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5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6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7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8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9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0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1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2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3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4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5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stin\Documents\SMU\COR1305-Spreadsheet\project\"/>
    </mc:Choice>
  </mc:AlternateContent>
  <xr:revisionPtr revIDLastSave="0" documentId="13_ncr:1_{C61198E6-4718-456A-A4C4-CFF0860D562A}" xr6:coauthVersionLast="46" xr6:coauthVersionMax="47" xr10:uidLastSave="{00000000-0000-0000-0000-000000000000}"/>
  <bookViews>
    <workbookView xWindow="-110" yWindow="-110" windowWidth="20700" windowHeight="11140" xr2:uid="{C8D41442-A7E6-4D29-952A-2DB27105168D}"/>
  </bookViews>
  <sheets>
    <sheet name="Dashboard" sheetId="16" r:id="rId1"/>
    <sheet name="Predict EVs" sheetId="13" r:id="rId2"/>
    <sheet name="Housing &amp; EVs in PA Prediction" sheetId="12" r:id="rId3"/>
    <sheet name="Energy Prediction" sheetId="15" r:id="rId4"/>
    <sheet name="Charging Stations Prediction" sheetId="14" r:id="rId5"/>
    <sheet name="Total #Evs (10%)" sheetId="1" state="hidden" r:id="rId6"/>
    <sheet name="Total #Evs (30%)" sheetId="2" state="hidden" r:id="rId7"/>
    <sheet name="Total #Evs (50%)" sheetId="3" state="hidden" r:id="rId8"/>
    <sheet name="#BEVs and #PHEVs (50%)" sheetId="6" state="hidden" r:id="rId9"/>
    <sheet name="#BEVs and #PHEVs (10%)" sheetId="4" state="hidden" r:id="rId10"/>
    <sheet name="#BEVs and #PHEVs (30%)" sheetId="5" state="hidden" r:id="rId11"/>
    <sheet name="#Charging stations per PA (10%)" sheetId="8" state="hidden" r:id="rId12"/>
    <sheet name="#Charging stations per PA (30%)" sheetId="9" state="hidden" r:id="rId13"/>
    <sheet name="#Charging stations per PA (50%)" sheetId="11" state="hidden" r:id="rId14"/>
  </sheets>
  <definedNames>
    <definedName name="solver_adj" localSheetId="5" hidden="1">'Total #Evs (10%)'!$J$97</definedName>
    <definedName name="solver_cvg" localSheetId="5" hidden="1">0.0001</definedName>
    <definedName name="solver_drv" localSheetId="5" hidden="1">2</definedName>
    <definedName name="solver_eng" localSheetId="1" hidden="1">1</definedName>
    <definedName name="solver_eng" localSheetId="5" hidden="1">1</definedName>
    <definedName name="solver_est" localSheetId="5" hidden="1">1</definedName>
    <definedName name="solver_itr" localSheetId="5" hidden="1">2147483647</definedName>
    <definedName name="solver_lhs1" localSheetId="5" hidden="1">'Total #Evs (10%)'!$J$97</definedName>
    <definedName name="solver_lhs2" localSheetId="5" hidden="1">'Total #Evs (10%)'!$J$98</definedName>
    <definedName name="solver_mip" localSheetId="5" hidden="1">2147483647</definedName>
    <definedName name="solver_mni" localSheetId="5" hidden="1">30</definedName>
    <definedName name="solver_mrt" localSheetId="5" hidden="1">0.075</definedName>
    <definedName name="solver_msl" localSheetId="5" hidden="1">2</definedName>
    <definedName name="solver_neg" localSheetId="1" hidden="1">1</definedName>
    <definedName name="solver_neg" localSheetId="5" hidden="1">1</definedName>
    <definedName name="solver_nod" localSheetId="5" hidden="1">2147483647</definedName>
    <definedName name="solver_num" localSheetId="1" hidden="1">0</definedName>
    <definedName name="solver_num" localSheetId="5" hidden="1">2</definedName>
    <definedName name="solver_nwt" localSheetId="5" hidden="1">1</definedName>
    <definedName name="solver_opt" localSheetId="1" hidden="1">'Predict EVs'!$H$36</definedName>
    <definedName name="solver_opt" localSheetId="5" hidden="1">'Total #Evs (10%)'!$J$97</definedName>
    <definedName name="solver_pre" localSheetId="5" hidden="1">0.000001</definedName>
    <definedName name="solver_rbv" localSheetId="5" hidden="1">2</definedName>
    <definedName name="solver_rel1" localSheetId="5" hidden="1">1</definedName>
    <definedName name="solver_rel2" localSheetId="5" hidden="1">1</definedName>
    <definedName name="solver_rhs1" localSheetId="5" hidden="1">1</definedName>
    <definedName name="solver_rhs2" localSheetId="5" hidden="1">1</definedName>
    <definedName name="solver_rlx" localSheetId="5" hidden="1">2</definedName>
    <definedName name="solver_rsd" localSheetId="5" hidden="1">0</definedName>
    <definedName name="solver_scl" localSheetId="5" hidden="1">2</definedName>
    <definedName name="solver_sho" localSheetId="5" hidden="1">2</definedName>
    <definedName name="solver_ssz" localSheetId="5" hidden="1">100</definedName>
    <definedName name="solver_tim" localSheetId="5" hidden="1">2147483647</definedName>
    <definedName name="solver_tol" localSheetId="5" hidden="1">0.01</definedName>
    <definedName name="solver_typ" localSheetId="1" hidden="1">1</definedName>
    <definedName name="solver_typ" localSheetId="5" hidden="1">3</definedName>
    <definedName name="solver_val" localSheetId="1" hidden="1">0</definedName>
    <definedName name="solver_val" localSheetId="5" hidden="1">1</definedName>
    <definedName name="solver_ver" localSheetId="1" hidden="1">3</definedName>
    <definedName name="solver_ver" localSheetId="5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5" i="13" l="1"/>
  <c r="B4" i="13" l="1"/>
  <c r="B5" i="13" s="1"/>
  <c r="D37" i="13"/>
  <c r="B37" i="13" s="1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8" i="14"/>
  <c r="C5" i="14"/>
  <c r="F6" i="15"/>
  <c r="F9" i="15" s="1"/>
  <c r="B6" i="15"/>
  <c r="B9" i="15" s="1"/>
  <c r="C68" i="13"/>
  <c r="D68" i="13" s="1"/>
  <c r="C67" i="13"/>
  <c r="D67" i="13" s="1"/>
  <c r="C66" i="13"/>
  <c r="D66" i="13" s="1"/>
  <c r="C65" i="13"/>
  <c r="D65" i="13" s="1"/>
  <c r="C64" i="13"/>
  <c r="D64" i="13" s="1"/>
  <c r="C63" i="13"/>
  <c r="D63" i="13" s="1"/>
  <c r="C62" i="13"/>
  <c r="D62" i="13" s="1"/>
  <c r="C61" i="13"/>
  <c r="D61" i="13" s="1"/>
  <c r="C60" i="13"/>
  <c r="D60" i="13" s="1"/>
  <c r="C59" i="13"/>
  <c r="D59" i="13" s="1"/>
  <c r="C58" i="13"/>
  <c r="D58" i="13" s="1"/>
  <c r="C57" i="13"/>
  <c r="D57" i="13" s="1"/>
  <c r="C56" i="13"/>
  <c r="D56" i="13" s="1"/>
  <c r="C55" i="13"/>
  <c r="D55" i="13" s="1"/>
  <c r="C54" i="13"/>
  <c r="D54" i="13" s="1"/>
  <c r="C53" i="13"/>
  <c r="D53" i="13" s="1"/>
  <c r="C52" i="13"/>
  <c r="D52" i="13" s="1"/>
  <c r="C51" i="13"/>
  <c r="D51" i="13" s="1"/>
  <c r="C50" i="13"/>
  <c r="D50" i="13" s="1"/>
  <c r="C49" i="13"/>
  <c r="D49" i="13" s="1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15" i="13"/>
  <c r="F9" i="13"/>
  <c r="F10" i="13"/>
  <c r="C44" i="13" s="1"/>
  <c r="F11" i="13"/>
  <c r="D45" i="13" s="1"/>
  <c r="F12" i="13"/>
  <c r="C46" i="13" s="1"/>
  <c r="F13" i="13"/>
  <c r="C47" i="13" s="1"/>
  <c r="F14" i="13"/>
  <c r="C48" i="13" s="1"/>
  <c r="F8" i="13"/>
  <c r="C42" i="13" s="1"/>
  <c r="AD31" i="12"/>
  <c r="AC31" i="12"/>
  <c r="AB31" i="12"/>
  <c r="AA31" i="12"/>
  <c r="Z31" i="12"/>
  <c r="Y31" i="12"/>
  <c r="X31" i="12"/>
  <c r="W31" i="12"/>
  <c r="V31" i="12"/>
  <c r="U31" i="12"/>
  <c r="T31" i="12"/>
  <c r="S31" i="12"/>
  <c r="R31" i="12"/>
  <c r="Q31" i="12"/>
  <c r="P31" i="12"/>
  <c r="O31" i="12"/>
  <c r="N31" i="12"/>
  <c r="M31" i="12"/>
  <c r="L31" i="12"/>
  <c r="K31" i="12"/>
  <c r="J31" i="12"/>
  <c r="I31" i="12"/>
  <c r="H31" i="12"/>
  <c r="G31" i="12"/>
  <c r="F31" i="12"/>
  <c r="E31" i="12"/>
  <c r="D31" i="12"/>
  <c r="C31" i="12"/>
  <c r="AD30" i="12"/>
  <c r="AC30" i="12"/>
  <c r="AB30" i="12"/>
  <c r="AA30" i="12"/>
  <c r="Z30" i="12"/>
  <c r="Y30" i="12"/>
  <c r="X30" i="12"/>
  <c r="W30" i="12"/>
  <c r="V30" i="12"/>
  <c r="U30" i="12"/>
  <c r="T30" i="12"/>
  <c r="S30" i="12"/>
  <c r="R30" i="12"/>
  <c r="Q30" i="12"/>
  <c r="P30" i="12"/>
  <c r="O30" i="12"/>
  <c r="N30" i="12"/>
  <c r="M30" i="12"/>
  <c r="L30" i="12"/>
  <c r="K30" i="12"/>
  <c r="J30" i="12"/>
  <c r="I30" i="12"/>
  <c r="H30" i="12"/>
  <c r="G30" i="12"/>
  <c r="F30" i="12"/>
  <c r="E30" i="12"/>
  <c r="D30" i="12"/>
  <c r="C30" i="12"/>
  <c r="AD29" i="12"/>
  <c r="AC29" i="12"/>
  <c r="AB29" i="12"/>
  <c r="AA29" i="12"/>
  <c r="Z29" i="12"/>
  <c r="Y29" i="12"/>
  <c r="X29" i="12"/>
  <c r="W29" i="12"/>
  <c r="V29" i="12"/>
  <c r="U29" i="12"/>
  <c r="T29" i="12"/>
  <c r="S29" i="12"/>
  <c r="R29" i="12"/>
  <c r="Q29" i="12"/>
  <c r="P29" i="12"/>
  <c r="O29" i="12"/>
  <c r="N29" i="12"/>
  <c r="M29" i="12"/>
  <c r="L29" i="12"/>
  <c r="K29" i="12"/>
  <c r="J29" i="12"/>
  <c r="I29" i="12"/>
  <c r="H29" i="12"/>
  <c r="G29" i="12"/>
  <c r="F29" i="12"/>
  <c r="E29" i="12"/>
  <c r="D29" i="12"/>
  <c r="C29" i="12"/>
  <c r="AD28" i="12"/>
  <c r="AC28" i="12"/>
  <c r="AB28" i="12"/>
  <c r="AA28" i="12"/>
  <c r="Z28" i="12"/>
  <c r="Y28" i="12"/>
  <c r="X28" i="12"/>
  <c r="W28" i="12"/>
  <c r="V28" i="12"/>
  <c r="U28" i="12"/>
  <c r="T28" i="12"/>
  <c r="S28" i="12"/>
  <c r="R28" i="12"/>
  <c r="Q28" i="12"/>
  <c r="P28" i="12"/>
  <c r="O28" i="12"/>
  <c r="N28" i="12"/>
  <c r="M28" i="12"/>
  <c r="L28" i="12"/>
  <c r="K28" i="12"/>
  <c r="J28" i="12"/>
  <c r="I28" i="12"/>
  <c r="H28" i="12"/>
  <c r="G28" i="12"/>
  <c r="F28" i="12"/>
  <c r="E28" i="12"/>
  <c r="D28" i="12"/>
  <c r="C28" i="12"/>
  <c r="AD27" i="12"/>
  <c r="AC27" i="12"/>
  <c r="AB27" i="12"/>
  <c r="AA27" i="12"/>
  <c r="Z27" i="12"/>
  <c r="Y27" i="12"/>
  <c r="X27" i="12"/>
  <c r="W27" i="12"/>
  <c r="V27" i="12"/>
  <c r="U27" i="12"/>
  <c r="T27" i="12"/>
  <c r="S27" i="12"/>
  <c r="R27" i="12"/>
  <c r="Q27" i="12"/>
  <c r="P27" i="12"/>
  <c r="O27" i="12"/>
  <c r="N27" i="12"/>
  <c r="M27" i="12"/>
  <c r="L27" i="12"/>
  <c r="K27" i="12"/>
  <c r="J27" i="12"/>
  <c r="I27" i="12"/>
  <c r="H27" i="12"/>
  <c r="G27" i="12"/>
  <c r="F27" i="12"/>
  <c r="E27" i="12"/>
  <c r="D27" i="12"/>
  <c r="C27" i="12"/>
  <c r="AD26" i="12"/>
  <c r="AC26" i="12"/>
  <c r="AB26" i="12"/>
  <c r="AA26" i="12"/>
  <c r="Z26" i="12"/>
  <c r="Y26" i="12"/>
  <c r="X26" i="12"/>
  <c r="W26" i="12"/>
  <c r="V26" i="12"/>
  <c r="U26" i="12"/>
  <c r="T26" i="12"/>
  <c r="S26" i="12"/>
  <c r="R26" i="12"/>
  <c r="Q26" i="12"/>
  <c r="P26" i="12"/>
  <c r="O26" i="12"/>
  <c r="N26" i="12"/>
  <c r="M26" i="12"/>
  <c r="L26" i="12"/>
  <c r="K26" i="12"/>
  <c r="J26" i="12"/>
  <c r="I26" i="12"/>
  <c r="H26" i="12"/>
  <c r="G26" i="12"/>
  <c r="F26" i="12"/>
  <c r="E26" i="12"/>
  <c r="D26" i="12"/>
  <c r="C26" i="12"/>
  <c r="AD25" i="12"/>
  <c r="AC25" i="12"/>
  <c r="AB25" i="12"/>
  <c r="AA25" i="12"/>
  <c r="Z25" i="12"/>
  <c r="Y25" i="12"/>
  <c r="X25" i="12"/>
  <c r="W25" i="12"/>
  <c r="V25" i="12"/>
  <c r="U25" i="12"/>
  <c r="T25" i="12"/>
  <c r="S25" i="12"/>
  <c r="R25" i="12"/>
  <c r="Q25" i="12"/>
  <c r="P25" i="12"/>
  <c r="O25" i="12"/>
  <c r="N25" i="12"/>
  <c r="M25" i="12"/>
  <c r="L25" i="12"/>
  <c r="K25" i="12"/>
  <c r="J25" i="12"/>
  <c r="I25" i="12"/>
  <c r="H25" i="12"/>
  <c r="G25" i="12"/>
  <c r="F25" i="12"/>
  <c r="E25" i="12"/>
  <c r="D25" i="12"/>
  <c r="C25" i="12"/>
  <c r="AD24" i="12"/>
  <c r="AC24" i="12"/>
  <c r="AB24" i="12"/>
  <c r="AA24" i="12"/>
  <c r="Z24" i="12"/>
  <c r="Y24" i="12"/>
  <c r="X24" i="12"/>
  <c r="W24" i="12"/>
  <c r="V24" i="12"/>
  <c r="U24" i="12"/>
  <c r="T24" i="12"/>
  <c r="S24" i="12"/>
  <c r="R24" i="12"/>
  <c r="Q24" i="12"/>
  <c r="P24" i="12"/>
  <c r="O24" i="12"/>
  <c r="N24" i="12"/>
  <c r="M24" i="12"/>
  <c r="L24" i="12"/>
  <c r="K24" i="12"/>
  <c r="J24" i="12"/>
  <c r="I24" i="12"/>
  <c r="H24" i="12"/>
  <c r="G24" i="12"/>
  <c r="F24" i="12"/>
  <c r="E24" i="12"/>
  <c r="D24" i="12"/>
  <c r="C24" i="12"/>
  <c r="AD23" i="12"/>
  <c r="AC23" i="12"/>
  <c r="AB23" i="12"/>
  <c r="AA23" i="12"/>
  <c r="Z23" i="12"/>
  <c r="Y23" i="12"/>
  <c r="X23" i="12"/>
  <c r="W23" i="12"/>
  <c r="V23" i="12"/>
  <c r="U23" i="12"/>
  <c r="T23" i="12"/>
  <c r="S23" i="12"/>
  <c r="R23" i="12"/>
  <c r="Q23" i="12"/>
  <c r="P23" i="12"/>
  <c r="O23" i="12"/>
  <c r="N23" i="12"/>
  <c r="M23" i="12"/>
  <c r="L23" i="12"/>
  <c r="K23" i="12"/>
  <c r="J23" i="12"/>
  <c r="I23" i="12"/>
  <c r="H23" i="12"/>
  <c r="G23" i="12"/>
  <c r="F23" i="12"/>
  <c r="E23" i="12"/>
  <c r="D23" i="12"/>
  <c r="C23" i="12"/>
  <c r="AD22" i="12"/>
  <c r="AC22" i="12"/>
  <c r="AB22" i="12"/>
  <c r="AA22" i="12"/>
  <c r="Z22" i="12"/>
  <c r="Y22" i="12"/>
  <c r="X22" i="12"/>
  <c r="W22" i="12"/>
  <c r="V22" i="12"/>
  <c r="U22" i="12"/>
  <c r="T22" i="12"/>
  <c r="S22" i="12"/>
  <c r="R22" i="12"/>
  <c r="Q22" i="12"/>
  <c r="P22" i="12"/>
  <c r="O22" i="12"/>
  <c r="N22" i="12"/>
  <c r="M22" i="12"/>
  <c r="L22" i="12"/>
  <c r="K22" i="12"/>
  <c r="J22" i="12"/>
  <c r="I22" i="12"/>
  <c r="H22" i="12"/>
  <c r="G22" i="12"/>
  <c r="F22" i="12"/>
  <c r="E22" i="12"/>
  <c r="D22" i="12"/>
  <c r="C22" i="12"/>
  <c r="AD21" i="12"/>
  <c r="AC21" i="12"/>
  <c r="AB21" i="12"/>
  <c r="AA21" i="12"/>
  <c r="Z21" i="12"/>
  <c r="Y21" i="12"/>
  <c r="X21" i="12"/>
  <c r="W21" i="12"/>
  <c r="V21" i="12"/>
  <c r="U21" i="12"/>
  <c r="T21" i="12"/>
  <c r="S21" i="12"/>
  <c r="R21" i="12"/>
  <c r="Q21" i="12"/>
  <c r="P21" i="12"/>
  <c r="O21" i="12"/>
  <c r="N21" i="12"/>
  <c r="M21" i="12"/>
  <c r="L21" i="12"/>
  <c r="K21" i="12"/>
  <c r="J21" i="12"/>
  <c r="I21" i="12"/>
  <c r="H21" i="12"/>
  <c r="G21" i="12"/>
  <c r="F21" i="12"/>
  <c r="E21" i="12"/>
  <c r="D21" i="12"/>
  <c r="C21" i="12"/>
  <c r="AD20" i="12"/>
  <c r="AC20" i="12"/>
  <c r="AB20" i="12"/>
  <c r="AA20" i="12"/>
  <c r="Z20" i="12"/>
  <c r="Y20" i="12"/>
  <c r="X20" i="12"/>
  <c r="W20" i="12"/>
  <c r="V20" i="12"/>
  <c r="U20" i="12"/>
  <c r="T20" i="12"/>
  <c r="S20" i="12"/>
  <c r="R20" i="12"/>
  <c r="Q20" i="12"/>
  <c r="P20" i="12"/>
  <c r="O20" i="12"/>
  <c r="N20" i="12"/>
  <c r="M20" i="12"/>
  <c r="L20" i="12"/>
  <c r="K20" i="12"/>
  <c r="J20" i="12"/>
  <c r="I20" i="12"/>
  <c r="H20" i="12"/>
  <c r="G20" i="12"/>
  <c r="F20" i="12"/>
  <c r="E20" i="12"/>
  <c r="D20" i="12"/>
  <c r="C20" i="12"/>
  <c r="AD19" i="12"/>
  <c r="AC19" i="12"/>
  <c r="AB19" i="12"/>
  <c r="AA19" i="12"/>
  <c r="Z19" i="12"/>
  <c r="Y19" i="12"/>
  <c r="X19" i="12"/>
  <c r="W19" i="12"/>
  <c r="V19" i="12"/>
  <c r="U19" i="12"/>
  <c r="T19" i="12"/>
  <c r="S19" i="12"/>
  <c r="R19" i="12"/>
  <c r="Q19" i="12"/>
  <c r="P19" i="12"/>
  <c r="O19" i="12"/>
  <c r="N19" i="12"/>
  <c r="M19" i="12"/>
  <c r="L19" i="12"/>
  <c r="K19" i="12"/>
  <c r="J19" i="12"/>
  <c r="I19" i="12"/>
  <c r="H19" i="12"/>
  <c r="G19" i="12"/>
  <c r="F19" i="12"/>
  <c r="E19" i="12"/>
  <c r="D19" i="12"/>
  <c r="C19" i="12"/>
  <c r="AD18" i="12"/>
  <c r="AC18" i="12"/>
  <c r="AB18" i="12"/>
  <c r="AA18" i="12"/>
  <c r="Z18" i="12"/>
  <c r="Y18" i="12"/>
  <c r="X18" i="12"/>
  <c r="W18" i="12"/>
  <c r="V18" i="12"/>
  <c r="U18" i="12"/>
  <c r="T18" i="12"/>
  <c r="S18" i="12"/>
  <c r="R18" i="12"/>
  <c r="Q18" i="12"/>
  <c r="P18" i="12"/>
  <c r="O18" i="12"/>
  <c r="N18" i="12"/>
  <c r="M18" i="12"/>
  <c r="L18" i="12"/>
  <c r="K18" i="12"/>
  <c r="J18" i="12"/>
  <c r="I18" i="12"/>
  <c r="H18" i="12"/>
  <c r="G18" i="12"/>
  <c r="F18" i="12"/>
  <c r="E18" i="12"/>
  <c r="D18" i="12"/>
  <c r="C18" i="12"/>
  <c r="AD17" i="12"/>
  <c r="AC17" i="12"/>
  <c r="AB17" i="12"/>
  <c r="AA17" i="12"/>
  <c r="Z17" i="12"/>
  <c r="Y17" i="12"/>
  <c r="X17" i="12"/>
  <c r="W17" i="12"/>
  <c r="V17" i="12"/>
  <c r="U17" i="12"/>
  <c r="T17" i="12"/>
  <c r="S17" i="12"/>
  <c r="R17" i="12"/>
  <c r="Q17" i="12"/>
  <c r="P17" i="12"/>
  <c r="O17" i="12"/>
  <c r="N17" i="12"/>
  <c r="M17" i="12"/>
  <c r="L17" i="12"/>
  <c r="K17" i="12"/>
  <c r="J17" i="12"/>
  <c r="I17" i="12"/>
  <c r="H17" i="12"/>
  <c r="G17" i="12"/>
  <c r="F17" i="12"/>
  <c r="E17" i="12"/>
  <c r="D17" i="12"/>
  <c r="C17" i="12"/>
  <c r="AD16" i="12"/>
  <c r="AC16" i="12"/>
  <c r="AB16" i="12"/>
  <c r="AA16" i="12"/>
  <c r="Z16" i="12"/>
  <c r="Y16" i="12"/>
  <c r="X16" i="12"/>
  <c r="W16" i="12"/>
  <c r="V16" i="12"/>
  <c r="U16" i="12"/>
  <c r="T16" i="12"/>
  <c r="S16" i="12"/>
  <c r="R16" i="12"/>
  <c r="Q16" i="12"/>
  <c r="P16" i="12"/>
  <c r="O16" i="12"/>
  <c r="N16" i="12"/>
  <c r="M16" i="12"/>
  <c r="L16" i="12"/>
  <c r="K16" i="12"/>
  <c r="J16" i="12"/>
  <c r="I16" i="12"/>
  <c r="H16" i="12"/>
  <c r="G16" i="12"/>
  <c r="F16" i="12"/>
  <c r="E16" i="12"/>
  <c r="D16" i="12"/>
  <c r="C16" i="12"/>
  <c r="AD15" i="12"/>
  <c r="AC15" i="12"/>
  <c r="AB15" i="12"/>
  <c r="AA15" i="12"/>
  <c r="Z15" i="12"/>
  <c r="Y15" i="12"/>
  <c r="X15" i="12"/>
  <c r="W15" i="12"/>
  <c r="V15" i="12"/>
  <c r="U15" i="12"/>
  <c r="T15" i="12"/>
  <c r="S15" i="12"/>
  <c r="R15" i="12"/>
  <c r="Q15" i="12"/>
  <c r="P15" i="12"/>
  <c r="O15" i="12"/>
  <c r="N15" i="12"/>
  <c r="M15" i="12"/>
  <c r="L15" i="12"/>
  <c r="K15" i="12"/>
  <c r="J15" i="12"/>
  <c r="I15" i="12"/>
  <c r="H15" i="12"/>
  <c r="G15" i="12"/>
  <c r="F15" i="12"/>
  <c r="E15" i="12"/>
  <c r="D15" i="12"/>
  <c r="C15" i="12"/>
  <c r="AD14" i="12"/>
  <c r="AC14" i="12"/>
  <c r="AB14" i="12"/>
  <c r="AA14" i="12"/>
  <c r="Z14" i="12"/>
  <c r="Y14" i="12"/>
  <c r="X14" i="12"/>
  <c r="W14" i="12"/>
  <c r="V14" i="12"/>
  <c r="U14" i="12"/>
  <c r="T14" i="12"/>
  <c r="S14" i="12"/>
  <c r="R14" i="12"/>
  <c r="Q14" i="12"/>
  <c r="P14" i="12"/>
  <c r="O14" i="12"/>
  <c r="N14" i="12"/>
  <c r="M14" i="12"/>
  <c r="L14" i="12"/>
  <c r="K14" i="12"/>
  <c r="J14" i="12"/>
  <c r="I14" i="12"/>
  <c r="H14" i="12"/>
  <c r="G14" i="12"/>
  <c r="F14" i="12"/>
  <c r="E14" i="12"/>
  <c r="D14" i="12"/>
  <c r="C14" i="12"/>
  <c r="AD13" i="12"/>
  <c r="AC13" i="12"/>
  <c r="AB13" i="12"/>
  <c r="AA13" i="12"/>
  <c r="Z13" i="12"/>
  <c r="Y13" i="12"/>
  <c r="X13" i="12"/>
  <c r="W13" i="12"/>
  <c r="V13" i="12"/>
  <c r="U13" i="12"/>
  <c r="T13" i="12"/>
  <c r="S13" i="12"/>
  <c r="R13" i="12"/>
  <c r="Q13" i="12"/>
  <c r="P13" i="12"/>
  <c r="O13" i="12"/>
  <c r="N13" i="12"/>
  <c r="M13" i="12"/>
  <c r="L13" i="12"/>
  <c r="K13" i="12"/>
  <c r="J13" i="12"/>
  <c r="I13" i="12"/>
  <c r="H13" i="12"/>
  <c r="G13" i="12"/>
  <c r="F13" i="12"/>
  <c r="E13" i="12"/>
  <c r="D13" i="12"/>
  <c r="C13" i="12"/>
  <c r="AD12" i="12"/>
  <c r="AC12" i="12"/>
  <c r="AB12" i="12"/>
  <c r="AA12" i="12"/>
  <c r="Z12" i="12"/>
  <c r="Y12" i="12"/>
  <c r="X12" i="12"/>
  <c r="W12" i="12"/>
  <c r="V12" i="12"/>
  <c r="U12" i="12"/>
  <c r="T12" i="12"/>
  <c r="S12" i="12"/>
  <c r="R12" i="12"/>
  <c r="Q12" i="12"/>
  <c r="P12" i="12"/>
  <c r="O12" i="12"/>
  <c r="N12" i="12"/>
  <c r="M12" i="12"/>
  <c r="L12" i="12"/>
  <c r="K12" i="12"/>
  <c r="J12" i="12"/>
  <c r="I12" i="12"/>
  <c r="H12" i="12"/>
  <c r="G12" i="12"/>
  <c r="F12" i="12"/>
  <c r="E12" i="12"/>
  <c r="D12" i="12"/>
  <c r="C12" i="12"/>
  <c r="AE11" i="12" s="1"/>
  <c r="AE10" i="12"/>
  <c r="AE9" i="12"/>
  <c r="AE8" i="12"/>
  <c r="AE7" i="12"/>
  <c r="AE6" i="12"/>
  <c r="X57" i="2"/>
  <c r="B137" i="11"/>
  <c r="B75" i="8"/>
  <c r="B6" i="8"/>
  <c r="B3" i="8"/>
  <c r="B133" i="11"/>
  <c r="B13" i="11"/>
  <c r="B10" i="11"/>
  <c r="B6" i="11"/>
  <c r="B3" i="11"/>
  <c r="B133" i="9"/>
  <c r="B13" i="9"/>
  <c r="U77" i="9" s="1"/>
  <c r="U108" i="9" s="1"/>
  <c r="B10" i="9"/>
  <c r="B6" i="9"/>
  <c r="B3" i="9"/>
  <c r="B133" i="8"/>
  <c r="B13" i="8"/>
  <c r="B10" i="8"/>
  <c r="B135" i="11"/>
  <c r="AD100" i="11"/>
  <c r="AD131" i="11" s="1"/>
  <c r="R100" i="11"/>
  <c r="R131" i="11" s="1"/>
  <c r="P98" i="11"/>
  <c r="P129" i="11" s="1"/>
  <c r="Z96" i="11"/>
  <c r="Z127" i="11" s="1"/>
  <c r="N96" i="11"/>
  <c r="N127" i="11" s="1"/>
  <c r="B96" i="11"/>
  <c r="B127" i="11" s="1"/>
  <c r="S95" i="11"/>
  <c r="S126" i="11" s="1"/>
  <c r="Q93" i="11"/>
  <c r="Q124" i="11" s="1"/>
  <c r="AA91" i="11"/>
  <c r="AA122" i="11" s="1"/>
  <c r="O91" i="11"/>
  <c r="O122" i="11" s="1"/>
  <c r="C91" i="11"/>
  <c r="C122" i="11" s="1"/>
  <c r="T90" i="11"/>
  <c r="T121" i="11" s="1"/>
  <c r="R88" i="11"/>
  <c r="R119" i="11" s="1"/>
  <c r="AB86" i="11"/>
  <c r="AB117" i="11" s="1"/>
  <c r="P86" i="11"/>
  <c r="P117" i="11" s="1"/>
  <c r="D86" i="11"/>
  <c r="D117" i="11" s="1"/>
  <c r="U85" i="11"/>
  <c r="U116" i="11" s="1"/>
  <c r="S83" i="11"/>
  <c r="S114" i="11" s="1"/>
  <c r="AC81" i="11"/>
  <c r="AC112" i="11" s="1"/>
  <c r="Q81" i="11"/>
  <c r="Q112" i="11" s="1"/>
  <c r="E81" i="11"/>
  <c r="E112" i="11" s="1"/>
  <c r="V80" i="11"/>
  <c r="V111" i="11" s="1"/>
  <c r="T78" i="11"/>
  <c r="T109" i="11" s="1"/>
  <c r="AD76" i="11"/>
  <c r="AD107" i="11" s="1"/>
  <c r="R76" i="11"/>
  <c r="R107" i="11" s="1"/>
  <c r="F76" i="11"/>
  <c r="F107" i="11" s="1"/>
  <c r="W75" i="11"/>
  <c r="W106" i="11" s="1"/>
  <c r="U97" i="11"/>
  <c r="U128" i="11" s="1"/>
  <c r="B137" i="9"/>
  <c r="B135" i="9"/>
  <c r="B138" i="9" s="1"/>
  <c r="G115" i="9"/>
  <c r="C76" i="9"/>
  <c r="C107" i="9" s="1"/>
  <c r="G76" i="9"/>
  <c r="G107" i="9" s="1"/>
  <c r="H76" i="9"/>
  <c r="H107" i="9" s="1"/>
  <c r="V76" i="9"/>
  <c r="V107" i="9" s="1"/>
  <c r="AB76" i="9"/>
  <c r="AB107" i="9" s="1"/>
  <c r="R77" i="9"/>
  <c r="R108" i="9" s="1"/>
  <c r="M78" i="9"/>
  <c r="M109" i="9" s="1"/>
  <c r="AB78" i="9"/>
  <c r="AB109" i="9" s="1"/>
  <c r="C79" i="9"/>
  <c r="C110" i="9" s="1"/>
  <c r="C146" i="9" s="1"/>
  <c r="D79" i="9"/>
  <c r="D110" i="9" s="1"/>
  <c r="S79" i="9"/>
  <c r="S110" i="9" s="1"/>
  <c r="S146" i="9" s="1"/>
  <c r="V79" i="9"/>
  <c r="V110" i="9" s="1"/>
  <c r="K80" i="9"/>
  <c r="K111" i="9" s="1"/>
  <c r="L80" i="9"/>
  <c r="L111" i="9" s="1"/>
  <c r="AD80" i="9"/>
  <c r="AD111" i="9" s="1"/>
  <c r="P81" i="9"/>
  <c r="P112" i="9" s="1"/>
  <c r="S81" i="9"/>
  <c r="S112" i="9" s="1"/>
  <c r="T81" i="9"/>
  <c r="T112" i="9" s="1"/>
  <c r="G82" i="9"/>
  <c r="G113" i="9" s="1"/>
  <c r="J82" i="9"/>
  <c r="J113" i="9" s="1"/>
  <c r="W82" i="9"/>
  <c r="W113" i="9" s="1"/>
  <c r="W149" i="9" s="1"/>
  <c r="X82" i="9"/>
  <c r="X113" i="9" s="1"/>
  <c r="K83" i="9"/>
  <c r="K114" i="9" s="1"/>
  <c r="K150" i="9" s="1"/>
  <c r="U83" i="9"/>
  <c r="U114" i="9" s="1"/>
  <c r="U150" i="9" s="1"/>
  <c r="X83" i="9"/>
  <c r="X114" i="9" s="1"/>
  <c r="Y83" i="9"/>
  <c r="Y114" i="9" s="1"/>
  <c r="G84" i="9"/>
  <c r="J84" i="9"/>
  <c r="J115" i="9" s="1"/>
  <c r="U84" i="9"/>
  <c r="U115" i="9" s="1"/>
  <c r="V84" i="9"/>
  <c r="V115" i="9" s="1"/>
  <c r="F85" i="9"/>
  <c r="F116" i="9" s="1"/>
  <c r="O85" i="9"/>
  <c r="O116" i="9" s="1"/>
  <c r="O152" i="9" s="1"/>
  <c r="Q85" i="9"/>
  <c r="Q116" i="9" s="1"/>
  <c r="R85" i="9"/>
  <c r="R116" i="9" s="1"/>
  <c r="AA85" i="9"/>
  <c r="AA116" i="9" s="1"/>
  <c r="AA152" i="9" s="1"/>
  <c r="AD85" i="9"/>
  <c r="AD116" i="9" s="1"/>
  <c r="AD152" i="9" s="1"/>
  <c r="M86" i="9"/>
  <c r="M117" i="9" s="1"/>
  <c r="N86" i="9"/>
  <c r="N117" i="9" s="1"/>
  <c r="Z86" i="9"/>
  <c r="Z117" i="9" s="1"/>
  <c r="G87" i="9"/>
  <c r="G118" i="9" s="1"/>
  <c r="I87" i="9"/>
  <c r="I118" i="9" s="1"/>
  <c r="J87" i="9"/>
  <c r="J118" i="9" s="1"/>
  <c r="S87" i="9"/>
  <c r="S118" i="9" s="1"/>
  <c r="V87" i="9"/>
  <c r="V118" i="9" s="1"/>
  <c r="V154" i="9" s="1"/>
  <c r="E88" i="9"/>
  <c r="E119" i="9" s="1"/>
  <c r="E155" i="9" s="1"/>
  <c r="F88" i="9"/>
  <c r="F119" i="9" s="1"/>
  <c r="R88" i="9"/>
  <c r="R119" i="9" s="1"/>
  <c r="R155" i="9" s="1"/>
  <c r="AA88" i="9"/>
  <c r="AA119" i="9" s="1"/>
  <c r="AA155" i="9" s="1"/>
  <c r="AC88" i="9"/>
  <c r="AC119" i="9" s="1"/>
  <c r="AD88" i="9"/>
  <c r="AD119" i="9" s="1"/>
  <c r="K89" i="9"/>
  <c r="K120" i="9" s="1"/>
  <c r="N89" i="9"/>
  <c r="N120" i="9" s="1"/>
  <c r="Y89" i="9"/>
  <c r="Y120" i="9" s="1"/>
  <c r="Z89" i="9"/>
  <c r="Z120" i="9" s="1"/>
  <c r="J90" i="9"/>
  <c r="J121" i="9" s="1"/>
  <c r="S90" i="9"/>
  <c r="S121" i="9" s="1"/>
  <c r="S157" i="9" s="1"/>
  <c r="U90" i="9"/>
  <c r="U121" i="9" s="1"/>
  <c r="U157" i="9" s="1"/>
  <c r="V90" i="9"/>
  <c r="V121" i="9" s="1"/>
  <c r="C91" i="9"/>
  <c r="C122" i="9" s="1"/>
  <c r="C158" i="9" s="1"/>
  <c r="F91" i="9"/>
  <c r="F122" i="9" s="1"/>
  <c r="Q91" i="9"/>
  <c r="Q122" i="9" s="1"/>
  <c r="R91" i="9"/>
  <c r="R122" i="9" s="1"/>
  <c r="AD91" i="9"/>
  <c r="AD122" i="9" s="1"/>
  <c r="K92" i="9"/>
  <c r="K123" i="9" s="1"/>
  <c r="M92" i="9"/>
  <c r="M123" i="9" s="1"/>
  <c r="N92" i="9"/>
  <c r="N123" i="9" s="1"/>
  <c r="O92" i="9"/>
  <c r="O123" i="9" s="1"/>
  <c r="Y92" i="9"/>
  <c r="Y123" i="9" s="1"/>
  <c r="AA92" i="9"/>
  <c r="AA123" i="9" s="1"/>
  <c r="G93" i="9"/>
  <c r="G124" i="9" s="1"/>
  <c r="K93" i="9"/>
  <c r="K124" i="9" s="1"/>
  <c r="K160" i="9" s="1"/>
  <c r="S93" i="9"/>
  <c r="S124" i="9" s="1"/>
  <c r="S160" i="9" s="1"/>
  <c r="U93" i="9"/>
  <c r="U124" i="9" s="1"/>
  <c r="V93" i="9"/>
  <c r="V124" i="9" s="1"/>
  <c r="W93" i="9"/>
  <c r="W124" i="9" s="1"/>
  <c r="E94" i="9"/>
  <c r="E125" i="9" s="1"/>
  <c r="G94" i="9"/>
  <c r="G125" i="9" s="1"/>
  <c r="O94" i="9"/>
  <c r="O125" i="9" s="1"/>
  <c r="S94" i="9"/>
  <c r="S125" i="9" s="1"/>
  <c r="AA94" i="9"/>
  <c r="AA125" i="9" s="1"/>
  <c r="AC94" i="9"/>
  <c r="AC125" i="9" s="1"/>
  <c r="AD94" i="9"/>
  <c r="AD125" i="9" s="1"/>
  <c r="C95" i="9"/>
  <c r="C126" i="9" s="1"/>
  <c r="M95" i="9"/>
  <c r="M126" i="9" s="1"/>
  <c r="M162" i="9" s="1"/>
  <c r="O95" i="9"/>
  <c r="O126" i="9" s="1"/>
  <c r="W95" i="9"/>
  <c r="W126" i="9" s="1"/>
  <c r="AA95" i="9"/>
  <c r="AA126" i="9" s="1"/>
  <c r="G96" i="9"/>
  <c r="G127" i="9" s="1"/>
  <c r="I96" i="9"/>
  <c r="I127" i="9" s="1"/>
  <c r="J96" i="9"/>
  <c r="J127" i="9" s="1"/>
  <c r="K96" i="9"/>
  <c r="K127" i="9" s="1"/>
  <c r="U96" i="9"/>
  <c r="U127" i="9" s="1"/>
  <c r="W96" i="9"/>
  <c r="W127" i="9" s="1"/>
  <c r="W163" i="9" s="1"/>
  <c r="X96" i="9"/>
  <c r="X127" i="9" s="1"/>
  <c r="F97" i="9"/>
  <c r="F128" i="9" s="1"/>
  <c r="F164" i="9" s="1"/>
  <c r="G97" i="9"/>
  <c r="G128" i="9" s="1"/>
  <c r="H97" i="9"/>
  <c r="H128" i="9" s="1"/>
  <c r="O97" i="9"/>
  <c r="O128" i="9" s="1"/>
  <c r="Q97" i="9"/>
  <c r="Q128" i="9" s="1"/>
  <c r="S97" i="9"/>
  <c r="S128" i="9" s="1"/>
  <c r="W97" i="9"/>
  <c r="W128" i="9" s="1"/>
  <c r="AA97" i="9"/>
  <c r="AA128" i="9" s="1"/>
  <c r="C98" i="9"/>
  <c r="C129" i="9" s="1"/>
  <c r="D98" i="9"/>
  <c r="D129" i="9" s="1"/>
  <c r="D165" i="9" s="1"/>
  <c r="G98" i="9"/>
  <c r="G129" i="9" s="1"/>
  <c r="K98" i="9"/>
  <c r="K129" i="9" s="1"/>
  <c r="M98" i="9"/>
  <c r="M129" i="9" s="1"/>
  <c r="M165" i="9" s="1"/>
  <c r="O98" i="9"/>
  <c r="O129" i="9" s="1"/>
  <c r="O165" i="9" s="1"/>
  <c r="S98" i="9"/>
  <c r="S129" i="9" s="1"/>
  <c r="W98" i="9"/>
  <c r="W129" i="9" s="1"/>
  <c r="AA98" i="9"/>
  <c r="AA129" i="9" s="1"/>
  <c r="AB98" i="9"/>
  <c r="AB129" i="9" s="1"/>
  <c r="C99" i="9"/>
  <c r="C130" i="9" s="1"/>
  <c r="G99" i="9"/>
  <c r="G130" i="9" s="1"/>
  <c r="I99" i="9"/>
  <c r="I130" i="9" s="1"/>
  <c r="K99" i="9"/>
  <c r="K130" i="9" s="1"/>
  <c r="O99" i="9"/>
  <c r="O130" i="9" s="1"/>
  <c r="O166" i="9" s="1"/>
  <c r="S99" i="9"/>
  <c r="S130" i="9" s="1"/>
  <c r="W99" i="9"/>
  <c r="W130" i="9" s="1"/>
  <c r="X99" i="9"/>
  <c r="X130" i="9" s="1"/>
  <c r="X166" i="9" s="1"/>
  <c r="AA99" i="9"/>
  <c r="AA130" i="9" s="1"/>
  <c r="C100" i="9"/>
  <c r="C131" i="9" s="1"/>
  <c r="E100" i="9"/>
  <c r="E131" i="9" s="1"/>
  <c r="G100" i="9"/>
  <c r="G131" i="9" s="1"/>
  <c r="K100" i="9"/>
  <c r="K131" i="9" s="1"/>
  <c r="O100" i="9"/>
  <c r="O131" i="9" s="1"/>
  <c r="S100" i="9"/>
  <c r="S131" i="9" s="1"/>
  <c r="T100" i="9"/>
  <c r="T131" i="9" s="1"/>
  <c r="W100" i="9"/>
  <c r="W131" i="9" s="1"/>
  <c r="AA100" i="9"/>
  <c r="AA131" i="9" s="1"/>
  <c r="AC100" i="9"/>
  <c r="AC131" i="9" s="1"/>
  <c r="B76" i="9"/>
  <c r="B107" i="9" s="1"/>
  <c r="B80" i="9"/>
  <c r="B111" i="9" s="1"/>
  <c r="B84" i="9"/>
  <c r="B115" i="9" s="1"/>
  <c r="B88" i="9"/>
  <c r="B119" i="9" s="1"/>
  <c r="B89" i="9"/>
  <c r="B120" i="9" s="1"/>
  <c r="B92" i="9"/>
  <c r="B123" i="9" s="1"/>
  <c r="B96" i="9"/>
  <c r="B127" i="9" s="1"/>
  <c r="B98" i="9"/>
  <c r="B129" i="9" s="1"/>
  <c r="B100" i="9"/>
  <c r="B131" i="9" s="1"/>
  <c r="W97" i="8"/>
  <c r="W128" i="8" s="1"/>
  <c r="W164" i="8" s="1"/>
  <c r="B84" i="8"/>
  <c r="B115" i="8" s="1"/>
  <c r="L75" i="9"/>
  <c r="L106" i="9" s="1"/>
  <c r="L142" i="9" s="1"/>
  <c r="B138" i="8"/>
  <c r="B135" i="8"/>
  <c r="B137" i="8"/>
  <c r="F75" i="8"/>
  <c r="F106" i="8" s="1"/>
  <c r="F142" i="8" s="1"/>
  <c r="B121" i="4"/>
  <c r="AD145" i="6"/>
  <c r="AC145" i="6"/>
  <c r="AB145" i="6"/>
  <c r="AA145" i="6"/>
  <c r="Z145" i="6"/>
  <c r="Y145" i="6"/>
  <c r="X145" i="6"/>
  <c r="W145" i="6"/>
  <c r="V145" i="6"/>
  <c r="U145" i="6"/>
  <c r="T145" i="6"/>
  <c r="S145" i="6"/>
  <c r="R145" i="6"/>
  <c r="Q145" i="6"/>
  <c r="P145" i="6"/>
  <c r="O145" i="6"/>
  <c r="N145" i="6"/>
  <c r="M145" i="6"/>
  <c r="L145" i="6"/>
  <c r="K145" i="6"/>
  <c r="J145" i="6"/>
  <c r="I145" i="6"/>
  <c r="H145" i="6"/>
  <c r="G145" i="6"/>
  <c r="F145" i="6"/>
  <c r="E145" i="6"/>
  <c r="D145" i="6"/>
  <c r="C145" i="6"/>
  <c r="B145" i="6"/>
  <c r="AD144" i="6"/>
  <c r="AC144" i="6"/>
  <c r="AB144" i="6"/>
  <c r="AA144" i="6"/>
  <c r="Z144" i="6"/>
  <c r="Y144" i="6"/>
  <c r="X144" i="6"/>
  <c r="W144" i="6"/>
  <c r="V144" i="6"/>
  <c r="U144" i="6"/>
  <c r="T144" i="6"/>
  <c r="S144" i="6"/>
  <c r="R144" i="6"/>
  <c r="Q144" i="6"/>
  <c r="P144" i="6"/>
  <c r="O144" i="6"/>
  <c r="N144" i="6"/>
  <c r="M144" i="6"/>
  <c r="L144" i="6"/>
  <c r="K144" i="6"/>
  <c r="J144" i="6"/>
  <c r="I144" i="6"/>
  <c r="H144" i="6"/>
  <c r="G144" i="6"/>
  <c r="F144" i="6"/>
  <c r="E144" i="6"/>
  <c r="D144" i="6"/>
  <c r="C144" i="6"/>
  <c r="B144" i="6"/>
  <c r="AD143" i="6"/>
  <c r="AC143" i="6"/>
  <c r="AB143" i="6"/>
  <c r="AA143" i="6"/>
  <c r="Z143" i="6"/>
  <c r="Y143" i="6"/>
  <c r="X143" i="6"/>
  <c r="W143" i="6"/>
  <c r="V143" i="6"/>
  <c r="U143" i="6"/>
  <c r="T143" i="6"/>
  <c r="S143" i="6"/>
  <c r="R143" i="6"/>
  <c r="Q143" i="6"/>
  <c r="P143" i="6"/>
  <c r="O143" i="6"/>
  <c r="N143" i="6"/>
  <c r="M143" i="6"/>
  <c r="L143" i="6"/>
  <c r="K143" i="6"/>
  <c r="J143" i="6"/>
  <c r="I143" i="6"/>
  <c r="H143" i="6"/>
  <c r="G143" i="6"/>
  <c r="F143" i="6"/>
  <c r="E143" i="6"/>
  <c r="D143" i="6"/>
  <c r="C143" i="6"/>
  <c r="B143" i="6"/>
  <c r="AD142" i="6"/>
  <c r="AC142" i="6"/>
  <c r="AB142" i="6"/>
  <c r="AA142" i="6"/>
  <c r="Z142" i="6"/>
  <c r="Y142" i="6"/>
  <c r="X142" i="6"/>
  <c r="W142" i="6"/>
  <c r="V142" i="6"/>
  <c r="U142" i="6"/>
  <c r="T142" i="6"/>
  <c r="S142" i="6"/>
  <c r="R142" i="6"/>
  <c r="Q142" i="6"/>
  <c r="P142" i="6"/>
  <c r="O142" i="6"/>
  <c r="N142" i="6"/>
  <c r="M142" i="6"/>
  <c r="L142" i="6"/>
  <c r="K142" i="6"/>
  <c r="J142" i="6"/>
  <c r="I142" i="6"/>
  <c r="H142" i="6"/>
  <c r="G142" i="6"/>
  <c r="F142" i="6"/>
  <c r="E142" i="6"/>
  <c r="D142" i="6"/>
  <c r="C142" i="6"/>
  <c r="B142" i="6"/>
  <c r="AD141" i="6"/>
  <c r="AC141" i="6"/>
  <c r="AB141" i="6"/>
  <c r="AA141" i="6"/>
  <c r="Z141" i="6"/>
  <c r="Y141" i="6"/>
  <c r="X141" i="6"/>
  <c r="W141" i="6"/>
  <c r="V141" i="6"/>
  <c r="U141" i="6"/>
  <c r="T141" i="6"/>
  <c r="S141" i="6"/>
  <c r="R141" i="6"/>
  <c r="Q141" i="6"/>
  <c r="P141" i="6"/>
  <c r="O141" i="6"/>
  <c r="N141" i="6"/>
  <c r="M141" i="6"/>
  <c r="L141" i="6"/>
  <c r="K141" i="6"/>
  <c r="J141" i="6"/>
  <c r="I141" i="6"/>
  <c r="H141" i="6"/>
  <c r="G141" i="6"/>
  <c r="F141" i="6"/>
  <c r="E141" i="6"/>
  <c r="D141" i="6"/>
  <c r="C141" i="6"/>
  <c r="B141" i="6"/>
  <c r="AD140" i="6"/>
  <c r="AC140" i="6"/>
  <c r="AB140" i="6"/>
  <c r="AA140" i="6"/>
  <c r="Z140" i="6"/>
  <c r="Y140" i="6"/>
  <c r="X140" i="6"/>
  <c r="W140" i="6"/>
  <c r="V140" i="6"/>
  <c r="U140" i="6"/>
  <c r="T140" i="6"/>
  <c r="S140" i="6"/>
  <c r="R140" i="6"/>
  <c r="Q140" i="6"/>
  <c r="P140" i="6"/>
  <c r="O140" i="6"/>
  <c r="N140" i="6"/>
  <c r="M140" i="6"/>
  <c r="L140" i="6"/>
  <c r="K140" i="6"/>
  <c r="J140" i="6"/>
  <c r="I140" i="6"/>
  <c r="H140" i="6"/>
  <c r="G140" i="6"/>
  <c r="F140" i="6"/>
  <c r="E140" i="6"/>
  <c r="D140" i="6"/>
  <c r="C140" i="6"/>
  <c r="B140" i="6"/>
  <c r="AD139" i="6"/>
  <c r="AC139" i="6"/>
  <c r="AB139" i="6"/>
  <c r="AA139" i="6"/>
  <c r="Z139" i="6"/>
  <c r="Y139" i="6"/>
  <c r="X139" i="6"/>
  <c r="W139" i="6"/>
  <c r="V139" i="6"/>
  <c r="U139" i="6"/>
  <c r="T139" i="6"/>
  <c r="S139" i="6"/>
  <c r="R139" i="6"/>
  <c r="Q139" i="6"/>
  <c r="P139" i="6"/>
  <c r="O139" i="6"/>
  <c r="N139" i="6"/>
  <c r="M139" i="6"/>
  <c r="L139" i="6"/>
  <c r="K139" i="6"/>
  <c r="J139" i="6"/>
  <c r="I139" i="6"/>
  <c r="H139" i="6"/>
  <c r="G139" i="6"/>
  <c r="F139" i="6"/>
  <c r="E139" i="6"/>
  <c r="D139" i="6"/>
  <c r="C139" i="6"/>
  <c r="B139" i="6"/>
  <c r="AD138" i="6"/>
  <c r="AC138" i="6"/>
  <c r="AB138" i="6"/>
  <c r="AA138" i="6"/>
  <c r="Z138" i="6"/>
  <c r="Y138" i="6"/>
  <c r="X138" i="6"/>
  <c r="W138" i="6"/>
  <c r="V138" i="6"/>
  <c r="U138" i="6"/>
  <c r="T138" i="6"/>
  <c r="S138" i="6"/>
  <c r="R138" i="6"/>
  <c r="Q138" i="6"/>
  <c r="P138" i="6"/>
  <c r="O138" i="6"/>
  <c r="N138" i="6"/>
  <c r="M138" i="6"/>
  <c r="L138" i="6"/>
  <c r="K138" i="6"/>
  <c r="J138" i="6"/>
  <c r="I138" i="6"/>
  <c r="H138" i="6"/>
  <c r="G138" i="6"/>
  <c r="F138" i="6"/>
  <c r="E138" i="6"/>
  <c r="D138" i="6"/>
  <c r="C138" i="6"/>
  <c r="B138" i="6"/>
  <c r="AD137" i="6"/>
  <c r="AC137" i="6"/>
  <c r="AB137" i="6"/>
  <c r="AA137" i="6"/>
  <c r="Z137" i="6"/>
  <c r="Y137" i="6"/>
  <c r="X137" i="6"/>
  <c r="W137" i="6"/>
  <c r="V137" i="6"/>
  <c r="U137" i="6"/>
  <c r="T137" i="6"/>
  <c r="S137" i="6"/>
  <c r="R137" i="6"/>
  <c r="Q137" i="6"/>
  <c r="P137" i="6"/>
  <c r="O137" i="6"/>
  <c r="N137" i="6"/>
  <c r="M137" i="6"/>
  <c r="L137" i="6"/>
  <c r="K137" i="6"/>
  <c r="J137" i="6"/>
  <c r="I137" i="6"/>
  <c r="H137" i="6"/>
  <c r="G137" i="6"/>
  <c r="F137" i="6"/>
  <c r="E137" i="6"/>
  <c r="D137" i="6"/>
  <c r="C137" i="6"/>
  <c r="B137" i="6"/>
  <c r="AD136" i="6"/>
  <c r="AC136" i="6"/>
  <c r="AB136" i="6"/>
  <c r="AA136" i="6"/>
  <c r="Z136" i="6"/>
  <c r="Y136" i="6"/>
  <c r="X136" i="6"/>
  <c r="W136" i="6"/>
  <c r="V136" i="6"/>
  <c r="U136" i="6"/>
  <c r="T136" i="6"/>
  <c r="S136" i="6"/>
  <c r="R136" i="6"/>
  <c r="Q136" i="6"/>
  <c r="P136" i="6"/>
  <c r="O136" i="6"/>
  <c r="N136" i="6"/>
  <c r="M136" i="6"/>
  <c r="L136" i="6"/>
  <c r="K136" i="6"/>
  <c r="J136" i="6"/>
  <c r="I136" i="6"/>
  <c r="H136" i="6"/>
  <c r="G136" i="6"/>
  <c r="F136" i="6"/>
  <c r="E136" i="6"/>
  <c r="D136" i="6"/>
  <c r="C136" i="6"/>
  <c r="B136" i="6"/>
  <c r="AD135" i="6"/>
  <c r="AC135" i="6"/>
  <c r="AB135" i="6"/>
  <c r="AA135" i="6"/>
  <c r="Z135" i="6"/>
  <c r="Y135" i="6"/>
  <c r="X135" i="6"/>
  <c r="W135" i="6"/>
  <c r="V135" i="6"/>
  <c r="U135" i="6"/>
  <c r="T135" i="6"/>
  <c r="S135" i="6"/>
  <c r="R135" i="6"/>
  <c r="Q135" i="6"/>
  <c r="P135" i="6"/>
  <c r="O135" i="6"/>
  <c r="N135" i="6"/>
  <c r="M135" i="6"/>
  <c r="L135" i="6"/>
  <c r="K135" i="6"/>
  <c r="J135" i="6"/>
  <c r="I135" i="6"/>
  <c r="H135" i="6"/>
  <c r="G135" i="6"/>
  <c r="F135" i="6"/>
  <c r="E135" i="6"/>
  <c r="D135" i="6"/>
  <c r="C135" i="6"/>
  <c r="B135" i="6"/>
  <c r="AD134" i="6"/>
  <c r="AC134" i="6"/>
  <c r="AB134" i="6"/>
  <c r="AA134" i="6"/>
  <c r="Z134" i="6"/>
  <c r="Y134" i="6"/>
  <c r="X134" i="6"/>
  <c r="W134" i="6"/>
  <c r="V134" i="6"/>
  <c r="U134" i="6"/>
  <c r="T134" i="6"/>
  <c r="S134" i="6"/>
  <c r="R134" i="6"/>
  <c r="Q134" i="6"/>
  <c r="P134" i="6"/>
  <c r="O134" i="6"/>
  <c r="N134" i="6"/>
  <c r="M134" i="6"/>
  <c r="L134" i="6"/>
  <c r="K134" i="6"/>
  <c r="J134" i="6"/>
  <c r="I134" i="6"/>
  <c r="H134" i="6"/>
  <c r="G134" i="6"/>
  <c r="F134" i="6"/>
  <c r="E134" i="6"/>
  <c r="D134" i="6"/>
  <c r="C134" i="6"/>
  <c r="B134" i="6"/>
  <c r="AD133" i="6"/>
  <c r="AC133" i="6"/>
  <c r="AB133" i="6"/>
  <c r="AA133" i="6"/>
  <c r="Z133" i="6"/>
  <c r="Y133" i="6"/>
  <c r="X133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K133" i="6"/>
  <c r="J133" i="6"/>
  <c r="I133" i="6"/>
  <c r="H133" i="6"/>
  <c r="G133" i="6"/>
  <c r="F133" i="6"/>
  <c r="E133" i="6"/>
  <c r="D133" i="6"/>
  <c r="C133" i="6"/>
  <c r="B133" i="6"/>
  <c r="AD132" i="6"/>
  <c r="AC132" i="6"/>
  <c r="AB132" i="6"/>
  <c r="AA132" i="6"/>
  <c r="Z132" i="6"/>
  <c r="Y132" i="6"/>
  <c r="X132" i="6"/>
  <c r="W132" i="6"/>
  <c r="V132" i="6"/>
  <c r="U132" i="6"/>
  <c r="T132" i="6"/>
  <c r="S132" i="6"/>
  <c r="R132" i="6"/>
  <c r="Q132" i="6"/>
  <c r="P132" i="6"/>
  <c r="O132" i="6"/>
  <c r="N132" i="6"/>
  <c r="M132" i="6"/>
  <c r="L132" i="6"/>
  <c r="K132" i="6"/>
  <c r="J132" i="6"/>
  <c r="I132" i="6"/>
  <c r="H132" i="6"/>
  <c r="G132" i="6"/>
  <c r="F132" i="6"/>
  <c r="E132" i="6"/>
  <c r="D132" i="6"/>
  <c r="C132" i="6"/>
  <c r="B132" i="6"/>
  <c r="AD131" i="6"/>
  <c r="AC131" i="6"/>
  <c r="AB131" i="6"/>
  <c r="AA131" i="6"/>
  <c r="Z131" i="6"/>
  <c r="Y131" i="6"/>
  <c r="X131" i="6"/>
  <c r="W131" i="6"/>
  <c r="V131" i="6"/>
  <c r="U131" i="6"/>
  <c r="T131" i="6"/>
  <c r="S131" i="6"/>
  <c r="R131" i="6"/>
  <c r="Q131" i="6"/>
  <c r="P131" i="6"/>
  <c r="O131" i="6"/>
  <c r="N131" i="6"/>
  <c r="M131" i="6"/>
  <c r="L131" i="6"/>
  <c r="K131" i="6"/>
  <c r="J131" i="6"/>
  <c r="I131" i="6"/>
  <c r="H131" i="6"/>
  <c r="G131" i="6"/>
  <c r="F131" i="6"/>
  <c r="E131" i="6"/>
  <c r="D131" i="6"/>
  <c r="C131" i="6"/>
  <c r="B131" i="6"/>
  <c r="AD130" i="6"/>
  <c r="AC130" i="6"/>
  <c r="AB130" i="6"/>
  <c r="AA130" i="6"/>
  <c r="Z130" i="6"/>
  <c r="Y130" i="6"/>
  <c r="X130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K130" i="6"/>
  <c r="J130" i="6"/>
  <c r="I130" i="6"/>
  <c r="H130" i="6"/>
  <c r="G130" i="6"/>
  <c r="F130" i="6"/>
  <c r="E130" i="6"/>
  <c r="D130" i="6"/>
  <c r="C130" i="6"/>
  <c r="B130" i="6"/>
  <c r="AD129" i="6"/>
  <c r="AC129" i="6"/>
  <c r="AB129" i="6"/>
  <c r="AA129" i="6"/>
  <c r="Z129" i="6"/>
  <c r="Y129" i="6"/>
  <c r="X129" i="6"/>
  <c r="W129" i="6"/>
  <c r="V129" i="6"/>
  <c r="U129" i="6"/>
  <c r="T129" i="6"/>
  <c r="S129" i="6"/>
  <c r="R129" i="6"/>
  <c r="Q129" i="6"/>
  <c r="P129" i="6"/>
  <c r="O129" i="6"/>
  <c r="N129" i="6"/>
  <c r="M129" i="6"/>
  <c r="L129" i="6"/>
  <c r="K129" i="6"/>
  <c r="J129" i="6"/>
  <c r="I129" i="6"/>
  <c r="H129" i="6"/>
  <c r="G129" i="6"/>
  <c r="F129" i="6"/>
  <c r="E129" i="6"/>
  <c r="D129" i="6"/>
  <c r="C129" i="6"/>
  <c r="B129" i="6"/>
  <c r="AD128" i="6"/>
  <c r="AC128" i="6"/>
  <c r="AB128" i="6"/>
  <c r="AA128" i="6"/>
  <c r="Z128" i="6"/>
  <c r="Y128" i="6"/>
  <c r="X128" i="6"/>
  <c r="W128" i="6"/>
  <c r="V128" i="6"/>
  <c r="U128" i="6"/>
  <c r="T128" i="6"/>
  <c r="S128" i="6"/>
  <c r="R128" i="6"/>
  <c r="Q128" i="6"/>
  <c r="P128" i="6"/>
  <c r="O128" i="6"/>
  <c r="N128" i="6"/>
  <c r="M128" i="6"/>
  <c r="L128" i="6"/>
  <c r="K128" i="6"/>
  <c r="J128" i="6"/>
  <c r="I128" i="6"/>
  <c r="H128" i="6"/>
  <c r="G128" i="6"/>
  <c r="F128" i="6"/>
  <c r="E128" i="6"/>
  <c r="D128" i="6"/>
  <c r="C128" i="6"/>
  <c r="B128" i="6"/>
  <c r="AD127" i="6"/>
  <c r="AC127" i="6"/>
  <c r="AB127" i="6"/>
  <c r="AA127" i="6"/>
  <c r="Z127" i="6"/>
  <c r="Y127" i="6"/>
  <c r="X127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K127" i="6"/>
  <c r="J127" i="6"/>
  <c r="I127" i="6"/>
  <c r="H127" i="6"/>
  <c r="G127" i="6"/>
  <c r="F127" i="6"/>
  <c r="E127" i="6"/>
  <c r="D127" i="6"/>
  <c r="C127" i="6"/>
  <c r="B127" i="6"/>
  <c r="AD126" i="6"/>
  <c r="AC126" i="6"/>
  <c r="AB126" i="6"/>
  <c r="AA126" i="6"/>
  <c r="Z126" i="6"/>
  <c r="Y126" i="6"/>
  <c r="X126" i="6"/>
  <c r="W126" i="6"/>
  <c r="V126" i="6"/>
  <c r="U126" i="6"/>
  <c r="T126" i="6"/>
  <c r="S126" i="6"/>
  <c r="R126" i="6"/>
  <c r="Q126" i="6"/>
  <c r="P126" i="6"/>
  <c r="O126" i="6"/>
  <c r="N126" i="6"/>
  <c r="M126" i="6"/>
  <c r="L126" i="6"/>
  <c r="K126" i="6"/>
  <c r="J126" i="6"/>
  <c r="I126" i="6"/>
  <c r="H126" i="6"/>
  <c r="G126" i="6"/>
  <c r="F126" i="6"/>
  <c r="E126" i="6"/>
  <c r="D126" i="6"/>
  <c r="C126" i="6"/>
  <c r="B126" i="6"/>
  <c r="AD125" i="6"/>
  <c r="AC125" i="6"/>
  <c r="AB125" i="6"/>
  <c r="AA125" i="6"/>
  <c r="Z125" i="6"/>
  <c r="Y125" i="6"/>
  <c r="X125" i="6"/>
  <c r="W125" i="6"/>
  <c r="V125" i="6"/>
  <c r="U125" i="6"/>
  <c r="T125" i="6"/>
  <c r="S125" i="6"/>
  <c r="R125" i="6"/>
  <c r="Q125" i="6"/>
  <c r="P125" i="6"/>
  <c r="O125" i="6"/>
  <c r="N125" i="6"/>
  <c r="M125" i="6"/>
  <c r="L125" i="6"/>
  <c r="K125" i="6"/>
  <c r="J125" i="6"/>
  <c r="I125" i="6"/>
  <c r="H125" i="6"/>
  <c r="G125" i="6"/>
  <c r="F125" i="6"/>
  <c r="E125" i="6"/>
  <c r="D125" i="6"/>
  <c r="C125" i="6"/>
  <c r="B125" i="6"/>
  <c r="AD124" i="6"/>
  <c r="AC124" i="6"/>
  <c r="AB124" i="6"/>
  <c r="AA124" i="6"/>
  <c r="Z124" i="6"/>
  <c r="Y124" i="6"/>
  <c r="X124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K124" i="6"/>
  <c r="J124" i="6"/>
  <c r="I124" i="6"/>
  <c r="H124" i="6"/>
  <c r="G124" i="6"/>
  <c r="F124" i="6"/>
  <c r="E124" i="6"/>
  <c r="D124" i="6"/>
  <c r="C124" i="6"/>
  <c r="B124" i="6"/>
  <c r="AD123" i="6"/>
  <c r="AC123" i="6"/>
  <c r="AB123" i="6"/>
  <c r="AA123" i="6"/>
  <c r="Z123" i="6"/>
  <c r="Y123" i="6"/>
  <c r="X123" i="6"/>
  <c r="W123" i="6"/>
  <c r="V123" i="6"/>
  <c r="U123" i="6"/>
  <c r="T123" i="6"/>
  <c r="S123" i="6"/>
  <c r="R123" i="6"/>
  <c r="Q123" i="6"/>
  <c r="P123" i="6"/>
  <c r="O123" i="6"/>
  <c r="N123" i="6"/>
  <c r="M123" i="6"/>
  <c r="L123" i="6"/>
  <c r="K123" i="6"/>
  <c r="J123" i="6"/>
  <c r="I123" i="6"/>
  <c r="H123" i="6"/>
  <c r="G123" i="6"/>
  <c r="F123" i="6"/>
  <c r="E123" i="6"/>
  <c r="D123" i="6"/>
  <c r="C123" i="6"/>
  <c r="B123" i="6"/>
  <c r="AD122" i="6"/>
  <c r="AC122" i="6"/>
  <c r="AB122" i="6"/>
  <c r="AA122" i="6"/>
  <c r="Z122" i="6"/>
  <c r="Y122" i="6"/>
  <c r="X122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K122" i="6"/>
  <c r="J122" i="6"/>
  <c r="I122" i="6"/>
  <c r="H122" i="6"/>
  <c r="G122" i="6"/>
  <c r="F122" i="6"/>
  <c r="E122" i="6"/>
  <c r="D122" i="6"/>
  <c r="C122" i="6"/>
  <c r="B122" i="6"/>
  <c r="AD121" i="6"/>
  <c r="AC121" i="6"/>
  <c r="AB121" i="6"/>
  <c r="AA121" i="6"/>
  <c r="Z121" i="6"/>
  <c r="Y121" i="6"/>
  <c r="X121" i="6"/>
  <c r="W121" i="6"/>
  <c r="V121" i="6"/>
  <c r="U121" i="6"/>
  <c r="T121" i="6"/>
  <c r="S121" i="6"/>
  <c r="R121" i="6"/>
  <c r="Q121" i="6"/>
  <c r="P121" i="6"/>
  <c r="O121" i="6"/>
  <c r="N121" i="6"/>
  <c r="M121" i="6"/>
  <c r="L121" i="6"/>
  <c r="K121" i="6"/>
  <c r="J121" i="6"/>
  <c r="I121" i="6"/>
  <c r="H121" i="6"/>
  <c r="G121" i="6"/>
  <c r="F121" i="6"/>
  <c r="E121" i="6"/>
  <c r="D121" i="6"/>
  <c r="C121" i="6"/>
  <c r="B121" i="6"/>
  <c r="AD120" i="6"/>
  <c r="AC120" i="6"/>
  <c r="AB120" i="6"/>
  <c r="AA120" i="6"/>
  <c r="Z120" i="6"/>
  <c r="Y120" i="6"/>
  <c r="X120" i="6"/>
  <c r="W120" i="6"/>
  <c r="V120" i="6"/>
  <c r="U120" i="6"/>
  <c r="T120" i="6"/>
  <c r="S120" i="6"/>
  <c r="R120" i="6"/>
  <c r="Q120" i="6"/>
  <c r="P120" i="6"/>
  <c r="O120" i="6"/>
  <c r="N120" i="6"/>
  <c r="M120" i="6"/>
  <c r="L120" i="6"/>
  <c r="K120" i="6"/>
  <c r="J120" i="6"/>
  <c r="I120" i="6"/>
  <c r="H120" i="6"/>
  <c r="G120" i="6"/>
  <c r="F120" i="6"/>
  <c r="E120" i="6"/>
  <c r="D120" i="6"/>
  <c r="C120" i="6"/>
  <c r="B120" i="6"/>
  <c r="AD116" i="6"/>
  <c r="AC116" i="6"/>
  <c r="AB116" i="6"/>
  <c r="AA116" i="6"/>
  <c r="Z116" i="6"/>
  <c r="Y116" i="6"/>
  <c r="X116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K116" i="6"/>
  <c r="J116" i="6"/>
  <c r="I116" i="6"/>
  <c r="H116" i="6"/>
  <c r="G116" i="6"/>
  <c r="F116" i="6"/>
  <c r="E116" i="6"/>
  <c r="D116" i="6"/>
  <c r="C116" i="6"/>
  <c r="B116" i="6"/>
  <c r="AD115" i="6"/>
  <c r="AC115" i="6"/>
  <c r="AB115" i="6"/>
  <c r="AA115" i="6"/>
  <c r="Z115" i="6"/>
  <c r="Y115" i="6"/>
  <c r="X115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K115" i="6"/>
  <c r="J115" i="6"/>
  <c r="I115" i="6"/>
  <c r="H115" i="6"/>
  <c r="G115" i="6"/>
  <c r="F115" i="6"/>
  <c r="E115" i="6"/>
  <c r="D115" i="6"/>
  <c r="C115" i="6"/>
  <c r="B115" i="6"/>
  <c r="AD114" i="6"/>
  <c r="AC114" i="6"/>
  <c r="AB114" i="6"/>
  <c r="AA114" i="6"/>
  <c r="Z114" i="6"/>
  <c r="Y114" i="6"/>
  <c r="X114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K114" i="6"/>
  <c r="J114" i="6"/>
  <c r="I114" i="6"/>
  <c r="H114" i="6"/>
  <c r="G114" i="6"/>
  <c r="F114" i="6"/>
  <c r="E114" i="6"/>
  <c r="D114" i="6"/>
  <c r="C114" i="6"/>
  <c r="B114" i="6"/>
  <c r="AD113" i="6"/>
  <c r="AC113" i="6"/>
  <c r="AB113" i="6"/>
  <c r="AA113" i="6"/>
  <c r="Z113" i="6"/>
  <c r="Y113" i="6"/>
  <c r="X113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K113" i="6"/>
  <c r="J113" i="6"/>
  <c r="I113" i="6"/>
  <c r="H113" i="6"/>
  <c r="G113" i="6"/>
  <c r="F113" i="6"/>
  <c r="E113" i="6"/>
  <c r="D113" i="6"/>
  <c r="C113" i="6"/>
  <c r="B113" i="6"/>
  <c r="AD112" i="6"/>
  <c r="AC112" i="6"/>
  <c r="AB112" i="6"/>
  <c r="AA112" i="6"/>
  <c r="Z112" i="6"/>
  <c r="Y112" i="6"/>
  <c r="X112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K112" i="6"/>
  <c r="J112" i="6"/>
  <c r="I112" i="6"/>
  <c r="H112" i="6"/>
  <c r="G112" i="6"/>
  <c r="F112" i="6"/>
  <c r="E112" i="6"/>
  <c r="D112" i="6"/>
  <c r="C112" i="6"/>
  <c r="B112" i="6"/>
  <c r="AD111" i="6"/>
  <c r="AC111" i="6"/>
  <c r="AB111" i="6"/>
  <c r="AA111" i="6"/>
  <c r="Z111" i="6"/>
  <c r="Y111" i="6"/>
  <c r="X111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K111" i="6"/>
  <c r="J111" i="6"/>
  <c r="I111" i="6"/>
  <c r="H111" i="6"/>
  <c r="G111" i="6"/>
  <c r="F111" i="6"/>
  <c r="E111" i="6"/>
  <c r="D111" i="6"/>
  <c r="C111" i="6"/>
  <c r="B111" i="6"/>
  <c r="AD110" i="6"/>
  <c r="AC110" i="6"/>
  <c r="AB110" i="6"/>
  <c r="AA110" i="6"/>
  <c r="Z110" i="6"/>
  <c r="Y110" i="6"/>
  <c r="X110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K110" i="6"/>
  <c r="J110" i="6"/>
  <c r="I110" i="6"/>
  <c r="H110" i="6"/>
  <c r="G110" i="6"/>
  <c r="F110" i="6"/>
  <c r="E110" i="6"/>
  <c r="D110" i="6"/>
  <c r="C110" i="6"/>
  <c r="B110" i="6"/>
  <c r="AD109" i="6"/>
  <c r="AC109" i="6"/>
  <c r="AB109" i="6"/>
  <c r="AA109" i="6"/>
  <c r="Z109" i="6"/>
  <c r="Y109" i="6"/>
  <c r="X109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K109" i="6"/>
  <c r="J109" i="6"/>
  <c r="I109" i="6"/>
  <c r="H109" i="6"/>
  <c r="G109" i="6"/>
  <c r="F109" i="6"/>
  <c r="E109" i="6"/>
  <c r="D109" i="6"/>
  <c r="C109" i="6"/>
  <c r="B109" i="6"/>
  <c r="AD108" i="6"/>
  <c r="AC108" i="6"/>
  <c r="AB108" i="6"/>
  <c r="AA108" i="6"/>
  <c r="Z108" i="6"/>
  <c r="Y108" i="6"/>
  <c r="X108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K108" i="6"/>
  <c r="J108" i="6"/>
  <c r="I108" i="6"/>
  <c r="H108" i="6"/>
  <c r="G108" i="6"/>
  <c r="F108" i="6"/>
  <c r="E108" i="6"/>
  <c r="D108" i="6"/>
  <c r="C108" i="6"/>
  <c r="B108" i="6"/>
  <c r="AD107" i="6"/>
  <c r="AC107" i="6"/>
  <c r="AB107" i="6"/>
  <c r="AA107" i="6"/>
  <c r="Z107" i="6"/>
  <c r="Y107" i="6"/>
  <c r="X107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K107" i="6"/>
  <c r="J107" i="6"/>
  <c r="I107" i="6"/>
  <c r="H107" i="6"/>
  <c r="G107" i="6"/>
  <c r="F107" i="6"/>
  <c r="E107" i="6"/>
  <c r="D107" i="6"/>
  <c r="C107" i="6"/>
  <c r="B107" i="6"/>
  <c r="AD106" i="6"/>
  <c r="AC106" i="6"/>
  <c r="AB106" i="6"/>
  <c r="AA106" i="6"/>
  <c r="Z106" i="6"/>
  <c r="Y106" i="6"/>
  <c r="X106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K106" i="6"/>
  <c r="J106" i="6"/>
  <c r="I106" i="6"/>
  <c r="H106" i="6"/>
  <c r="G106" i="6"/>
  <c r="F106" i="6"/>
  <c r="E106" i="6"/>
  <c r="D106" i="6"/>
  <c r="C106" i="6"/>
  <c r="B106" i="6"/>
  <c r="AD105" i="6"/>
  <c r="AC105" i="6"/>
  <c r="AB105" i="6"/>
  <c r="AA105" i="6"/>
  <c r="Z105" i="6"/>
  <c r="Y105" i="6"/>
  <c r="X105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K105" i="6"/>
  <c r="J105" i="6"/>
  <c r="I105" i="6"/>
  <c r="H105" i="6"/>
  <c r="G105" i="6"/>
  <c r="F105" i="6"/>
  <c r="E105" i="6"/>
  <c r="D105" i="6"/>
  <c r="C105" i="6"/>
  <c r="B105" i="6"/>
  <c r="AD104" i="6"/>
  <c r="AC104" i="6"/>
  <c r="AB104" i="6"/>
  <c r="AA104" i="6"/>
  <c r="Z104" i="6"/>
  <c r="Y104" i="6"/>
  <c r="X104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K104" i="6"/>
  <c r="J104" i="6"/>
  <c r="I104" i="6"/>
  <c r="H104" i="6"/>
  <c r="G104" i="6"/>
  <c r="F104" i="6"/>
  <c r="E104" i="6"/>
  <c r="D104" i="6"/>
  <c r="C104" i="6"/>
  <c r="B104" i="6"/>
  <c r="AD103" i="6"/>
  <c r="AC103" i="6"/>
  <c r="AB103" i="6"/>
  <c r="AA103" i="6"/>
  <c r="Z103" i="6"/>
  <c r="Y103" i="6"/>
  <c r="X103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K103" i="6"/>
  <c r="J103" i="6"/>
  <c r="I103" i="6"/>
  <c r="H103" i="6"/>
  <c r="G103" i="6"/>
  <c r="F103" i="6"/>
  <c r="E103" i="6"/>
  <c r="D103" i="6"/>
  <c r="C103" i="6"/>
  <c r="B103" i="6"/>
  <c r="AD102" i="6"/>
  <c r="AC102" i="6"/>
  <c r="AB102" i="6"/>
  <c r="AA102" i="6"/>
  <c r="Z102" i="6"/>
  <c r="Y102" i="6"/>
  <c r="X102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K102" i="6"/>
  <c r="J102" i="6"/>
  <c r="I102" i="6"/>
  <c r="H102" i="6"/>
  <c r="G102" i="6"/>
  <c r="F102" i="6"/>
  <c r="E102" i="6"/>
  <c r="D102" i="6"/>
  <c r="C102" i="6"/>
  <c r="B102" i="6"/>
  <c r="AD101" i="6"/>
  <c r="AC101" i="6"/>
  <c r="AB101" i="6"/>
  <c r="AA101" i="6"/>
  <c r="Z101" i="6"/>
  <c r="Y101" i="6"/>
  <c r="X101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K101" i="6"/>
  <c r="J101" i="6"/>
  <c r="I101" i="6"/>
  <c r="H101" i="6"/>
  <c r="G101" i="6"/>
  <c r="F101" i="6"/>
  <c r="E101" i="6"/>
  <c r="D101" i="6"/>
  <c r="C101" i="6"/>
  <c r="B101" i="6"/>
  <c r="AD100" i="6"/>
  <c r="AC100" i="6"/>
  <c r="AB100" i="6"/>
  <c r="AA100" i="6"/>
  <c r="Z100" i="6"/>
  <c r="Y100" i="6"/>
  <c r="X100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K100" i="6"/>
  <c r="J100" i="6"/>
  <c r="I100" i="6"/>
  <c r="H100" i="6"/>
  <c r="G100" i="6"/>
  <c r="F100" i="6"/>
  <c r="E100" i="6"/>
  <c r="D100" i="6"/>
  <c r="C100" i="6"/>
  <c r="B100" i="6"/>
  <c r="AD99" i="6"/>
  <c r="AC99" i="6"/>
  <c r="AB99" i="6"/>
  <c r="AA99" i="6"/>
  <c r="Z99" i="6"/>
  <c r="Y99" i="6"/>
  <c r="X99" i="6"/>
  <c r="W99" i="6"/>
  <c r="V99" i="6"/>
  <c r="U99" i="6"/>
  <c r="T99" i="6"/>
  <c r="S99" i="6"/>
  <c r="R99" i="6"/>
  <c r="Q99" i="6"/>
  <c r="P99" i="6"/>
  <c r="O99" i="6"/>
  <c r="N99" i="6"/>
  <c r="M99" i="6"/>
  <c r="L99" i="6"/>
  <c r="K99" i="6"/>
  <c r="J99" i="6"/>
  <c r="I99" i="6"/>
  <c r="H99" i="6"/>
  <c r="G99" i="6"/>
  <c r="F99" i="6"/>
  <c r="E99" i="6"/>
  <c r="D99" i="6"/>
  <c r="C99" i="6"/>
  <c r="B99" i="6"/>
  <c r="AD98" i="6"/>
  <c r="AC98" i="6"/>
  <c r="AB98" i="6"/>
  <c r="AA98" i="6"/>
  <c r="Z98" i="6"/>
  <c r="Y98" i="6"/>
  <c r="X98" i="6"/>
  <c r="W98" i="6"/>
  <c r="V98" i="6"/>
  <c r="U98" i="6"/>
  <c r="T98" i="6"/>
  <c r="S98" i="6"/>
  <c r="R98" i="6"/>
  <c r="Q98" i="6"/>
  <c r="P98" i="6"/>
  <c r="O98" i="6"/>
  <c r="N98" i="6"/>
  <c r="M98" i="6"/>
  <c r="L98" i="6"/>
  <c r="K98" i="6"/>
  <c r="J98" i="6"/>
  <c r="I98" i="6"/>
  <c r="H98" i="6"/>
  <c r="G98" i="6"/>
  <c r="F98" i="6"/>
  <c r="E98" i="6"/>
  <c r="D98" i="6"/>
  <c r="C98" i="6"/>
  <c r="B98" i="6"/>
  <c r="AD97" i="6"/>
  <c r="AC97" i="6"/>
  <c r="AB97" i="6"/>
  <c r="AA97" i="6"/>
  <c r="Z97" i="6"/>
  <c r="Y97" i="6"/>
  <c r="X97" i="6"/>
  <c r="W97" i="6"/>
  <c r="V97" i="6"/>
  <c r="U97" i="6"/>
  <c r="T97" i="6"/>
  <c r="S97" i="6"/>
  <c r="R97" i="6"/>
  <c r="Q97" i="6"/>
  <c r="P97" i="6"/>
  <c r="O97" i="6"/>
  <c r="N97" i="6"/>
  <c r="M97" i="6"/>
  <c r="L97" i="6"/>
  <c r="K97" i="6"/>
  <c r="J97" i="6"/>
  <c r="I97" i="6"/>
  <c r="H97" i="6"/>
  <c r="G97" i="6"/>
  <c r="F97" i="6"/>
  <c r="E97" i="6"/>
  <c r="D97" i="6"/>
  <c r="C97" i="6"/>
  <c r="B97" i="6"/>
  <c r="AD96" i="6"/>
  <c r="AC96" i="6"/>
  <c r="AB96" i="6"/>
  <c r="AA96" i="6"/>
  <c r="Z96" i="6"/>
  <c r="Y96" i="6"/>
  <c r="X96" i="6"/>
  <c r="W96" i="6"/>
  <c r="V96" i="6"/>
  <c r="U96" i="6"/>
  <c r="T96" i="6"/>
  <c r="S96" i="6"/>
  <c r="R96" i="6"/>
  <c r="Q96" i="6"/>
  <c r="P96" i="6"/>
  <c r="O96" i="6"/>
  <c r="N96" i="6"/>
  <c r="M96" i="6"/>
  <c r="L96" i="6"/>
  <c r="K96" i="6"/>
  <c r="J96" i="6"/>
  <c r="I96" i="6"/>
  <c r="H96" i="6"/>
  <c r="G96" i="6"/>
  <c r="F96" i="6"/>
  <c r="E96" i="6"/>
  <c r="D96" i="6"/>
  <c r="C96" i="6"/>
  <c r="B96" i="6"/>
  <c r="AD95" i="6"/>
  <c r="AC95" i="6"/>
  <c r="AB95" i="6"/>
  <c r="AA95" i="6"/>
  <c r="Z95" i="6"/>
  <c r="Y95" i="6"/>
  <c r="X95" i="6"/>
  <c r="W95" i="6"/>
  <c r="V95" i="6"/>
  <c r="U95" i="6"/>
  <c r="T95" i="6"/>
  <c r="S95" i="6"/>
  <c r="R95" i="6"/>
  <c r="Q95" i="6"/>
  <c r="P95" i="6"/>
  <c r="O95" i="6"/>
  <c r="N95" i="6"/>
  <c r="M95" i="6"/>
  <c r="L95" i="6"/>
  <c r="K95" i="6"/>
  <c r="J95" i="6"/>
  <c r="I95" i="6"/>
  <c r="H95" i="6"/>
  <c r="G95" i="6"/>
  <c r="F95" i="6"/>
  <c r="E95" i="6"/>
  <c r="D95" i="6"/>
  <c r="C95" i="6"/>
  <c r="B95" i="6"/>
  <c r="AD94" i="6"/>
  <c r="AC94" i="6"/>
  <c r="AB94" i="6"/>
  <c r="AA94" i="6"/>
  <c r="Z94" i="6"/>
  <c r="Y94" i="6"/>
  <c r="X94" i="6"/>
  <c r="W94" i="6"/>
  <c r="V94" i="6"/>
  <c r="U94" i="6"/>
  <c r="T94" i="6"/>
  <c r="S94" i="6"/>
  <c r="R94" i="6"/>
  <c r="Q94" i="6"/>
  <c r="P94" i="6"/>
  <c r="O94" i="6"/>
  <c r="N94" i="6"/>
  <c r="M94" i="6"/>
  <c r="L94" i="6"/>
  <c r="K94" i="6"/>
  <c r="J94" i="6"/>
  <c r="I94" i="6"/>
  <c r="H94" i="6"/>
  <c r="G94" i="6"/>
  <c r="F94" i="6"/>
  <c r="E94" i="6"/>
  <c r="D94" i="6"/>
  <c r="C94" i="6"/>
  <c r="B94" i="6"/>
  <c r="AD93" i="6"/>
  <c r="AC93" i="6"/>
  <c r="AB93" i="6"/>
  <c r="AA93" i="6"/>
  <c r="Z93" i="6"/>
  <c r="Y93" i="6"/>
  <c r="X93" i="6"/>
  <c r="W93" i="6"/>
  <c r="V93" i="6"/>
  <c r="U93" i="6"/>
  <c r="T93" i="6"/>
  <c r="S93" i="6"/>
  <c r="R93" i="6"/>
  <c r="Q93" i="6"/>
  <c r="P93" i="6"/>
  <c r="O93" i="6"/>
  <c r="N93" i="6"/>
  <c r="M93" i="6"/>
  <c r="L93" i="6"/>
  <c r="K93" i="6"/>
  <c r="J93" i="6"/>
  <c r="I93" i="6"/>
  <c r="H93" i="6"/>
  <c r="G93" i="6"/>
  <c r="F93" i="6"/>
  <c r="E93" i="6"/>
  <c r="D93" i="6"/>
  <c r="C93" i="6"/>
  <c r="B93" i="6"/>
  <c r="AD92" i="6"/>
  <c r="AC92" i="6"/>
  <c r="AB92" i="6"/>
  <c r="AA92" i="6"/>
  <c r="Z92" i="6"/>
  <c r="Y92" i="6"/>
  <c r="X92" i="6"/>
  <c r="W92" i="6"/>
  <c r="V92" i="6"/>
  <c r="U92" i="6"/>
  <c r="T92" i="6"/>
  <c r="S92" i="6"/>
  <c r="R92" i="6"/>
  <c r="Q92" i="6"/>
  <c r="P92" i="6"/>
  <c r="O92" i="6"/>
  <c r="N92" i="6"/>
  <c r="M92" i="6"/>
  <c r="L92" i="6"/>
  <c r="K92" i="6"/>
  <c r="J92" i="6"/>
  <c r="I92" i="6"/>
  <c r="H92" i="6"/>
  <c r="G92" i="6"/>
  <c r="F92" i="6"/>
  <c r="E92" i="6"/>
  <c r="D92" i="6"/>
  <c r="C92" i="6"/>
  <c r="B92" i="6"/>
  <c r="AD91" i="6"/>
  <c r="AC91" i="6"/>
  <c r="AB91" i="6"/>
  <c r="AA91" i="6"/>
  <c r="Z91" i="6"/>
  <c r="Y91" i="6"/>
  <c r="X91" i="6"/>
  <c r="W91" i="6"/>
  <c r="V91" i="6"/>
  <c r="U91" i="6"/>
  <c r="T91" i="6"/>
  <c r="S91" i="6"/>
  <c r="R91" i="6"/>
  <c r="Q91" i="6"/>
  <c r="P91" i="6"/>
  <c r="O91" i="6"/>
  <c r="N91" i="6"/>
  <c r="M91" i="6"/>
  <c r="L91" i="6"/>
  <c r="K91" i="6"/>
  <c r="J91" i="6"/>
  <c r="I91" i="6"/>
  <c r="H91" i="6"/>
  <c r="G91" i="6"/>
  <c r="F91" i="6"/>
  <c r="E91" i="6"/>
  <c r="D91" i="6"/>
  <c r="C91" i="6"/>
  <c r="B91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AD58" i="6"/>
  <c r="AC58" i="6"/>
  <c r="AB58" i="6"/>
  <c r="AA58" i="6"/>
  <c r="Z58" i="6"/>
  <c r="Y58" i="6"/>
  <c r="X58" i="6"/>
  <c r="W58" i="6"/>
  <c r="V58" i="6"/>
  <c r="U58" i="6"/>
  <c r="T58" i="6"/>
  <c r="S58" i="6"/>
  <c r="R58" i="6"/>
  <c r="Q58" i="6"/>
  <c r="P58" i="6"/>
  <c r="O58" i="6"/>
  <c r="N58" i="6"/>
  <c r="M58" i="6"/>
  <c r="L58" i="6"/>
  <c r="K58" i="6"/>
  <c r="J58" i="6"/>
  <c r="I58" i="6"/>
  <c r="H58" i="6"/>
  <c r="G58" i="6"/>
  <c r="F58" i="6"/>
  <c r="E58" i="6"/>
  <c r="D58" i="6"/>
  <c r="C58" i="6"/>
  <c r="B58" i="6"/>
  <c r="AD57" i="6"/>
  <c r="AC57" i="6"/>
  <c r="AB57" i="6"/>
  <c r="AA57" i="6"/>
  <c r="Z57" i="6"/>
  <c r="Y57" i="6"/>
  <c r="X57" i="6"/>
  <c r="W57" i="6"/>
  <c r="V57" i="6"/>
  <c r="U57" i="6"/>
  <c r="T57" i="6"/>
  <c r="S57" i="6"/>
  <c r="R57" i="6"/>
  <c r="Q57" i="6"/>
  <c r="P57" i="6"/>
  <c r="O57" i="6"/>
  <c r="N57" i="6"/>
  <c r="M57" i="6"/>
  <c r="L57" i="6"/>
  <c r="K57" i="6"/>
  <c r="J57" i="6"/>
  <c r="I57" i="6"/>
  <c r="H57" i="6"/>
  <c r="G57" i="6"/>
  <c r="F57" i="6"/>
  <c r="E57" i="6"/>
  <c r="D57" i="6"/>
  <c r="C57" i="6"/>
  <c r="B57" i="6"/>
  <c r="AD56" i="6"/>
  <c r="AC56" i="6"/>
  <c r="AB56" i="6"/>
  <c r="AA56" i="6"/>
  <c r="Z56" i="6"/>
  <c r="Y56" i="6"/>
  <c r="X56" i="6"/>
  <c r="W56" i="6"/>
  <c r="V56" i="6"/>
  <c r="U56" i="6"/>
  <c r="T56" i="6"/>
  <c r="S56" i="6"/>
  <c r="R56" i="6"/>
  <c r="Q56" i="6"/>
  <c r="P56" i="6"/>
  <c r="O56" i="6"/>
  <c r="N56" i="6"/>
  <c r="M56" i="6"/>
  <c r="L56" i="6"/>
  <c r="K56" i="6"/>
  <c r="J56" i="6"/>
  <c r="I56" i="6"/>
  <c r="H56" i="6"/>
  <c r="G56" i="6"/>
  <c r="F56" i="6"/>
  <c r="E56" i="6"/>
  <c r="D56" i="6"/>
  <c r="C56" i="6"/>
  <c r="B56" i="6"/>
  <c r="AD55" i="6"/>
  <c r="AC55" i="6"/>
  <c r="AB55" i="6"/>
  <c r="AA55" i="6"/>
  <c r="Z55" i="6"/>
  <c r="Y55" i="6"/>
  <c r="X55" i="6"/>
  <c r="W55" i="6"/>
  <c r="V55" i="6"/>
  <c r="U55" i="6"/>
  <c r="T55" i="6"/>
  <c r="S55" i="6"/>
  <c r="R55" i="6"/>
  <c r="Q55" i="6"/>
  <c r="P55" i="6"/>
  <c r="O55" i="6"/>
  <c r="N55" i="6"/>
  <c r="M55" i="6"/>
  <c r="L55" i="6"/>
  <c r="K55" i="6"/>
  <c r="J55" i="6"/>
  <c r="I55" i="6"/>
  <c r="H55" i="6"/>
  <c r="G55" i="6"/>
  <c r="F55" i="6"/>
  <c r="E55" i="6"/>
  <c r="D55" i="6"/>
  <c r="C55" i="6"/>
  <c r="B55" i="6"/>
  <c r="AD54" i="6"/>
  <c r="AC54" i="6"/>
  <c r="AB54" i="6"/>
  <c r="AA54" i="6"/>
  <c r="Z54" i="6"/>
  <c r="Y54" i="6"/>
  <c r="X54" i="6"/>
  <c r="W54" i="6"/>
  <c r="V54" i="6"/>
  <c r="U54" i="6"/>
  <c r="T54" i="6"/>
  <c r="S54" i="6"/>
  <c r="R54" i="6"/>
  <c r="Q54" i="6"/>
  <c r="P54" i="6"/>
  <c r="O54" i="6"/>
  <c r="N54" i="6"/>
  <c r="M54" i="6"/>
  <c r="L54" i="6"/>
  <c r="K54" i="6"/>
  <c r="J54" i="6"/>
  <c r="I54" i="6"/>
  <c r="H54" i="6"/>
  <c r="G54" i="6"/>
  <c r="F54" i="6"/>
  <c r="E54" i="6"/>
  <c r="D54" i="6"/>
  <c r="C54" i="6"/>
  <c r="B54" i="6"/>
  <c r="AD53" i="6"/>
  <c r="AC53" i="6"/>
  <c r="AB53" i="6"/>
  <c r="AA53" i="6"/>
  <c r="Z53" i="6"/>
  <c r="Y53" i="6"/>
  <c r="X53" i="6"/>
  <c r="W53" i="6"/>
  <c r="V53" i="6"/>
  <c r="U53" i="6"/>
  <c r="T53" i="6"/>
  <c r="S53" i="6"/>
  <c r="R53" i="6"/>
  <c r="Q53" i="6"/>
  <c r="P53" i="6"/>
  <c r="O53" i="6"/>
  <c r="N53" i="6"/>
  <c r="M53" i="6"/>
  <c r="L53" i="6"/>
  <c r="K53" i="6"/>
  <c r="J53" i="6"/>
  <c r="I53" i="6"/>
  <c r="H53" i="6"/>
  <c r="G53" i="6"/>
  <c r="F53" i="6"/>
  <c r="E53" i="6"/>
  <c r="D53" i="6"/>
  <c r="C53" i="6"/>
  <c r="B53" i="6"/>
  <c r="AD52" i="6"/>
  <c r="AC52" i="6"/>
  <c r="AB52" i="6"/>
  <c r="AA52" i="6"/>
  <c r="Z52" i="6"/>
  <c r="Y52" i="6"/>
  <c r="X52" i="6"/>
  <c r="W52" i="6"/>
  <c r="V52" i="6"/>
  <c r="U52" i="6"/>
  <c r="T52" i="6"/>
  <c r="S52" i="6"/>
  <c r="R52" i="6"/>
  <c r="Q52" i="6"/>
  <c r="P52" i="6"/>
  <c r="O52" i="6"/>
  <c r="N52" i="6"/>
  <c r="M52" i="6"/>
  <c r="L52" i="6"/>
  <c r="K52" i="6"/>
  <c r="J52" i="6"/>
  <c r="I52" i="6"/>
  <c r="H52" i="6"/>
  <c r="G52" i="6"/>
  <c r="F52" i="6"/>
  <c r="E52" i="6"/>
  <c r="D52" i="6"/>
  <c r="C52" i="6"/>
  <c r="B52" i="6"/>
  <c r="AD51" i="6"/>
  <c r="AC51" i="6"/>
  <c r="AB51" i="6"/>
  <c r="AA51" i="6"/>
  <c r="Z51" i="6"/>
  <c r="Y51" i="6"/>
  <c r="X51" i="6"/>
  <c r="W51" i="6"/>
  <c r="V51" i="6"/>
  <c r="U51" i="6"/>
  <c r="T51" i="6"/>
  <c r="S51" i="6"/>
  <c r="R51" i="6"/>
  <c r="Q51" i="6"/>
  <c r="P51" i="6"/>
  <c r="O51" i="6"/>
  <c r="N51" i="6"/>
  <c r="M51" i="6"/>
  <c r="L51" i="6"/>
  <c r="K51" i="6"/>
  <c r="J51" i="6"/>
  <c r="I51" i="6"/>
  <c r="H51" i="6"/>
  <c r="G51" i="6"/>
  <c r="F51" i="6"/>
  <c r="E51" i="6"/>
  <c r="D51" i="6"/>
  <c r="C51" i="6"/>
  <c r="B51" i="6"/>
  <c r="AD50" i="6"/>
  <c r="AC50" i="6"/>
  <c r="AB50" i="6"/>
  <c r="AA50" i="6"/>
  <c r="Z50" i="6"/>
  <c r="Y50" i="6"/>
  <c r="X50" i="6"/>
  <c r="W50" i="6"/>
  <c r="V50" i="6"/>
  <c r="U50" i="6"/>
  <c r="T50" i="6"/>
  <c r="S50" i="6"/>
  <c r="R50" i="6"/>
  <c r="Q50" i="6"/>
  <c r="P50" i="6"/>
  <c r="O50" i="6"/>
  <c r="N50" i="6"/>
  <c r="M50" i="6"/>
  <c r="L50" i="6"/>
  <c r="K50" i="6"/>
  <c r="J50" i="6"/>
  <c r="I50" i="6"/>
  <c r="H50" i="6"/>
  <c r="G50" i="6"/>
  <c r="F50" i="6"/>
  <c r="E50" i="6"/>
  <c r="D50" i="6"/>
  <c r="C50" i="6"/>
  <c r="B50" i="6"/>
  <c r="AD49" i="6"/>
  <c r="AC49" i="6"/>
  <c r="AB49" i="6"/>
  <c r="AA49" i="6"/>
  <c r="Z49" i="6"/>
  <c r="Y49" i="6"/>
  <c r="X49" i="6"/>
  <c r="W49" i="6"/>
  <c r="V49" i="6"/>
  <c r="U49" i="6"/>
  <c r="T49" i="6"/>
  <c r="S49" i="6"/>
  <c r="R49" i="6"/>
  <c r="Q49" i="6"/>
  <c r="P49" i="6"/>
  <c r="O49" i="6"/>
  <c r="N49" i="6"/>
  <c r="M49" i="6"/>
  <c r="L49" i="6"/>
  <c r="K49" i="6"/>
  <c r="J49" i="6"/>
  <c r="I49" i="6"/>
  <c r="H49" i="6"/>
  <c r="G49" i="6"/>
  <c r="F49" i="6"/>
  <c r="E49" i="6"/>
  <c r="D49" i="6"/>
  <c r="C49" i="6"/>
  <c r="B49" i="6"/>
  <c r="AD48" i="6"/>
  <c r="AC48" i="6"/>
  <c r="AB48" i="6"/>
  <c r="AA48" i="6"/>
  <c r="Z48" i="6"/>
  <c r="Y48" i="6"/>
  <c r="X48" i="6"/>
  <c r="W48" i="6"/>
  <c r="V48" i="6"/>
  <c r="U48" i="6"/>
  <c r="T48" i="6"/>
  <c r="S48" i="6"/>
  <c r="R48" i="6"/>
  <c r="Q48" i="6"/>
  <c r="P48" i="6"/>
  <c r="O48" i="6"/>
  <c r="N48" i="6"/>
  <c r="M48" i="6"/>
  <c r="L48" i="6"/>
  <c r="K48" i="6"/>
  <c r="J48" i="6"/>
  <c r="I48" i="6"/>
  <c r="H48" i="6"/>
  <c r="G48" i="6"/>
  <c r="F48" i="6"/>
  <c r="E48" i="6"/>
  <c r="D48" i="6"/>
  <c r="C48" i="6"/>
  <c r="B48" i="6"/>
  <c r="AD47" i="6"/>
  <c r="AC47" i="6"/>
  <c r="AB47" i="6"/>
  <c r="AA47" i="6"/>
  <c r="Z47" i="6"/>
  <c r="Y47" i="6"/>
  <c r="X47" i="6"/>
  <c r="W47" i="6"/>
  <c r="V47" i="6"/>
  <c r="U47" i="6"/>
  <c r="T47" i="6"/>
  <c r="S47" i="6"/>
  <c r="R47" i="6"/>
  <c r="Q47" i="6"/>
  <c r="P47" i="6"/>
  <c r="O47" i="6"/>
  <c r="N47" i="6"/>
  <c r="M47" i="6"/>
  <c r="L47" i="6"/>
  <c r="K47" i="6"/>
  <c r="J47" i="6"/>
  <c r="I47" i="6"/>
  <c r="H47" i="6"/>
  <c r="G47" i="6"/>
  <c r="F47" i="6"/>
  <c r="E47" i="6"/>
  <c r="D47" i="6"/>
  <c r="C47" i="6"/>
  <c r="B47" i="6"/>
  <c r="AD46" i="6"/>
  <c r="AC46" i="6"/>
  <c r="AB46" i="6"/>
  <c r="AA46" i="6"/>
  <c r="Z46" i="6"/>
  <c r="Y46" i="6"/>
  <c r="X46" i="6"/>
  <c r="W46" i="6"/>
  <c r="V46" i="6"/>
  <c r="U46" i="6"/>
  <c r="T46" i="6"/>
  <c r="S46" i="6"/>
  <c r="R46" i="6"/>
  <c r="Q46" i="6"/>
  <c r="P46" i="6"/>
  <c r="O46" i="6"/>
  <c r="N46" i="6"/>
  <c r="M46" i="6"/>
  <c r="L46" i="6"/>
  <c r="K46" i="6"/>
  <c r="J46" i="6"/>
  <c r="I46" i="6"/>
  <c r="H46" i="6"/>
  <c r="G46" i="6"/>
  <c r="F46" i="6"/>
  <c r="E46" i="6"/>
  <c r="D46" i="6"/>
  <c r="C46" i="6"/>
  <c r="B46" i="6"/>
  <c r="AD45" i="6"/>
  <c r="AC45" i="6"/>
  <c r="AB45" i="6"/>
  <c r="AA45" i="6"/>
  <c r="Z45" i="6"/>
  <c r="Y45" i="6"/>
  <c r="X45" i="6"/>
  <c r="W45" i="6"/>
  <c r="V45" i="6"/>
  <c r="U45" i="6"/>
  <c r="T45" i="6"/>
  <c r="S45" i="6"/>
  <c r="R45" i="6"/>
  <c r="Q45" i="6"/>
  <c r="P45" i="6"/>
  <c r="O45" i="6"/>
  <c r="N45" i="6"/>
  <c r="M45" i="6"/>
  <c r="L45" i="6"/>
  <c r="K45" i="6"/>
  <c r="J45" i="6"/>
  <c r="I45" i="6"/>
  <c r="H45" i="6"/>
  <c r="G45" i="6"/>
  <c r="F45" i="6"/>
  <c r="E45" i="6"/>
  <c r="D45" i="6"/>
  <c r="C45" i="6"/>
  <c r="B45" i="6"/>
  <c r="AD44" i="6"/>
  <c r="AC44" i="6"/>
  <c r="AB44" i="6"/>
  <c r="AA44" i="6"/>
  <c r="Z44" i="6"/>
  <c r="Y44" i="6"/>
  <c r="X44" i="6"/>
  <c r="W44" i="6"/>
  <c r="V44" i="6"/>
  <c r="U44" i="6"/>
  <c r="T44" i="6"/>
  <c r="S44" i="6"/>
  <c r="R44" i="6"/>
  <c r="Q44" i="6"/>
  <c r="P44" i="6"/>
  <c r="O44" i="6"/>
  <c r="N44" i="6"/>
  <c r="M44" i="6"/>
  <c r="L44" i="6"/>
  <c r="K44" i="6"/>
  <c r="J44" i="6"/>
  <c r="I44" i="6"/>
  <c r="H44" i="6"/>
  <c r="G44" i="6"/>
  <c r="F44" i="6"/>
  <c r="E44" i="6"/>
  <c r="D44" i="6"/>
  <c r="C44" i="6"/>
  <c r="B44" i="6"/>
  <c r="AD43" i="6"/>
  <c r="AC43" i="6"/>
  <c r="AB43" i="6"/>
  <c r="AA43" i="6"/>
  <c r="Z43" i="6"/>
  <c r="Y43" i="6"/>
  <c r="X43" i="6"/>
  <c r="W43" i="6"/>
  <c r="V43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B43" i="6"/>
  <c r="AD42" i="6"/>
  <c r="AC42" i="6"/>
  <c r="AB42" i="6"/>
  <c r="AA42" i="6"/>
  <c r="Z42" i="6"/>
  <c r="Y42" i="6"/>
  <c r="X42" i="6"/>
  <c r="W42" i="6"/>
  <c r="V42" i="6"/>
  <c r="U42" i="6"/>
  <c r="T42" i="6"/>
  <c r="S42" i="6"/>
  <c r="R42" i="6"/>
  <c r="Q42" i="6"/>
  <c r="P42" i="6"/>
  <c r="O42" i="6"/>
  <c r="N42" i="6"/>
  <c r="M42" i="6"/>
  <c r="L42" i="6"/>
  <c r="K42" i="6"/>
  <c r="J42" i="6"/>
  <c r="I42" i="6"/>
  <c r="H42" i="6"/>
  <c r="G42" i="6"/>
  <c r="F42" i="6"/>
  <c r="E42" i="6"/>
  <c r="D42" i="6"/>
  <c r="C42" i="6"/>
  <c r="B42" i="6"/>
  <c r="AD41" i="6"/>
  <c r="AC41" i="6"/>
  <c r="AB41" i="6"/>
  <c r="AA41" i="6"/>
  <c r="Z41" i="6"/>
  <c r="Y41" i="6"/>
  <c r="X41" i="6"/>
  <c r="W41" i="6"/>
  <c r="V41" i="6"/>
  <c r="U41" i="6"/>
  <c r="T41" i="6"/>
  <c r="S41" i="6"/>
  <c r="R41" i="6"/>
  <c r="Q41" i="6"/>
  <c r="P41" i="6"/>
  <c r="O41" i="6"/>
  <c r="N41" i="6"/>
  <c r="M41" i="6"/>
  <c r="L41" i="6"/>
  <c r="K41" i="6"/>
  <c r="J41" i="6"/>
  <c r="I41" i="6"/>
  <c r="H41" i="6"/>
  <c r="G41" i="6"/>
  <c r="F41" i="6"/>
  <c r="E41" i="6"/>
  <c r="D41" i="6"/>
  <c r="C41" i="6"/>
  <c r="B41" i="6"/>
  <c r="AD40" i="6"/>
  <c r="AC40" i="6"/>
  <c r="AB40" i="6"/>
  <c r="AA40" i="6"/>
  <c r="Z40" i="6"/>
  <c r="Y40" i="6"/>
  <c r="X40" i="6"/>
  <c r="W40" i="6"/>
  <c r="V40" i="6"/>
  <c r="U40" i="6"/>
  <c r="T40" i="6"/>
  <c r="S40" i="6"/>
  <c r="R40" i="6"/>
  <c r="Q40" i="6"/>
  <c r="P40" i="6"/>
  <c r="O40" i="6"/>
  <c r="N40" i="6"/>
  <c r="M40" i="6"/>
  <c r="L40" i="6"/>
  <c r="K40" i="6"/>
  <c r="J40" i="6"/>
  <c r="I40" i="6"/>
  <c r="H40" i="6"/>
  <c r="G40" i="6"/>
  <c r="F40" i="6"/>
  <c r="E40" i="6"/>
  <c r="D40" i="6"/>
  <c r="C40" i="6"/>
  <c r="B40" i="6"/>
  <c r="AD39" i="6"/>
  <c r="AC39" i="6"/>
  <c r="AB39" i="6"/>
  <c r="AA39" i="6"/>
  <c r="Z39" i="6"/>
  <c r="Y39" i="6"/>
  <c r="X39" i="6"/>
  <c r="W39" i="6"/>
  <c r="V39" i="6"/>
  <c r="U39" i="6"/>
  <c r="T39" i="6"/>
  <c r="S39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39" i="6"/>
  <c r="B39" i="6"/>
  <c r="AD38" i="6"/>
  <c r="AC38" i="6"/>
  <c r="AB38" i="6"/>
  <c r="AA38" i="6"/>
  <c r="Z38" i="6"/>
  <c r="Y38" i="6"/>
  <c r="X38" i="6"/>
  <c r="W38" i="6"/>
  <c r="V38" i="6"/>
  <c r="U38" i="6"/>
  <c r="T38" i="6"/>
  <c r="S38" i="6"/>
  <c r="R38" i="6"/>
  <c r="Q38" i="6"/>
  <c r="P38" i="6"/>
  <c r="O38" i="6"/>
  <c r="N38" i="6"/>
  <c r="M38" i="6"/>
  <c r="L38" i="6"/>
  <c r="K38" i="6"/>
  <c r="J38" i="6"/>
  <c r="I38" i="6"/>
  <c r="H38" i="6"/>
  <c r="G38" i="6"/>
  <c r="F38" i="6"/>
  <c r="E38" i="6"/>
  <c r="D38" i="6"/>
  <c r="C38" i="6"/>
  <c r="B38" i="6"/>
  <c r="AD37" i="6"/>
  <c r="AC37" i="6"/>
  <c r="AB37" i="6"/>
  <c r="AA37" i="6"/>
  <c r="Z37" i="6"/>
  <c r="Y37" i="6"/>
  <c r="X37" i="6"/>
  <c r="W37" i="6"/>
  <c r="V37" i="6"/>
  <c r="U37" i="6"/>
  <c r="T37" i="6"/>
  <c r="S37" i="6"/>
  <c r="R37" i="6"/>
  <c r="Q37" i="6"/>
  <c r="P37" i="6"/>
  <c r="O37" i="6"/>
  <c r="N37" i="6"/>
  <c r="M37" i="6"/>
  <c r="L37" i="6"/>
  <c r="K37" i="6"/>
  <c r="J37" i="6"/>
  <c r="I37" i="6"/>
  <c r="H37" i="6"/>
  <c r="G37" i="6"/>
  <c r="F37" i="6"/>
  <c r="E37" i="6"/>
  <c r="D37" i="6"/>
  <c r="C37" i="6"/>
  <c r="B37" i="6"/>
  <c r="AD36" i="6"/>
  <c r="AC36" i="6"/>
  <c r="AB36" i="6"/>
  <c r="AA36" i="6"/>
  <c r="Z36" i="6"/>
  <c r="Y36" i="6"/>
  <c r="X36" i="6"/>
  <c r="W36" i="6"/>
  <c r="V36" i="6"/>
  <c r="U36" i="6"/>
  <c r="T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C36" i="6"/>
  <c r="B36" i="6"/>
  <c r="AD35" i="6"/>
  <c r="AC35" i="6"/>
  <c r="AB35" i="6"/>
  <c r="AA35" i="6"/>
  <c r="Z35" i="6"/>
  <c r="Y35" i="6"/>
  <c r="X35" i="6"/>
  <c r="W35" i="6"/>
  <c r="V35" i="6"/>
  <c r="U35" i="6"/>
  <c r="T35" i="6"/>
  <c r="S35" i="6"/>
  <c r="R35" i="6"/>
  <c r="Q35" i="6"/>
  <c r="P35" i="6"/>
  <c r="O35" i="6"/>
  <c r="N35" i="6"/>
  <c r="M35" i="6"/>
  <c r="L35" i="6"/>
  <c r="K35" i="6"/>
  <c r="J35" i="6"/>
  <c r="I35" i="6"/>
  <c r="H35" i="6"/>
  <c r="G35" i="6"/>
  <c r="F35" i="6"/>
  <c r="E35" i="6"/>
  <c r="D35" i="6"/>
  <c r="C35" i="6"/>
  <c r="B35" i="6"/>
  <c r="AD34" i="6"/>
  <c r="AC34" i="6"/>
  <c r="AB34" i="6"/>
  <c r="AA34" i="6"/>
  <c r="Z34" i="6"/>
  <c r="Y34" i="6"/>
  <c r="X34" i="6"/>
  <c r="W34" i="6"/>
  <c r="V34" i="6"/>
  <c r="U34" i="6"/>
  <c r="T34" i="6"/>
  <c r="S34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C34" i="6"/>
  <c r="B34" i="6"/>
  <c r="AD33" i="6"/>
  <c r="AC33" i="6"/>
  <c r="AB33" i="6"/>
  <c r="AA33" i="6"/>
  <c r="Z33" i="6"/>
  <c r="Y33" i="6"/>
  <c r="X33" i="6"/>
  <c r="W33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C33" i="6"/>
  <c r="B33" i="6"/>
  <c r="AF10" i="6"/>
  <c r="AC29" i="6"/>
  <c r="AB29" i="6"/>
  <c r="AA29" i="6"/>
  <c r="Z29" i="6"/>
  <c r="Y29" i="6"/>
  <c r="X29" i="6"/>
  <c r="W29" i="6"/>
  <c r="V29" i="6"/>
  <c r="U29" i="6"/>
  <c r="T29" i="6"/>
  <c r="S29" i="6"/>
  <c r="R29" i="6"/>
  <c r="Q29" i="6"/>
  <c r="P29" i="6"/>
  <c r="O29" i="6"/>
  <c r="N29" i="6"/>
  <c r="M29" i="6"/>
  <c r="L29" i="6"/>
  <c r="K29" i="6"/>
  <c r="J29" i="6"/>
  <c r="I29" i="6"/>
  <c r="H29" i="6"/>
  <c r="G29" i="6"/>
  <c r="F29" i="6"/>
  <c r="E29" i="6"/>
  <c r="D29" i="6"/>
  <c r="C29" i="6"/>
  <c r="AD29" i="6" s="1"/>
  <c r="AF29" i="6" s="1"/>
  <c r="B29" i="6"/>
  <c r="AC28" i="6"/>
  <c r="AB28" i="6"/>
  <c r="AA28" i="6"/>
  <c r="Z28" i="6"/>
  <c r="Y28" i="6"/>
  <c r="X28" i="6"/>
  <c r="W28" i="6"/>
  <c r="V28" i="6"/>
  <c r="U28" i="6"/>
  <c r="T28" i="6"/>
  <c r="S28" i="6"/>
  <c r="R28" i="6"/>
  <c r="Q28" i="6"/>
  <c r="P28" i="6"/>
  <c r="O28" i="6"/>
  <c r="N28" i="6"/>
  <c r="M28" i="6"/>
  <c r="L28" i="6"/>
  <c r="K28" i="6"/>
  <c r="J28" i="6"/>
  <c r="I28" i="6"/>
  <c r="H28" i="6"/>
  <c r="G28" i="6"/>
  <c r="F28" i="6"/>
  <c r="E28" i="6"/>
  <c r="D28" i="6"/>
  <c r="C28" i="6"/>
  <c r="B28" i="6"/>
  <c r="AD28" i="6" s="1"/>
  <c r="AF28" i="6" s="1"/>
  <c r="AC27" i="6"/>
  <c r="AB27" i="6"/>
  <c r="AA27" i="6"/>
  <c r="Z27" i="6"/>
  <c r="Y27" i="6"/>
  <c r="X27" i="6"/>
  <c r="W27" i="6"/>
  <c r="V27" i="6"/>
  <c r="U27" i="6"/>
  <c r="T27" i="6"/>
  <c r="S27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C27" i="6"/>
  <c r="AD27" i="6" s="1"/>
  <c r="AF27" i="6" s="1"/>
  <c r="B27" i="6"/>
  <c r="AC26" i="6"/>
  <c r="AB26" i="6"/>
  <c r="AA26" i="6"/>
  <c r="Z26" i="6"/>
  <c r="Y26" i="6"/>
  <c r="X26" i="6"/>
  <c r="W26" i="6"/>
  <c r="V26" i="6"/>
  <c r="U26" i="6"/>
  <c r="T26" i="6"/>
  <c r="S26" i="6"/>
  <c r="R26" i="6"/>
  <c r="Q26" i="6"/>
  <c r="P26" i="6"/>
  <c r="O26" i="6"/>
  <c r="N26" i="6"/>
  <c r="M26" i="6"/>
  <c r="L26" i="6"/>
  <c r="K26" i="6"/>
  <c r="J26" i="6"/>
  <c r="I26" i="6"/>
  <c r="H26" i="6"/>
  <c r="G26" i="6"/>
  <c r="F26" i="6"/>
  <c r="E26" i="6"/>
  <c r="D26" i="6"/>
  <c r="C26" i="6"/>
  <c r="B26" i="6"/>
  <c r="AD26" i="6" s="1"/>
  <c r="AF26" i="6" s="1"/>
  <c r="AC25" i="6"/>
  <c r="AB25" i="6"/>
  <c r="AA25" i="6"/>
  <c r="Z25" i="6"/>
  <c r="Y25" i="6"/>
  <c r="X25" i="6"/>
  <c r="W25" i="6"/>
  <c r="V25" i="6"/>
  <c r="U25" i="6"/>
  <c r="T25" i="6"/>
  <c r="S25" i="6"/>
  <c r="R25" i="6"/>
  <c r="Q25" i="6"/>
  <c r="P25" i="6"/>
  <c r="O25" i="6"/>
  <c r="N25" i="6"/>
  <c r="M25" i="6"/>
  <c r="L25" i="6"/>
  <c r="K25" i="6"/>
  <c r="J25" i="6"/>
  <c r="I25" i="6"/>
  <c r="H25" i="6"/>
  <c r="G25" i="6"/>
  <c r="F25" i="6"/>
  <c r="E25" i="6"/>
  <c r="D25" i="6"/>
  <c r="C25" i="6"/>
  <c r="AD25" i="6" s="1"/>
  <c r="AF25" i="6" s="1"/>
  <c r="B25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24" i="6"/>
  <c r="B24" i="6"/>
  <c r="AD24" i="6" s="1"/>
  <c r="AF24" i="6" s="1"/>
  <c r="AC23" i="6"/>
  <c r="AB23" i="6"/>
  <c r="AA23" i="6"/>
  <c r="Z23" i="6"/>
  <c r="Y23" i="6"/>
  <c r="X23" i="6"/>
  <c r="W23" i="6"/>
  <c r="V23" i="6"/>
  <c r="U23" i="6"/>
  <c r="T23" i="6"/>
  <c r="S23" i="6"/>
  <c r="R23" i="6"/>
  <c r="Q23" i="6"/>
  <c r="P23" i="6"/>
  <c r="O23" i="6"/>
  <c r="N23" i="6"/>
  <c r="M23" i="6"/>
  <c r="L23" i="6"/>
  <c r="K23" i="6"/>
  <c r="J23" i="6"/>
  <c r="I23" i="6"/>
  <c r="H23" i="6"/>
  <c r="G23" i="6"/>
  <c r="F23" i="6"/>
  <c r="E23" i="6"/>
  <c r="D23" i="6"/>
  <c r="C23" i="6"/>
  <c r="AD23" i="6" s="1"/>
  <c r="AF23" i="6" s="1"/>
  <c r="B23" i="6"/>
  <c r="AC22" i="6"/>
  <c r="AB22" i="6"/>
  <c r="AA22" i="6"/>
  <c r="Z22" i="6"/>
  <c r="Y22" i="6"/>
  <c r="X22" i="6"/>
  <c r="W22" i="6"/>
  <c r="V22" i="6"/>
  <c r="U22" i="6"/>
  <c r="T22" i="6"/>
  <c r="S22" i="6"/>
  <c r="R22" i="6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D22" i="6"/>
  <c r="C22" i="6"/>
  <c r="B22" i="6"/>
  <c r="AD22" i="6" s="1"/>
  <c r="AF22" i="6" s="1"/>
  <c r="AC21" i="6"/>
  <c r="AB21" i="6"/>
  <c r="AA21" i="6"/>
  <c r="Z21" i="6"/>
  <c r="Y21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C21" i="6"/>
  <c r="AD21" i="6" s="1"/>
  <c r="AF21" i="6" s="1"/>
  <c r="B21" i="6"/>
  <c r="AC20" i="6"/>
  <c r="AB20" i="6"/>
  <c r="AA20" i="6"/>
  <c r="Z20" i="6"/>
  <c r="Y20" i="6"/>
  <c r="X20" i="6"/>
  <c r="W20" i="6"/>
  <c r="V20" i="6"/>
  <c r="U20" i="6"/>
  <c r="T20" i="6"/>
  <c r="S20" i="6"/>
  <c r="R20" i="6"/>
  <c r="Q20" i="6"/>
  <c r="P20" i="6"/>
  <c r="O20" i="6"/>
  <c r="N20" i="6"/>
  <c r="M20" i="6"/>
  <c r="L20" i="6"/>
  <c r="K20" i="6"/>
  <c r="J20" i="6"/>
  <c r="I20" i="6"/>
  <c r="H20" i="6"/>
  <c r="G20" i="6"/>
  <c r="F20" i="6"/>
  <c r="E20" i="6"/>
  <c r="D20" i="6"/>
  <c r="C20" i="6"/>
  <c r="B20" i="6"/>
  <c r="AD20" i="6" s="1"/>
  <c r="AF20" i="6" s="1"/>
  <c r="AC19" i="6"/>
  <c r="AB19" i="6"/>
  <c r="AA19" i="6"/>
  <c r="Z19" i="6"/>
  <c r="Y19" i="6"/>
  <c r="X19" i="6"/>
  <c r="W19" i="6"/>
  <c r="V19" i="6"/>
  <c r="U19" i="6"/>
  <c r="T19" i="6"/>
  <c r="S19" i="6"/>
  <c r="R19" i="6"/>
  <c r="Q19" i="6"/>
  <c r="P19" i="6"/>
  <c r="O19" i="6"/>
  <c r="N19" i="6"/>
  <c r="M19" i="6"/>
  <c r="L19" i="6"/>
  <c r="K19" i="6"/>
  <c r="J19" i="6"/>
  <c r="I19" i="6"/>
  <c r="H19" i="6"/>
  <c r="G19" i="6"/>
  <c r="F19" i="6"/>
  <c r="E19" i="6"/>
  <c r="D19" i="6"/>
  <c r="C19" i="6"/>
  <c r="AD19" i="6" s="1"/>
  <c r="AF19" i="6" s="1"/>
  <c r="B19" i="6"/>
  <c r="AC18" i="6"/>
  <c r="AB18" i="6"/>
  <c r="AA18" i="6"/>
  <c r="Z18" i="6"/>
  <c r="Y18" i="6"/>
  <c r="X18" i="6"/>
  <c r="W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C18" i="6"/>
  <c r="B18" i="6"/>
  <c r="AD18" i="6" s="1"/>
  <c r="AF18" i="6" s="1"/>
  <c r="AC17" i="6"/>
  <c r="AB17" i="6"/>
  <c r="AA17" i="6"/>
  <c r="Z17" i="6"/>
  <c r="Y17" i="6"/>
  <c r="X17" i="6"/>
  <c r="W17" i="6"/>
  <c r="V17" i="6"/>
  <c r="U17" i="6"/>
  <c r="T17" i="6"/>
  <c r="S17" i="6"/>
  <c r="R17" i="6"/>
  <c r="Q17" i="6"/>
  <c r="P17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AD17" i="6" s="1"/>
  <c r="AF17" i="6" s="1"/>
  <c r="B17" i="6"/>
  <c r="AC16" i="6"/>
  <c r="AB16" i="6"/>
  <c r="AA16" i="6"/>
  <c r="Z16" i="6"/>
  <c r="Y16" i="6"/>
  <c r="X16" i="6"/>
  <c r="W16" i="6"/>
  <c r="V16" i="6"/>
  <c r="U16" i="6"/>
  <c r="T16" i="6"/>
  <c r="S16" i="6"/>
  <c r="R16" i="6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D16" i="6"/>
  <c r="C16" i="6"/>
  <c r="B16" i="6"/>
  <c r="AD16" i="6" s="1"/>
  <c r="AF16" i="6" s="1"/>
  <c r="AC15" i="6"/>
  <c r="AB15" i="6"/>
  <c r="AA15" i="6"/>
  <c r="Z15" i="6"/>
  <c r="Y15" i="6"/>
  <c r="X15" i="6"/>
  <c r="W15" i="6"/>
  <c r="V15" i="6"/>
  <c r="U15" i="6"/>
  <c r="T15" i="6"/>
  <c r="S15" i="6"/>
  <c r="R15" i="6"/>
  <c r="Q15" i="6"/>
  <c r="P15" i="6"/>
  <c r="O15" i="6"/>
  <c r="N15" i="6"/>
  <c r="M15" i="6"/>
  <c r="L15" i="6"/>
  <c r="K15" i="6"/>
  <c r="J15" i="6"/>
  <c r="I15" i="6"/>
  <c r="H15" i="6"/>
  <c r="G15" i="6"/>
  <c r="F15" i="6"/>
  <c r="E15" i="6"/>
  <c r="D15" i="6"/>
  <c r="C15" i="6"/>
  <c r="AD15" i="6" s="1"/>
  <c r="AF15" i="6" s="1"/>
  <c r="B15" i="6"/>
  <c r="AC14" i="6"/>
  <c r="AB14" i="6"/>
  <c r="AA14" i="6"/>
  <c r="Z14" i="6"/>
  <c r="Y14" i="6"/>
  <c r="X14" i="6"/>
  <c r="W14" i="6"/>
  <c r="V14" i="6"/>
  <c r="U14" i="6"/>
  <c r="T14" i="6"/>
  <c r="S14" i="6"/>
  <c r="R14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AD14" i="6" s="1"/>
  <c r="AF14" i="6" s="1"/>
  <c r="AC13" i="6"/>
  <c r="AB13" i="6"/>
  <c r="AA13" i="6"/>
  <c r="Z13" i="6"/>
  <c r="Y13" i="6"/>
  <c r="X13" i="6"/>
  <c r="W13" i="6"/>
  <c r="V13" i="6"/>
  <c r="U13" i="6"/>
  <c r="T13" i="6"/>
  <c r="S13" i="6"/>
  <c r="R13" i="6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C13" i="6"/>
  <c r="AD13" i="6" s="1"/>
  <c r="AF13" i="6" s="1"/>
  <c r="B13" i="6"/>
  <c r="AC12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C12" i="6"/>
  <c r="B12" i="6"/>
  <c r="AD12" i="6" s="1"/>
  <c r="AF12" i="6" s="1"/>
  <c r="AC11" i="6"/>
  <c r="AB11" i="6"/>
  <c r="AA11" i="6"/>
  <c r="Z11" i="6"/>
  <c r="Y11" i="6"/>
  <c r="X11" i="6"/>
  <c r="W11" i="6"/>
  <c r="V11" i="6"/>
  <c r="U11" i="6"/>
  <c r="T11" i="6"/>
  <c r="S11" i="6"/>
  <c r="R11" i="6"/>
  <c r="Q11" i="6"/>
  <c r="P11" i="6"/>
  <c r="O11" i="6"/>
  <c r="N11" i="6"/>
  <c r="M11" i="6"/>
  <c r="L11" i="6"/>
  <c r="K11" i="6"/>
  <c r="J11" i="6"/>
  <c r="I11" i="6"/>
  <c r="H11" i="6"/>
  <c r="G11" i="6"/>
  <c r="F11" i="6"/>
  <c r="E11" i="6"/>
  <c r="D11" i="6"/>
  <c r="C11" i="6"/>
  <c r="AD11" i="6" s="1"/>
  <c r="AF11" i="6" s="1"/>
  <c r="B11" i="6"/>
  <c r="AC10" i="6"/>
  <c r="AB10" i="6"/>
  <c r="AA10" i="6"/>
  <c r="Z10" i="6"/>
  <c r="Y10" i="6"/>
  <c r="X10" i="6"/>
  <c r="W10" i="6"/>
  <c r="V10" i="6"/>
  <c r="U10" i="6"/>
  <c r="T10" i="6"/>
  <c r="S10" i="6"/>
  <c r="R10" i="6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D10" i="6"/>
  <c r="C10" i="6"/>
  <c r="B10" i="6"/>
  <c r="AD10" i="6" s="1"/>
  <c r="AF9" i="6"/>
  <c r="AD9" i="6"/>
  <c r="AD8" i="6"/>
  <c r="AF8" i="6" s="1"/>
  <c r="AF7" i="6"/>
  <c r="AD7" i="6"/>
  <c r="AF6" i="6"/>
  <c r="AD6" i="6"/>
  <c r="AD5" i="6"/>
  <c r="AF5" i="6" s="1"/>
  <c r="AD4" i="6"/>
  <c r="AF4" i="6" s="1"/>
  <c r="C120" i="5"/>
  <c r="D120" i="5"/>
  <c r="E120" i="5"/>
  <c r="F120" i="5"/>
  <c r="G120" i="5"/>
  <c r="H120" i="5"/>
  <c r="I120" i="5"/>
  <c r="J120" i="5"/>
  <c r="K120" i="5"/>
  <c r="L120" i="5"/>
  <c r="M120" i="5"/>
  <c r="N120" i="5"/>
  <c r="O120" i="5"/>
  <c r="P120" i="5"/>
  <c r="Q120" i="5"/>
  <c r="R120" i="5"/>
  <c r="S120" i="5"/>
  <c r="T120" i="5"/>
  <c r="U120" i="5"/>
  <c r="V120" i="5"/>
  <c r="W120" i="5"/>
  <c r="X120" i="5"/>
  <c r="Y120" i="5"/>
  <c r="Z120" i="5"/>
  <c r="AA120" i="5"/>
  <c r="AB120" i="5"/>
  <c r="AC120" i="5"/>
  <c r="AD120" i="5"/>
  <c r="C121" i="5"/>
  <c r="D121" i="5"/>
  <c r="E121" i="5"/>
  <c r="F121" i="5"/>
  <c r="G121" i="5"/>
  <c r="H121" i="5"/>
  <c r="I121" i="5"/>
  <c r="J121" i="5"/>
  <c r="K121" i="5"/>
  <c r="L121" i="5"/>
  <c r="M121" i="5"/>
  <c r="N121" i="5"/>
  <c r="O121" i="5"/>
  <c r="P121" i="5"/>
  <c r="Q121" i="5"/>
  <c r="R121" i="5"/>
  <c r="S121" i="5"/>
  <c r="T121" i="5"/>
  <c r="U121" i="5"/>
  <c r="V121" i="5"/>
  <c r="W121" i="5"/>
  <c r="X121" i="5"/>
  <c r="Y121" i="5"/>
  <c r="Z121" i="5"/>
  <c r="AA121" i="5"/>
  <c r="AB121" i="5"/>
  <c r="AC121" i="5"/>
  <c r="AD121" i="5"/>
  <c r="C122" i="5"/>
  <c r="D122" i="5"/>
  <c r="E122" i="5"/>
  <c r="F122" i="5"/>
  <c r="G122" i="5"/>
  <c r="H122" i="5"/>
  <c r="I122" i="5"/>
  <c r="J122" i="5"/>
  <c r="K122" i="5"/>
  <c r="L122" i="5"/>
  <c r="M122" i="5"/>
  <c r="N122" i="5"/>
  <c r="O122" i="5"/>
  <c r="P122" i="5"/>
  <c r="Q122" i="5"/>
  <c r="R122" i="5"/>
  <c r="S122" i="5"/>
  <c r="T122" i="5"/>
  <c r="U122" i="5"/>
  <c r="V122" i="5"/>
  <c r="W122" i="5"/>
  <c r="X122" i="5"/>
  <c r="Y122" i="5"/>
  <c r="Z122" i="5"/>
  <c r="AA122" i="5"/>
  <c r="AB122" i="5"/>
  <c r="AC122" i="5"/>
  <c r="AD122" i="5"/>
  <c r="C123" i="5"/>
  <c r="D123" i="5"/>
  <c r="E123" i="5"/>
  <c r="F123" i="5"/>
  <c r="G123" i="5"/>
  <c r="H123" i="5"/>
  <c r="I123" i="5"/>
  <c r="J123" i="5"/>
  <c r="K123" i="5"/>
  <c r="L123" i="5"/>
  <c r="M123" i="5"/>
  <c r="N123" i="5"/>
  <c r="O123" i="5"/>
  <c r="P123" i="5"/>
  <c r="Q123" i="5"/>
  <c r="R123" i="5"/>
  <c r="S123" i="5"/>
  <c r="T123" i="5"/>
  <c r="U123" i="5"/>
  <c r="V123" i="5"/>
  <c r="W123" i="5"/>
  <c r="X123" i="5"/>
  <c r="Y123" i="5"/>
  <c r="Z123" i="5"/>
  <c r="AA123" i="5"/>
  <c r="AB123" i="5"/>
  <c r="AC123" i="5"/>
  <c r="AD123" i="5"/>
  <c r="C124" i="5"/>
  <c r="D124" i="5"/>
  <c r="E124" i="5"/>
  <c r="F124" i="5"/>
  <c r="G124" i="5"/>
  <c r="H124" i="5"/>
  <c r="I124" i="5"/>
  <c r="J124" i="5"/>
  <c r="K124" i="5"/>
  <c r="L124" i="5"/>
  <c r="M124" i="5"/>
  <c r="N124" i="5"/>
  <c r="O124" i="5"/>
  <c r="P124" i="5"/>
  <c r="Q124" i="5"/>
  <c r="R124" i="5"/>
  <c r="S124" i="5"/>
  <c r="T124" i="5"/>
  <c r="U124" i="5"/>
  <c r="V124" i="5"/>
  <c r="W124" i="5"/>
  <c r="X124" i="5"/>
  <c r="Y124" i="5"/>
  <c r="Z124" i="5"/>
  <c r="AA124" i="5"/>
  <c r="AB124" i="5"/>
  <c r="AC124" i="5"/>
  <c r="AD124" i="5"/>
  <c r="C125" i="5"/>
  <c r="D125" i="5"/>
  <c r="E125" i="5"/>
  <c r="F125" i="5"/>
  <c r="G125" i="5"/>
  <c r="H125" i="5"/>
  <c r="I125" i="5"/>
  <c r="J125" i="5"/>
  <c r="K125" i="5"/>
  <c r="L125" i="5"/>
  <c r="M125" i="5"/>
  <c r="N125" i="5"/>
  <c r="O125" i="5"/>
  <c r="P125" i="5"/>
  <c r="Q125" i="5"/>
  <c r="R125" i="5"/>
  <c r="S125" i="5"/>
  <c r="T125" i="5"/>
  <c r="U125" i="5"/>
  <c r="V125" i="5"/>
  <c r="W125" i="5"/>
  <c r="X125" i="5"/>
  <c r="Y125" i="5"/>
  <c r="Z125" i="5"/>
  <c r="AA125" i="5"/>
  <c r="AB125" i="5"/>
  <c r="AC125" i="5"/>
  <c r="AD125" i="5"/>
  <c r="C126" i="5"/>
  <c r="D126" i="5"/>
  <c r="E126" i="5"/>
  <c r="F126" i="5"/>
  <c r="G126" i="5"/>
  <c r="H126" i="5"/>
  <c r="I126" i="5"/>
  <c r="J126" i="5"/>
  <c r="K126" i="5"/>
  <c r="L126" i="5"/>
  <c r="M126" i="5"/>
  <c r="N126" i="5"/>
  <c r="O126" i="5"/>
  <c r="P126" i="5"/>
  <c r="Q126" i="5"/>
  <c r="R126" i="5"/>
  <c r="S126" i="5"/>
  <c r="T126" i="5"/>
  <c r="U126" i="5"/>
  <c r="V126" i="5"/>
  <c r="W126" i="5"/>
  <c r="X126" i="5"/>
  <c r="Y126" i="5"/>
  <c r="Z126" i="5"/>
  <c r="AA126" i="5"/>
  <c r="AB126" i="5"/>
  <c r="AC126" i="5"/>
  <c r="AD126" i="5"/>
  <c r="C127" i="5"/>
  <c r="D127" i="5"/>
  <c r="E127" i="5"/>
  <c r="F127" i="5"/>
  <c r="G127" i="5"/>
  <c r="H127" i="5"/>
  <c r="I127" i="5"/>
  <c r="J127" i="5"/>
  <c r="K127" i="5"/>
  <c r="L127" i="5"/>
  <c r="M127" i="5"/>
  <c r="N127" i="5"/>
  <c r="O127" i="5"/>
  <c r="P127" i="5"/>
  <c r="Q127" i="5"/>
  <c r="R127" i="5"/>
  <c r="S127" i="5"/>
  <c r="T127" i="5"/>
  <c r="U127" i="5"/>
  <c r="V127" i="5"/>
  <c r="W127" i="5"/>
  <c r="X127" i="5"/>
  <c r="Y127" i="5"/>
  <c r="Z127" i="5"/>
  <c r="AA127" i="5"/>
  <c r="AB127" i="5"/>
  <c r="AC127" i="5"/>
  <c r="AD127" i="5"/>
  <c r="C128" i="5"/>
  <c r="D128" i="5"/>
  <c r="E128" i="5"/>
  <c r="F128" i="5"/>
  <c r="G128" i="5"/>
  <c r="H128" i="5"/>
  <c r="I128" i="5"/>
  <c r="J128" i="5"/>
  <c r="K128" i="5"/>
  <c r="L128" i="5"/>
  <c r="M128" i="5"/>
  <c r="N128" i="5"/>
  <c r="O128" i="5"/>
  <c r="P128" i="5"/>
  <c r="Q128" i="5"/>
  <c r="R128" i="5"/>
  <c r="S128" i="5"/>
  <c r="T128" i="5"/>
  <c r="U128" i="5"/>
  <c r="V128" i="5"/>
  <c r="W128" i="5"/>
  <c r="X128" i="5"/>
  <c r="Y128" i="5"/>
  <c r="Z128" i="5"/>
  <c r="AA128" i="5"/>
  <c r="AB128" i="5"/>
  <c r="AC128" i="5"/>
  <c r="AD128" i="5"/>
  <c r="C129" i="5"/>
  <c r="D129" i="5"/>
  <c r="E129" i="5"/>
  <c r="F129" i="5"/>
  <c r="G129" i="5"/>
  <c r="H129" i="5"/>
  <c r="I129" i="5"/>
  <c r="J129" i="5"/>
  <c r="K129" i="5"/>
  <c r="L129" i="5"/>
  <c r="M129" i="5"/>
  <c r="N129" i="5"/>
  <c r="O129" i="5"/>
  <c r="P129" i="5"/>
  <c r="Q129" i="5"/>
  <c r="R129" i="5"/>
  <c r="S129" i="5"/>
  <c r="T129" i="5"/>
  <c r="U129" i="5"/>
  <c r="V129" i="5"/>
  <c r="W129" i="5"/>
  <c r="X129" i="5"/>
  <c r="Y129" i="5"/>
  <c r="Z129" i="5"/>
  <c r="AA129" i="5"/>
  <c r="AB129" i="5"/>
  <c r="AC129" i="5"/>
  <c r="AD129" i="5"/>
  <c r="C130" i="5"/>
  <c r="D130" i="5"/>
  <c r="E130" i="5"/>
  <c r="F130" i="5"/>
  <c r="G130" i="5"/>
  <c r="H130" i="5"/>
  <c r="I130" i="5"/>
  <c r="J130" i="5"/>
  <c r="K130" i="5"/>
  <c r="L130" i="5"/>
  <c r="M130" i="5"/>
  <c r="N130" i="5"/>
  <c r="O130" i="5"/>
  <c r="P130" i="5"/>
  <c r="Q130" i="5"/>
  <c r="R130" i="5"/>
  <c r="S130" i="5"/>
  <c r="T130" i="5"/>
  <c r="U130" i="5"/>
  <c r="V130" i="5"/>
  <c r="W130" i="5"/>
  <c r="X130" i="5"/>
  <c r="Y130" i="5"/>
  <c r="Z130" i="5"/>
  <c r="AA130" i="5"/>
  <c r="AB130" i="5"/>
  <c r="AC130" i="5"/>
  <c r="AD130" i="5"/>
  <c r="C131" i="5"/>
  <c r="D131" i="5"/>
  <c r="E131" i="5"/>
  <c r="F131" i="5"/>
  <c r="G131" i="5"/>
  <c r="H131" i="5"/>
  <c r="I131" i="5"/>
  <c r="J131" i="5"/>
  <c r="K131" i="5"/>
  <c r="L131" i="5"/>
  <c r="M131" i="5"/>
  <c r="N131" i="5"/>
  <c r="O131" i="5"/>
  <c r="P131" i="5"/>
  <c r="Q131" i="5"/>
  <c r="R131" i="5"/>
  <c r="S131" i="5"/>
  <c r="T131" i="5"/>
  <c r="U131" i="5"/>
  <c r="V131" i="5"/>
  <c r="W131" i="5"/>
  <c r="X131" i="5"/>
  <c r="Y131" i="5"/>
  <c r="Z131" i="5"/>
  <c r="AA131" i="5"/>
  <c r="AB131" i="5"/>
  <c r="AC131" i="5"/>
  <c r="AD131" i="5"/>
  <c r="C132" i="5"/>
  <c r="D132" i="5"/>
  <c r="E132" i="5"/>
  <c r="F132" i="5"/>
  <c r="G132" i="5"/>
  <c r="H132" i="5"/>
  <c r="I132" i="5"/>
  <c r="J132" i="5"/>
  <c r="K132" i="5"/>
  <c r="L132" i="5"/>
  <c r="M132" i="5"/>
  <c r="N132" i="5"/>
  <c r="O132" i="5"/>
  <c r="P132" i="5"/>
  <c r="Q132" i="5"/>
  <c r="R132" i="5"/>
  <c r="S132" i="5"/>
  <c r="T132" i="5"/>
  <c r="U132" i="5"/>
  <c r="V132" i="5"/>
  <c r="W132" i="5"/>
  <c r="X132" i="5"/>
  <c r="Y132" i="5"/>
  <c r="Z132" i="5"/>
  <c r="AA132" i="5"/>
  <c r="AB132" i="5"/>
  <c r="AC132" i="5"/>
  <c r="AD132" i="5"/>
  <c r="C133" i="5"/>
  <c r="D133" i="5"/>
  <c r="E133" i="5"/>
  <c r="F133" i="5"/>
  <c r="G133" i="5"/>
  <c r="H133" i="5"/>
  <c r="I133" i="5"/>
  <c r="J133" i="5"/>
  <c r="K133" i="5"/>
  <c r="L133" i="5"/>
  <c r="M133" i="5"/>
  <c r="N133" i="5"/>
  <c r="O133" i="5"/>
  <c r="P133" i="5"/>
  <c r="Q133" i="5"/>
  <c r="R133" i="5"/>
  <c r="S133" i="5"/>
  <c r="T133" i="5"/>
  <c r="U133" i="5"/>
  <c r="V133" i="5"/>
  <c r="W133" i="5"/>
  <c r="X133" i="5"/>
  <c r="Y133" i="5"/>
  <c r="Z133" i="5"/>
  <c r="AA133" i="5"/>
  <c r="AB133" i="5"/>
  <c r="AC133" i="5"/>
  <c r="AD133" i="5"/>
  <c r="C134" i="5"/>
  <c r="D134" i="5"/>
  <c r="E134" i="5"/>
  <c r="F134" i="5"/>
  <c r="G134" i="5"/>
  <c r="H134" i="5"/>
  <c r="I134" i="5"/>
  <c r="J134" i="5"/>
  <c r="K134" i="5"/>
  <c r="L134" i="5"/>
  <c r="M134" i="5"/>
  <c r="N134" i="5"/>
  <c r="O134" i="5"/>
  <c r="P134" i="5"/>
  <c r="Q134" i="5"/>
  <c r="R134" i="5"/>
  <c r="S134" i="5"/>
  <c r="T134" i="5"/>
  <c r="U134" i="5"/>
  <c r="V134" i="5"/>
  <c r="W134" i="5"/>
  <c r="X134" i="5"/>
  <c r="Y134" i="5"/>
  <c r="Z134" i="5"/>
  <c r="AA134" i="5"/>
  <c r="AB134" i="5"/>
  <c r="AC134" i="5"/>
  <c r="AD134" i="5"/>
  <c r="C135" i="5"/>
  <c r="D135" i="5"/>
  <c r="E135" i="5"/>
  <c r="F135" i="5"/>
  <c r="G135" i="5"/>
  <c r="H135" i="5"/>
  <c r="I135" i="5"/>
  <c r="J135" i="5"/>
  <c r="K135" i="5"/>
  <c r="L135" i="5"/>
  <c r="M135" i="5"/>
  <c r="N135" i="5"/>
  <c r="O135" i="5"/>
  <c r="P135" i="5"/>
  <c r="Q135" i="5"/>
  <c r="R135" i="5"/>
  <c r="S135" i="5"/>
  <c r="T135" i="5"/>
  <c r="U135" i="5"/>
  <c r="V135" i="5"/>
  <c r="W135" i="5"/>
  <c r="X135" i="5"/>
  <c r="Y135" i="5"/>
  <c r="Z135" i="5"/>
  <c r="AA135" i="5"/>
  <c r="AB135" i="5"/>
  <c r="AC135" i="5"/>
  <c r="AD135" i="5"/>
  <c r="C136" i="5"/>
  <c r="D136" i="5"/>
  <c r="E136" i="5"/>
  <c r="F136" i="5"/>
  <c r="G136" i="5"/>
  <c r="H136" i="5"/>
  <c r="I136" i="5"/>
  <c r="J136" i="5"/>
  <c r="K136" i="5"/>
  <c r="L136" i="5"/>
  <c r="M136" i="5"/>
  <c r="N136" i="5"/>
  <c r="O136" i="5"/>
  <c r="P136" i="5"/>
  <c r="Q136" i="5"/>
  <c r="R136" i="5"/>
  <c r="S136" i="5"/>
  <c r="T136" i="5"/>
  <c r="U136" i="5"/>
  <c r="V136" i="5"/>
  <c r="W136" i="5"/>
  <c r="X136" i="5"/>
  <c r="Y136" i="5"/>
  <c r="Z136" i="5"/>
  <c r="AA136" i="5"/>
  <c r="AB136" i="5"/>
  <c r="AC136" i="5"/>
  <c r="AD136" i="5"/>
  <c r="C137" i="5"/>
  <c r="D137" i="5"/>
  <c r="E137" i="5"/>
  <c r="F137" i="5"/>
  <c r="G137" i="5"/>
  <c r="H137" i="5"/>
  <c r="I137" i="5"/>
  <c r="J137" i="5"/>
  <c r="K137" i="5"/>
  <c r="L137" i="5"/>
  <c r="M137" i="5"/>
  <c r="N137" i="5"/>
  <c r="O137" i="5"/>
  <c r="P137" i="5"/>
  <c r="Q137" i="5"/>
  <c r="R137" i="5"/>
  <c r="S137" i="5"/>
  <c r="T137" i="5"/>
  <c r="U137" i="5"/>
  <c r="V137" i="5"/>
  <c r="W137" i="5"/>
  <c r="X137" i="5"/>
  <c r="Y137" i="5"/>
  <c r="Z137" i="5"/>
  <c r="AA137" i="5"/>
  <c r="AB137" i="5"/>
  <c r="AC137" i="5"/>
  <c r="AD137" i="5"/>
  <c r="C138" i="5"/>
  <c r="D138" i="5"/>
  <c r="E138" i="5"/>
  <c r="F138" i="5"/>
  <c r="G138" i="5"/>
  <c r="H138" i="5"/>
  <c r="I138" i="5"/>
  <c r="J138" i="5"/>
  <c r="K138" i="5"/>
  <c r="L138" i="5"/>
  <c r="M138" i="5"/>
  <c r="N138" i="5"/>
  <c r="O138" i="5"/>
  <c r="P138" i="5"/>
  <c r="Q138" i="5"/>
  <c r="R138" i="5"/>
  <c r="S138" i="5"/>
  <c r="T138" i="5"/>
  <c r="U138" i="5"/>
  <c r="V138" i="5"/>
  <c r="W138" i="5"/>
  <c r="X138" i="5"/>
  <c r="Y138" i="5"/>
  <c r="Z138" i="5"/>
  <c r="AA138" i="5"/>
  <c r="AB138" i="5"/>
  <c r="AC138" i="5"/>
  <c r="AD138" i="5"/>
  <c r="C139" i="5"/>
  <c r="D139" i="5"/>
  <c r="E139" i="5"/>
  <c r="F139" i="5"/>
  <c r="G139" i="5"/>
  <c r="H139" i="5"/>
  <c r="I139" i="5"/>
  <c r="J139" i="5"/>
  <c r="K139" i="5"/>
  <c r="L139" i="5"/>
  <c r="M139" i="5"/>
  <c r="N139" i="5"/>
  <c r="O139" i="5"/>
  <c r="P139" i="5"/>
  <c r="Q139" i="5"/>
  <c r="R139" i="5"/>
  <c r="S139" i="5"/>
  <c r="T139" i="5"/>
  <c r="U139" i="5"/>
  <c r="V139" i="5"/>
  <c r="W139" i="5"/>
  <c r="X139" i="5"/>
  <c r="Y139" i="5"/>
  <c r="Z139" i="5"/>
  <c r="AA139" i="5"/>
  <c r="AB139" i="5"/>
  <c r="AC139" i="5"/>
  <c r="AD139" i="5"/>
  <c r="C140" i="5"/>
  <c r="D140" i="5"/>
  <c r="E140" i="5"/>
  <c r="F140" i="5"/>
  <c r="G140" i="5"/>
  <c r="H140" i="5"/>
  <c r="I140" i="5"/>
  <c r="J140" i="5"/>
  <c r="K140" i="5"/>
  <c r="L140" i="5"/>
  <c r="M140" i="5"/>
  <c r="N140" i="5"/>
  <c r="O140" i="5"/>
  <c r="P140" i="5"/>
  <c r="Q140" i="5"/>
  <c r="R140" i="5"/>
  <c r="S140" i="5"/>
  <c r="T140" i="5"/>
  <c r="U140" i="5"/>
  <c r="V140" i="5"/>
  <c r="W140" i="5"/>
  <c r="X140" i="5"/>
  <c r="Y140" i="5"/>
  <c r="Z140" i="5"/>
  <c r="AA140" i="5"/>
  <c r="AB140" i="5"/>
  <c r="AC140" i="5"/>
  <c r="AD140" i="5"/>
  <c r="C141" i="5"/>
  <c r="D141" i="5"/>
  <c r="E141" i="5"/>
  <c r="F141" i="5"/>
  <c r="G141" i="5"/>
  <c r="H141" i="5"/>
  <c r="I141" i="5"/>
  <c r="J141" i="5"/>
  <c r="K141" i="5"/>
  <c r="L141" i="5"/>
  <c r="M141" i="5"/>
  <c r="N141" i="5"/>
  <c r="O141" i="5"/>
  <c r="P141" i="5"/>
  <c r="Q141" i="5"/>
  <c r="R141" i="5"/>
  <c r="S141" i="5"/>
  <c r="T141" i="5"/>
  <c r="U141" i="5"/>
  <c r="V141" i="5"/>
  <c r="W141" i="5"/>
  <c r="X141" i="5"/>
  <c r="Y141" i="5"/>
  <c r="Z141" i="5"/>
  <c r="AA141" i="5"/>
  <c r="AB141" i="5"/>
  <c r="AC141" i="5"/>
  <c r="AD141" i="5"/>
  <c r="C142" i="5"/>
  <c r="D142" i="5"/>
  <c r="E142" i="5"/>
  <c r="F142" i="5"/>
  <c r="G142" i="5"/>
  <c r="H142" i="5"/>
  <c r="I142" i="5"/>
  <c r="J142" i="5"/>
  <c r="K142" i="5"/>
  <c r="L142" i="5"/>
  <c r="M142" i="5"/>
  <c r="N142" i="5"/>
  <c r="O142" i="5"/>
  <c r="P142" i="5"/>
  <c r="Q142" i="5"/>
  <c r="R142" i="5"/>
  <c r="S142" i="5"/>
  <c r="T142" i="5"/>
  <c r="U142" i="5"/>
  <c r="V142" i="5"/>
  <c r="W142" i="5"/>
  <c r="X142" i="5"/>
  <c r="Y142" i="5"/>
  <c r="Z142" i="5"/>
  <c r="AA142" i="5"/>
  <c r="AB142" i="5"/>
  <c r="AC142" i="5"/>
  <c r="AD142" i="5"/>
  <c r="C143" i="5"/>
  <c r="D143" i="5"/>
  <c r="E143" i="5"/>
  <c r="F143" i="5"/>
  <c r="G143" i="5"/>
  <c r="H143" i="5"/>
  <c r="I143" i="5"/>
  <c r="J143" i="5"/>
  <c r="K143" i="5"/>
  <c r="L143" i="5"/>
  <c r="M143" i="5"/>
  <c r="N143" i="5"/>
  <c r="O143" i="5"/>
  <c r="P143" i="5"/>
  <c r="Q143" i="5"/>
  <c r="R143" i="5"/>
  <c r="S143" i="5"/>
  <c r="T143" i="5"/>
  <c r="U143" i="5"/>
  <c r="V143" i="5"/>
  <c r="W143" i="5"/>
  <c r="X143" i="5"/>
  <c r="Y143" i="5"/>
  <c r="Z143" i="5"/>
  <c r="AA143" i="5"/>
  <c r="AB143" i="5"/>
  <c r="AC143" i="5"/>
  <c r="AD143" i="5"/>
  <c r="C144" i="5"/>
  <c r="D144" i="5"/>
  <c r="E144" i="5"/>
  <c r="F144" i="5"/>
  <c r="G144" i="5"/>
  <c r="H144" i="5"/>
  <c r="I144" i="5"/>
  <c r="J144" i="5"/>
  <c r="K144" i="5"/>
  <c r="L144" i="5"/>
  <c r="M144" i="5"/>
  <c r="N144" i="5"/>
  <c r="O144" i="5"/>
  <c r="P144" i="5"/>
  <c r="Q144" i="5"/>
  <c r="R144" i="5"/>
  <c r="S144" i="5"/>
  <c r="T144" i="5"/>
  <c r="U144" i="5"/>
  <c r="V144" i="5"/>
  <c r="W144" i="5"/>
  <c r="X144" i="5"/>
  <c r="Y144" i="5"/>
  <c r="Z144" i="5"/>
  <c r="AA144" i="5"/>
  <c r="AB144" i="5"/>
  <c r="AC144" i="5"/>
  <c r="AD144" i="5"/>
  <c r="C145" i="5"/>
  <c r="D145" i="5"/>
  <c r="E145" i="5"/>
  <c r="F145" i="5"/>
  <c r="G145" i="5"/>
  <c r="H145" i="5"/>
  <c r="I145" i="5"/>
  <c r="J145" i="5"/>
  <c r="K145" i="5"/>
  <c r="L145" i="5"/>
  <c r="M145" i="5"/>
  <c r="N145" i="5"/>
  <c r="O145" i="5"/>
  <c r="P145" i="5"/>
  <c r="Q145" i="5"/>
  <c r="R145" i="5"/>
  <c r="S145" i="5"/>
  <c r="T145" i="5"/>
  <c r="U145" i="5"/>
  <c r="V145" i="5"/>
  <c r="W145" i="5"/>
  <c r="X145" i="5"/>
  <c r="Y145" i="5"/>
  <c r="Z145" i="5"/>
  <c r="AA145" i="5"/>
  <c r="AB145" i="5"/>
  <c r="AC145" i="5"/>
  <c r="AD145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20" i="5"/>
  <c r="C121" i="4"/>
  <c r="D121" i="4"/>
  <c r="E121" i="4"/>
  <c r="F121" i="4"/>
  <c r="G121" i="4"/>
  <c r="H121" i="4"/>
  <c r="I121" i="4"/>
  <c r="J121" i="4"/>
  <c r="K121" i="4"/>
  <c r="L121" i="4"/>
  <c r="M121" i="4"/>
  <c r="N121" i="4"/>
  <c r="O121" i="4"/>
  <c r="P121" i="4"/>
  <c r="Q121" i="4"/>
  <c r="R121" i="4"/>
  <c r="S121" i="4"/>
  <c r="T121" i="4"/>
  <c r="U121" i="4"/>
  <c r="V121" i="4"/>
  <c r="W121" i="4"/>
  <c r="X121" i="4"/>
  <c r="Y121" i="4"/>
  <c r="Z121" i="4"/>
  <c r="AA121" i="4"/>
  <c r="AB121" i="4"/>
  <c r="AC121" i="4"/>
  <c r="AD121" i="4"/>
  <c r="C122" i="4"/>
  <c r="D122" i="4"/>
  <c r="E122" i="4"/>
  <c r="F122" i="4"/>
  <c r="G122" i="4"/>
  <c r="H122" i="4"/>
  <c r="I122" i="4"/>
  <c r="J122" i="4"/>
  <c r="K122" i="4"/>
  <c r="L122" i="4"/>
  <c r="M122" i="4"/>
  <c r="N122" i="4"/>
  <c r="O122" i="4"/>
  <c r="P122" i="4"/>
  <c r="Q122" i="4"/>
  <c r="R122" i="4"/>
  <c r="S122" i="4"/>
  <c r="T122" i="4"/>
  <c r="U122" i="4"/>
  <c r="V122" i="4"/>
  <c r="W122" i="4"/>
  <c r="X122" i="4"/>
  <c r="Y122" i="4"/>
  <c r="Z122" i="4"/>
  <c r="AA122" i="4"/>
  <c r="AB122" i="4"/>
  <c r="AC122" i="4"/>
  <c r="AD122" i="4"/>
  <c r="C123" i="4"/>
  <c r="D123" i="4"/>
  <c r="E123" i="4"/>
  <c r="F123" i="4"/>
  <c r="G123" i="4"/>
  <c r="H123" i="4"/>
  <c r="I123" i="4"/>
  <c r="J123" i="4"/>
  <c r="K123" i="4"/>
  <c r="L123" i="4"/>
  <c r="M123" i="4"/>
  <c r="N123" i="4"/>
  <c r="O123" i="4"/>
  <c r="P123" i="4"/>
  <c r="Q123" i="4"/>
  <c r="R123" i="4"/>
  <c r="S123" i="4"/>
  <c r="T123" i="4"/>
  <c r="U123" i="4"/>
  <c r="V123" i="4"/>
  <c r="W123" i="4"/>
  <c r="X123" i="4"/>
  <c r="Y123" i="4"/>
  <c r="Z123" i="4"/>
  <c r="AA123" i="4"/>
  <c r="AB123" i="4"/>
  <c r="AC123" i="4"/>
  <c r="AD123" i="4"/>
  <c r="C124" i="4"/>
  <c r="D124" i="4"/>
  <c r="E124" i="4"/>
  <c r="F124" i="4"/>
  <c r="G124" i="4"/>
  <c r="H124" i="4"/>
  <c r="I124" i="4"/>
  <c r="J124" i="4"/>
  <c r="K124" i="4"/>
  <c r="L124" i="4"/>
  <c r="M124" i="4"/>
  <c r="N124" i="4"/>
  <c r="O124" i="4"/>
  <c r="P124" i="4"/>
  <c r="Q124" i="4"/>
  <c r="R124" i="4"/>
  <c r="S124" i="4"/>
  <c r="T124" i="4"/>
  <c r="U124" i="4"/>
  <c r="V124" i="4"/>
  <c r="W124" i="4"/>
  <c r="X124" i="4"/>
  <c r="Y124" i="4"/>
  <c r="Z124" i="4"/>
  <c r="AA124" i="4"/>
  <c r="AB124" i="4"/>
  <c r="AC124" i="4"/>
  <c r="AD124" i="4"/>
  <c r="C125" i="4"/>
  <c r="D125" i="4"/>
  <c r="E125" i="4"/>
  <c r="F125" i="4"/>
  <c r="G125" i="4"/>
  <c r="H125" i="4"/>
  <c r="I125" i="4"/>
  <c r="J125" i="4"/>
  <c r="K125" i="4"/>
  <c r="L125" i="4"/>
  <c r="M125" i="4"/>
  <c r="N125" i="4"/>
  <c r="O125" i="4"/>
  <c r="P125" i="4"/>
  <c r="Q125" i="4"/>
  <c r="R125" i="4"/>
  <c r="S125" i="4"/>
  <c r="T125" i="4"/>
  <c r="U125" i="4"/>
  <c r="V125" i="4"/>
  <c r="W125" i="4"/>
  <c r="X125" i="4"/>
  <c r="Y125" i="4"/>
  <c r="Z125" i="4"/>
  <c r="AA125" i="4"/>
  <c r="AB125" i="4"/>
  <c r="AC125" i="4"/>
  <c r="AD125" i="4"/>
  <c r="C126" i="4"/>
  <c r="D126" i="4"/>
  <c r="E126" i="4"/>
  <c r="F126" i="4"/>
  <c r="G126" i="4"/>
  <c r="H126" i="4"/>
  <c r="I126" i="4"/>
  <c r="J126" i="4"/>
  <c r="K126" i="4"/>
  <c r="L126" i="4"/>
  <c r="M126" i="4"/>
  <c r="N126" i="4"/>
  <c r="O126" i="4"/>
  <c r="P126" i="4"/>
  <c r="Q126" i="4"/>
  <c r="R126" i="4"/>
  <c r="S126" i="4"/>
  <c r="T126" i="4"/>
  <c r="U126" i="4"/>
  <c r="V126" i="4"/>
  <c r="W126" i="4"/>
  <c r="X126" i="4"/>
  <c r="Y126" i="4"/>
  <c r="Z126" i="4"/>
  <c r="AA126" i="4"/>
  <c r="AB126" i="4"/>
  <c r="AC126" i="4"/>
  <c r="AD126" i="4"/>
  <c r="C127" i="4"/>
  <c r="D127" i="4"/>
  <c r="E127" i="4"/>
  <c r="F127" i="4"/>
  <c r="G127" i="4"/>
  <c r="H127" i="4"/>
  <c r="I127" i="4"/>
  <c r="J127" i="4"/>
  <c r="K127" i="4"/>
  <c r="L127" i="4"/>
  <c r="M127" i="4"/>
  <c r="N127" i="4"/>
  <c r="O127" i="4"/>
  <c r="P127" i="4"/>
  <c r="Q127" i="4"/>
  <c r="R127" i="4"/>
  <c r="S127" i="4"/>
  <c r="T127" i="4"/>
  <c r="U127" i="4"/>
  <c r="V127" i="4"/>
  <c r="W127" i="4"/>
  <c r="X127" i="4"/>
  <c r="Y127" i="4"/>
  <c r="Z127" i="4"/>
  <c r="AA127" i="4"/>
  <c r="AB127" i="4"/>
  <c r="AC127" i="4"/>
  <c r="AD127" i="4"/>
  <c r="C128" i="4"/>
  <c r="D128" i="4"/>
  <c r="E128" i="4"/>
  <c r="F128" i="4"/>
  <c r="G128" i="4"/>
  <c r="H128" i="4"/>
  <c r="I128" i="4"/>
  <c r="J128" i="4"/>
  <c r="K128" i="4"/>
  <c r="L128" i="4"/>
  <c r="M128" i="4"/>
  <c r="N128" i="4"/>
  <c r="O128" i="4"/>
  <c r="P128" i="4"/>
  <c r="Q128" i="4"/>
  <c r="R128" i="4"/>
  <c r="S128" i="4"/>
  <c r="T128" i="4"/>
  <c r="U128" i="4"/>
  <c r="V128" i="4"/>
  <c r="W128" i="4"/>
  <c r="X128" i="4"/>
  <c r="Y128" i="4"/>
  <c r="Z128" i="4"/>
  <c r="AA128" i="4"/>
  <c r="AB128" i="4"/>
  <c r="AC128" i="4"/>
  <c r="AD128" i="4"/>
  <c r="C129" i="4"/>
  <c r="D129" i="4"/>
  <c r="E129" i="4"/>
  <c r="F129" i="4"/>
  <c r="G129" i="4"/>
  <c r="H129" i="4"/>
  <c r="I129" i="4"/>
  <c r="J129" i="4"/>
  <c r="K129" i="4"/>
  <c r="L129" i="4"/>
  <c r="M129" i="4"/>
  <c r="N129" i="4"/>
  <c r="O129" i="4"/>
  <c r="P129" i="4"/>
  <c r="Q129" i="4"/>
  <c r="R129" i="4"/>
  <c r="S129" i="4"/>
  <c r="T129" i="4"/>
  <c r="U129" i="4"/>
  <c r="V129" i="4"/>
  <c r="W129" i="4"/>
  <c r="X129" i="4"/>
  <c r="Y129" i="4"/>
  <c r="Z129" i="4"/>
  <c r="AA129" i="4"/>
  <c r="AB129" i="4"/>
  <c r="AC129" i="4"/>
  <c r="AD129" i="4"/>
  <c r="C130" i="4"/>
  <c r="D130" i="4"/>
  <c r="E130" i="4"/>
  <c r="F130" i="4"/>
  <c r="G130" i="4"/>
  <c r="H130" i="4"/>
  <c r="I130" i="4"/>
  <c r="J130" i="4"/>
  <c r="K130" i="4"/>
  <c r="L130" i="4"/>
  <c r="M130" i="4"/>
  <c r="N130" i="4"/>
  <c r="O130" i="4"/>
  <c r="P130" i="4"/>
  <c r="Q130" i="4"/>
  <c r="R130" i="4"/>
  <c r="S130" i="4"/>
  <c r="T130" i="4"/>
  <c r="U130" i="4"/>
  <c r="V130" i="4"/>
  <c r="W130" i="4"/>
  <c r="X130" i="4"/>
  <c r="Y130" i="4"/>
  <c r="Z130" i="4"/>
  <c r="AA130" i="4"/>
  <c r="AB130" i="4"/>
  <c r="AC130" i="4"/>
  <c r="AD130" i="4"/>
  <c r="C131" i="4"/>
  <c r="D131" i="4"/>
  <c r="E131" i="4"/>
  <c r="F131" i="4"/>
  <c r="G131" i="4"/>
  <c r="H131" i="4"/>
  <c r="I131" i="4"/>
  <c r="J131" i="4"/>
  <c r="K131" i="4"/>
  <c r="L131" i="4"/>
  <c r="M131" i="4"/>
  <c r="N131" i="4"/>
  <c r="O131" i="4"/>
  <c r="P131" i="4"/>
  <c r="Q131" i="4"/>
  <c r="R131" i="4"/>
  <c r="S131" i="4"/>
  <c r="T131" i="4"/>
  <c r="U131" i="4"/>
  <c r="V131" i="4"/>
  <c r="W131" i="4"/>
  <c r="X131" i="4"/>
  <c r="Y131" i="4"/>
  <c r="Z131" i="4"/>
  <c r="AA131" i="4"/>
  <c r="AB131" i="4"/>
  <c r="AC131" i="4"/>
  <c r="AD131" i="4"/>
  <c r="C132" i="4"/>
  <c r="D132" i="4"/>
  <c r="E132" i="4"/>
  <c r="F132" i="4"/>
  <c r="G132" i="4"/>
  <c r="H132" i="4"/>
  <c r="I132" i="4"/>
  <c r="J132" i="4"/>
  <c r="K132" i="4"/>
  <c r="L132" i="4"/>
  <c r="M132" i="4"/>
  <c r="N132" i="4"/>
  <c r="O132" i="4"/>
  <c r="P132" i="4"/>
  <c r="Q132" i="4"/>
  <c r="R132" i="4"/>
  <c r="S132" i="4"/>
  <c r="T132" i="4"/>
  <c r="U132" i="4"/>
  <c r="V132" i="4"/>
  <c r="W132" i="4"/>
  <c r="X132" i="4"/>
  <c r="Y132" i="4"/>
  <c r="Z132" i="4"/>
  <c r="AA132" i="4"/>
  <c r="AB132" i="4"/>
  <c r="AC132" i="4"/>
  <c r="AD132" i="4"/>
  <c r="C133" i="4"/>
  <c r="D133" i="4"/>
  <c r="E133" i="4"/>
  <c r="F133" i="4"/>
  <c r="G133" i="4"/>
  <c r="H133" i="4"/>
  <c r="I133" i="4"/>
  <c r="J133" i="4"/>
  <c r="K133" i="4"/>
  <c r="L133" i="4"/>
  <c r="M133" i="4"/>
  <c r="N133" i="4"/>
  <c r="O133" i="4"/>
  <c r="P133" i="4"/>
  <c r="Q133" i="4"/>
  <c r="R133" i="4"/>
  <c r="S133" i="4"/>
  <c r="T133" i="4"/>
  <c r="U133" i="4"/>
  <c r="V133" i="4"/>
  <c r="W133" i="4"/>
  <c r="X133" i="4"/>
  <c r="Y133" i="4"/>
  <c r="Z133" i="4"/>
  <c r="AA133" i="4"/>
  <c r="AB133" i="4"/>
  <c r="AC133" i="4"/>
  <c r="AD133" i="4"/>
  <c r="C134" i="4"/>
  <c r="D134" i="4"/>
  <c r="E134" i="4"/>
  <c r="F134" i="4"/>
  <c r="G134" i="4"/>
  <c r="H134" i="4"/>
  <c r="I134" i="4"/>
  <c r="J134" i="4"/>
  <c r="K134" i="4"/>
  <c r="L134" i="4"/>
  <c r="M134" i="4"/>
  <c r="N134" i="4"/>
  <c r="O134" i="4"/>
  <c r="P134" i="4"/>
  <c r="Q134" i="4"/>
  <c r="R134" i="4"/>
  <c r="S134" i="4"/>
  <c r="T134" i="4"/>
  <c r="U134" i="4"/>
  <c r="V134" i="4"/>
  <c r="W134" i="4"/>
  <c r="X134" i="4"/>
  <c r="Y134" i="4"/>
  <c r="Z134" i="4"/>
  <c r="AA134" i="4"/>
  <c r="AB134" i="4"/>
  <c r="AC134" i="4"/>
  <c r="AD134" i="4"/>
  <c r="C135" i="4"/>
  <c r="D135" i="4"/>
  <c r="E135" i="4"/>
  <c r="F135" i="4"/>
  <c r="G135" i="4"/>
  <c r="H135" i="4"/>
  <c r="I135" i="4"/>
  <c r="J135" i="4"/>
  <c r="K135" i="4"/>
  <c r="L135" i="4"/>
  <c r="M135" i="4"/>
  <c r="N135" i="4"/>
  <c r="O135" i="4"/>
  <c r="P135" i="4"/>
  <c r="Q135" i="4"/>
  <c r="R135" i="4"/>
  <c r="S135" i="4"/>
  <c r="T135" i="4"/>
  <c r="U135" i="4"/>
  <c r="V135" i="4"/>
  <c r="W135" i="4"/>
  <c r="X135" i="4"/>
  <c r="Y135" i="4"/>
  <c r="Z135" i="4"/>
  <c r="AA135" i="4"/>
  <c r="AB135" i="4"/>
  <c r="AC135" i="4"/>
  <c r="AD135" i="4"/>
  <c r="C136" i="4"/>
  <c r="D136" i="4"/>
  <c r="E136" i="4"/>
  <c r="F136" i="4"/>
  <c r="G136" i="4"/>
  <c r="H136" i="4"/>
  <c r="I136" i="4"/>
  <c r="J136" i="4"/>
  <c r="K136" i="4"/>
  <c r="L136" i="4"/>
  <c r="M136" i="4"/>
  <c r="N136" i="4"/>
  <c r="O136" i="4"/>
  <c r="P136" i="4"/>
  <c r="Q136" i="4"/>
  <c r="R136" i="4"/>
  <c r="S136" i="4"/>
  <c r="T136" i="4"/>
  <c r="U136" i="4"/>
  <c r="V136" i="4"/>
  <c r="W136" i="4"/>
  <c r="X136" i="4"/>
  <c r="Y136" i="4"/>
  <c r="Z136" i="4"/>
  <c r="AA136" i="4"/>
  <c r="AB136" i="4"/>
  <c r="AC136" i="4"/>
  <c r="AD136" i="4"/>
  <c r="C137" i="4"/>
  <c r="D137" i="4"/>
  <c r="E137" i="4"/>
  <c r="F137" i="4"/>
  <c r="G137" i="4"/>
  <c r="H137" i="4"/>
  <c r="I137" i="4"/>
  <c r="J137" i="4"/>
  <c r="K137" i="4"/>
  <c r="L137" i="4"/>
  <c r="M137" i="4"/>
  <c r="N137" i="4"/>
  <c r="O137" i="4"/>
  <c r="P137" i="4"/>
  <c r="Q137" i="4"/>
  <c r="R137" i="4"/>
  <c r="S137" i="4"/>
  <c r="T137" i="4"/>
  <c r="U137" i="4"/>
  <c r="V137" i="4"/>
  <c r="W137" i="4"/>
  <c r="X137" i="4"/>
  <c r="Y137" i="4"/>
  <c r="Z137" i="4"/>
  <c r="AA137" i="4"/>
  <c r="AB137" i="4"/>
  <c r="AC137" i="4"/>
  <c r="AD137" i="4"/>
  <c r="C138" i="4"/>
  <c r="D138" i="4"/>
  <c r="E138" i="4"/>
  <c r="F138" i="4"/>
  <c r="G138" i="4"/>
  <c r="H138" i="4"/>
  <c r="I138" i="4"/>
  <c r="J138" i="4"/>
  <c r="K138" i="4"/>
  <c r="L138" i="4"/>
  <c r="M138" i="4"/>
  <c r="N138" i="4"/>
  <c r="O138" i="4"/>
  <c r="P138" i="4"/>
  <c r="Q138" i="4"/>
  <c r="R138" i="4"/>
  <c r="S138" i="4"/>
  <c r="T138" i="4"/>
  <c r="U138" i="4"/>
  <c r="V138" i="4"/>
  <c r="W138" i="4"/>
  <c r="X138" i="4"/>
  <c r="Y138" i="4"/>
  <c r="Z138" i="4"/>
  <c r="AA138" i="4"/>
  <c r="AB138" i="4"/>
  <c r="AC138" i="4"/>
  <c r="AD138" i="4"/>
  <c r="C139" i="4"/>
  <c r="D139" i="4"/>
  <c r="E139" i="4"/>
  <c r="F139" i="4"/>
  <c r="G139" i="4"/>
  <c r="H139" i="4"/>
  <c r="I139" i="4"/>
  <c r="J139" i="4"/>
  <c r="K139" i="4"/>
  <c r="L139" i="4"/>
  <c r="M139" i="4"/>
  <c r="N139" i="4"/>
  <c r="O139" i="4"/>
  <c r="P139" i="4"/>
  <c r="Q139" i="4"/>
  <c r="R139" i="4"/>
  <c r="S139" i="4"/>
  <c r="T139" i="4"/>
  <c r="U139" i="4"/>
  <c r="V139" i="4"/>
  <c r="W139" i="4"/>
  <c r="X139" i="4"/>
  <c r="Y139" i="4"/>
  <c r="Z139" i="4"/>
  <c r="AA139" i="4"/>
  <c r="AB139" i="4"/>
  <c r="AC139" i="4"/>
  <c r="AD139" i="4"/>
  <c r="C140" i="4"/>
  <c r="D140" i="4"/>
  <c r="E140" i="4"/>
  <c r="F140" i="4"/>
  <c r="G140" i="4"/>
  <c r="H140" i="4"/>
  <c r="I140" i="4"/>
  <c r="J140" i="4"/>
  <c r="K140" i="4"/>
  <c r="L140" i="4"/>
  <c r="M140" i="4"/>
  <c r="N140" i="4"/>
  <c r="O140" i="4"/>
  <c r="P140" i="4"/>
  <c r="Q140" i="4"/>
  <c r="R140" i="4"/>
  <c r="S140" i="4"/>
  <c r="T140" i="4"/>
  <c r="U140" i="4"/>
  <c r="V140" i="4"/>
  <c r="W140" i="4"/>
  <c r="X140" i="4"/>
  <c r="Y140" i="4"/>
  <c r="Z140" i="4"/>
  <c r="AA140" i="4"/>
  <c r="AB140" i="4"/>
  <c r="AC140" i="4"/>
  <c r="AD140" i="4"/>
  <c r="C141" i="4"/>
  <c r="D141" i="4"/>
  <c r="E141" i="4"/>
  <c r="F141" i="4"/>
  <c r="G141" i="4"/>
  <c r="H141" i="4"/>
  <c r="I141" i="4"/>
  <c r="J141" i="4"/>
  <c r="K141" i="4"/>
  <c r="L141" i="4"/>
  <c r="M141" i="4"/>
  <c r="N141" i="4"/>
  <c r="O141" i="4"/>
  <c r="P141" i="4"/>
  <c r="Q141" i="4"/>
  <c r="R141" i="4"/>
  <c r="S141" i="4"/>
  <c r="T141" i="4"/>
  <c r="U141" i="4"/>
  <c r="V141" i="4"/>
  <c r="W141" i="4"/>
  <c r="X141" i="4"/>
  <c r="Y141" i="4"/>
  <c r="Z141" i="4"/>
  <c r="AA141" i="4"/>
  <c r="AB141" i="4"/>
  <c r="AC141" i="4"/>
  <c r="AD141" i="4"/>
  <c r="C142" i="4"/>
  <c r="D142" i="4"/>
  <c r="E142" i="4"/>
  <c r="F142" i="4"/>
  <c r="G142" i="4"/>
  <c r="H142" i="4"/>
  <c r="I142" i="4"/>
  <c r="J142" i="4"/>
  <c r="K142" i="4"/>
  <c r="L142" i="4"/>
  <c r="M142" i="4"/>
  <c r="N142" i="4"/>
  <c r="O142" i="4"/>
  <c r="P142" i="4"/>
  <c r="Q142" i="4"/>
  <c r="R142" i="4"/>
  <c r="S142" i="4"/>
  <c r="T142" i="4"/>
  <c r="U142" i="4"/>
  <c r="V142" i="4"/>
  <c r="W142" i="4"/>
  <c r="X142" i="4"/>
  <c r="Y142" i="4"/>
  <c r="Z142" i="4"/>
  <c r="AA142" i="4"/>
  <c r="AB142" i="4"/>
  <c r="AC142" i="4"/>
  <c r="AD142" i="4"/>
  <c r="C143" i="4"/>
  <c r="D143" i="4"/>
  <c r="E143" i="4"/>
  <c r="F143" i="4"/>
  <c r="G143" i="4"/>
  <c r="H143" i="4"/>
  <c r="I143" i="4"/>
  <c r="J143" i="4"/>
  <c r="K143" i="4"/>
  <c r="L143" i="4"/>
  <c r="M143" i="4"/>
  <c r="N143" i="4"/>
  <c r="O143" i="4"/>
  <c r="P143" i="4"/>
  <c r="Q143" i="4"/>
  <c r="R143" i="4"/>
  <c r="S143" i="4"/>
  <c r="T143" i="4"/>
  <c r="U143" i="4"/>
  <c r="V143" i="4"/>
  <c r="W143" i="4"/>
  <c r="X143" i="4"/>
  <c r="Y143" i="4"/>
  <c r="Z143" i="4"/>
  <c r="AA143" i="4"/>
  <c r="AB143" i="4"/>
  <c r="AC143" i="4"/>
  <c r="AD143" i="4"/>
  <c r="C144" i="4"/>
  <c r="D144" i="4"/>
  <c r="E144" i="4"/>
  <c r="F144" i="4"/>
  <c r="G144" i="4"/>
  <c r="H144" i="4"/>
  <c r="I144" i="4"/>
  <c r="J144" i="4"/>
  <c r="K144" i="4"/>
  <c r="L144" i="4"/>
  <c r="M144" i="4"/>
  <c r="N144" i="4"/>
  <c r="O144" i="4"/>
  <c r="P144" i="4"/>
  <c r="Q144" i="4"/>
  <c r="R144" i="4"/>
  <c r="S144" i="4"/>
  <c r="T144" i="4"/>
  <c r="U144" i="4"/>
  <c r="V144" i="4"/>
  <c r="W144" i="4"/>
  <c r="X144" i="4"/>
  <c r="Y144" i="4"/>
  <c r="Z144" i="4"/>
  <c r="AA144" i="4"/>
  <c r="AB144" i="4"/>
  <c r="AC144" i="4"/>
  <c r="AD144" i="4"/>
  <c r="C145" i="4"/>
  <c r="D145" i="4"/>
  <c r="E145" i="4"/>
  <c r="F145" i="4"/>
  <c r="G145" i="4"/>
  <c r="H145" i="4"/>
  <c r="I145" i="4"/>
  <c r="J145" i="4"/>
  <c r="K145" i="4"/>
  <c r="L145" i="4"/>
  <c r="M145" i="4"/>
  <c r="N145" i="4"/>
  <c r="O145" i="4"/>
  <c r="P145" i="4"/>
  <c r="Q145" i="4"/>
  <c r="R145" i="4"/>
  <c r="S145" i="4"/>
  <c r="T145" i="4"/>
  <c r="U145" i="4"/>
  <c r="V145" i="4"/>
  <c r="W145" i="4"/>
  <c r="X145" i="4"/>
  <c r="Y145" i="4"/>
  <c r="Z145" i="4"/>
  <c r="AA145" i="4"/>
  <c r="AB145" i="4"/>
  <c r="AC145" i="4"/>
  <c r="AD145" i="4"/>
  <c r="C146" i="4"/>
  <c r="D146" i="4"/>
  <c r="E146" i="4"/>
  <c r="F146" i="4"/>
  <c r="G146" i="4"/>
  <c r="H146" i="4"/>
  <c r="I146" i="4"/>
  <c r="J146" i="4"/>
  <c r="K146" i="4"/>
  <c r="L146" i="4"/>
  <c r="M146" i="4"/>
  <c r="N146" i="4"/>
  <c r="O146" i="4"/>
  <c r="P146" i="4"/>
  <c r="Q146" i="4"/>
  <c r="R146" i="4"/>
  <c r="S146" i="4"/>
  <c r="T146" i="4"/>
  <c r="U146" i="4"/>
  <c r="V146" i="4"/>
  <c r="W146" i="4"/>
  <c r="X146" i="4"/>
  <c r="Y146" i="4"/>
  <c r="Z146" i="4"/>
  <c r="AA146" i="4"/>
  <c r="AB146" i="4"/>
  <c r="AC146" i="4"/>
  <c r="AD146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C92" i="4"/>
  <c r="D92" i="4"/>
  <c r="E92" i="4"/>
  <c r="F92" i="4"/>
  <c r="G92" i="4"/>
  <c r="H92" i="4"/>
  <c r="I92" i="4"/>
  <c r="J92" i="4"/>
  <c r="K92" i="4"/>
  <c r="L92" i="4"/>
  <c r="M92" i="4"/>
  <c r="N92" i="4"/>
  <c r="O92" i="4"/>
  <c r="P92" i="4"/>
  <c r="Q92" i="4"/>
  <c r="R92" i="4"/>
  <c r="S92" i="4"/>
  <c r="T92" i="4"/>
  <c r="U92" i="4"/>
  <c r="V92" i="4"/>
  <c r="W92" i="4"/>
  <c r="X92" i="4"/>
  <c r="Y92" i="4"/>
  <c r="Z92" i="4"/>
  <c r="AA92" i="4"/>
  <c r="AB92" i="4"/>
  <c r="AC92" i="4"/>
  <c r="AD92" i="4"/>
  <c r="C93" i="4"/>
  <c r="D93" i="4"/>
  <c r="E93" i="4"/>
  <c r="F93" i="4"/>
  <c r="G93" i="4"/>
  <c r="H93" i="4"/>
  <c r="I93" i="4"/>
  <c r="J93" i="4"/>
  <c r="K93" i="4"/>
  <c r="L93" i="4"/>
  <c r="M93" i="4"/>
  <c r="N93" i="4"/>
  <c r="O93" i="4"/>
  <c r="P93" i="4"/>
  <c r="Q93" i="4"/>
  <c r="R93" i="4"/>
  <c r="S93" i="4"/>
  <c r="T93" i="4"/>
  <c r="U93" i="4"/>
  <c r="V93" i="4"/>
  <c r="W93" i="4"/>
  <c r="X93" i="4"/>
  <c r="Y93" i="4"/>
  <c r="Z93" i="4"/>
  <c r="AA93" i="4"/>
  <c r="AB93" i="4"/>
  <c r="AC93" i="4"/>
  <c r="AD93" i="4"/>
  <c r="C94" i="4"/>
  <c r="D94" i="4"/>
  <c r="E94" i="4"/>
  <c r="F94" i="4"/>
  <c r="G94" i="4"/>
  <c r="H94" i="4"/>
  <c r="I94" i="4"/>
  <c r="J94" i="4"/>
  <c r="K94" i="4"/>
  <c r="L94" i="4"/>
  <c r="M94" i="4"/>
  <c r="N94" i="4"/>
  <c r="O94" i="4"/>
  <c r="P94" i="4"/>
  <c r="Q94" i="4"/>
  <c r="R94" i="4"/>
  <c r="S94" i="4"/>
  <c r="T94" i="4"/>
  <c r="U94" i="4"/>
  <c r="V94" i="4"/>
  <c r="W94" i="4"/>
  <c r="X94" i="4"/>
  <c r="Y94" i="4"/>
  <c r="Z94" i="4"/>
  <c r="AA94" i="4"/>
  <c r="AB94" i="4"/>
  <c r="AC94" i="4"/>
  <c r="AD94" i="4"/>
  <c r="C95" i="4"/>
  <c r="D95" i="4"/>
  <c r="E95" i="4"/>
  <c r="F95" i="4"/>
  <c r="G95" i="4"/>
  <c r="H95" i="4"/>
  <c r="I95" i="4"/>
  <c r="J95" i="4"/>
  <c r="K95" i="4"/>
  <c r="L95" i="4"/>
  <c r="M95" i="4"/>
  <c r="N95" i="4"/>
  <c r="O95" i="4"/>
  <c r="P95" i="4"/>
  <c r="Q95" i="4"/>
  <c r="R95" i="4"/>
  <c r="S95" i="4"/>
  <c r="T95" i="4"/>
  <c r="U95" i="4"/>
  <c r="V95" i="4"/>
  <c r="W95" i="4"/>
  <c r="X95" i="4"/>
  <c r="Y95" i="4"/>
  <c r="Z95" i="4"/>
  <c r="AA95" i="4"/>
  <c r="AB95" i="4"/>
  <c r="AC95" i="4"/>
  <c r="AD95" i="4"/>
  <c r="C96" i="4"/>
  <c r="D96" i="4"/>
  <c r="E96" i="4"/>
  <c r="F96" i="4"/>
  <c r="G96" i="4"/>
  <c r="H96" i="4"/>
  <c r="I96" i="4"/>
  <c r="J96" i="4"/>
  <c r="K96" i="4"/>
  <c r="L96" i="4"/>
  <c r="M96" i="4"/>
  <c r="N96" i="4"/>
  <c r="O96" i="4"/>
  <c r="P96" i="4"/>
  <c r="Q96" i="4"/>
  <c r="R96" i="4"/>
  <c r="S96" i="4"/>
  <c r="T96" i="4"/>
  <c r="U96" i="4"/>
  <c r="V96" i="4"/>
  <c r="W96" i="4"/>
  <c r="X96" i="4"/>
  <c r="Y96" i="4"/>
  <c r="Z96" i="4"/>
  <c r="AA96" i="4"/>
  <c r="AB96" i="4"/>
  <c r="AC96" i="4"/>
  <c r="AD96" i="4"/>
  <c r="C97" i="4"/>
  <c r="D97" i="4"/>
  <c r="E97" i="4"/>
  <c r="F97" i="4"/>
  <c r="G97" i="4"/>
  <c r="H97" i="4"/>
  <c r="I97" i="4"/>
  <c r="J97" i="4"/>
  <c r="K97" i="4"/>
  <c r="L97" i="4"/>
  <c r="M97" i="4"/>
  <c r="N97" i="4"/>
  <c r="O97" i="4"/>
  <c r="P97" i="4"/>
  <c r="Q97" i="4"/>
  <c r="R97" i="4"/>
  <c r="S97" i="4"/>
  <c r="T97" i="4"/>
  <c r="U97" i="4"/>
  <c r="V97" i="4"/>
  <c r="W97" i="4"/>
  <c r="X97" i="4"/>
  <c r="Y97" i="4"/>
  <c r="Z97" i="4"/>
  <c r="AA97" i="4"/>
  <c r="AB97" i="4"/>
  <c r="AC97" i="4"/>
  <c r="AD97" i="4"/>
  <c r="C98" i="4"/>
  <c r="D98" i="4"/>
  <c r="E98" i="4"/>
  <c r="F98" i="4"/>
  <c r="G98" i="4"/>
  <c r="H98" i="4"/>
  <c r="I98" i="4"/>
  <c r="J98" i="4"/>
  <c r="K98" i="4"/>
  <c r="L98" i="4"/>
  <c r="M98" i="4"/>
  <c r="N98" i="4"/>
  <c r="O98" i="4"/>
  <c r="P98" i="4"/>
  <c r="Q98" i="4"/>
  <c r="R98" i="4"/>
  <c r="S98" i="4"/>
  <c r="T98" i="4"/>
  <c r="U98" i="4"/>
  <c r="V98" i="4"/>
  <c r="W98" i="4"/>
  <c r="X98" i="4"/>
  <c r="Y98" i="4"/>
  <c r="Z98" i="4"/>
  <c r="AA98" i="4"/>
  <c r="AB98" i="4"/>
  <c r="AC98" i="4"/>
  <c r="AD98" i="4"/>
  <c r="C99" i="4"/>
  <c r="D99" i="4"/>
  <c r="E99" i="4"/>
  <c r="F99" i="4"/>
  <c r="G99" i="4"/>
  <c r="H99" i="4"/>
  <c r="I99" i="4"/>
  <c r="J99" i="4"/>
  <c r="K99" i="4"/>
  <c r="L99" i="4"/>
  <c r="M99" i="4"/>
  <c r="N99" i="4"/>
  <c r="O99" i="4"/>
  <c r="P99" i="4"/>
  <c r="Q99" i="4"/>
  <c r="R99" i="4"/>
  <c r="S99" i="4"/>
  <c r="T99" i="4"/>
  <c r="U99" i="4"/>
  <c r="V99" i="4"/>
  <c r="W99" i="4"/>
  <c r="X99" i="4"/>
  <c r="Y99" i="4"/>
  <c r="Z99" i="4"/>
  <c r="AA99" i="4"/>
  <c r="AB99" i="4"/>
  <c r="AC99" i="4"/>
  <c r="AD99" i="4"/>
  <c r="C100" i="4"/>
  <c r="D100" i="4"/>
  <c r="E100" i="4"/>
  <c r="F100" i="4"/>
  <c r="G100" i="4"/>
  <c r="H100" i="4"/>
  <c r="I100" i="4"/>
  <c r="J100" i="4"/>
  <c r="K100" i="4"/>
  <c r="L100" i="4"/>
  <c r="M100" i="4"/>
  <c r="N100" i="4"/>
  <c r="O100" i="4"/>
  <c r="P100" i="4"/>
  <c r="Q100" i="4"/>
  <c r="R100" i="4"/>
  <c r="S100" i="4"/>
  <c r="T100" i="4"/>
  <c r="U100" i="4"/>
  <c r="V100" i="4"/>
  <c r="W100" i="4"/>
  <c r="X100" i="4"/>
  <c r="Y100" i="4"/>
  <c r="Z100" i="4"/>
  <c r="AA100" i="4"/>
  <c r="AB100" i="4"/>
  <c r="AC100" i="4"/>
  <c r="AD100" i="4"/>
  <c r="C101" i="4"/>
  <c r="D101" i="4"/>
  <c r="E101" i="4"/>
  <c r="F101" i="4"/>
  <c r="G101" i="4"/>
  <c r="H101" i="4"/>
  <c r="I101" i="4"/>
  <c r="J101" i="4"/>
  <c r="K101" i="4"/>
  <c r="L101" i="4"/>
  <c r="M101" i="4"/>
  <c r="N101" i="4"/>
  <c r="O101" i="4"/>
  <c r="P101" i="4"/>
  <c r="Q101" i="4"/>
  <c r="R101" i="4"/>
  <c r="S101" i="4"/>
  <c r="T101" i="4"/>
  <c r="U101" i="4"/>
  <c r="V101" i="4"/>
  <c r="W101" i="4"/>
  <c r="X101" i="4"/>
  <c r="Y101" i="4"/>
  <c r="Z101" i="4"/>
  <c r="AA101" i="4"/>
  <c r="AB101" i="4"/>
  <c r="AC101" i="4"/>
  <c r="AD101" i="4"/>
  <c r="C102" i="4"/>
  <c r="D102" i="4"/>
  <c r="E102" i="4"/>
  <c r="F102" i="4"/>
  <c r="G102" i="4"/>
  <c r="H102" i="4"/>
  <c r="I102" i="4"/>
  <c r="J102" i="4"/>
  <c r="K102" i="4"/>
  <c r="L102" i="4"/>
  <c r="M102" i="4"/>
  <c r="N102" i="4"/>
  <c r="O102" i="4"/>
  <c r="P102" i="4"/>
  <c r="Q102" i="4"/>
  <c r="R102" i="4"/>
  <c r="S102" i="4"/>
  <c r="T102" i="4"/>
  <c r="U102" i="4"/>
  <c r="V102" i="4"/>
  <c r="W102" i="4"/>
  <c r="X102" i="4"/>
  <c r="Y102" i="4"/>
  <c r="Z102" i="4"/>
  <c r="AA102" i="4"/>
  <c r="AB102" i="4"/>
  <c r="AC102" i="4"/>
  <c r="AD102" i="4"/>
  <c r="C103" i="4"/>
  <c r="D103" i="4"/>
  <c r="E103" i="4"/>
  <c r="F103" i="4"/>
  <c r="G103" i="4"/>
  <c r="H103" i="4"/>
  <c r="I103" i="4"/>
  <c r="J103" i="4"/>
  <c r="K103" i="4"/>
  <c r="L103" i="4"/>
  <c r="M103" i="4"/>
  <c r="N103" i="4"/>
  <c r="O103" i="4"/>
  <c r="P103" i="4"/>
  <c r="Q103" i="4"/>
  <c r="R103" i="4"/>
  <c r="S103" i="4"/>
  <c r="T103" i="4"/>
  <c r="U103" i="4"/>
  <c r="V103" i="4"/>
  <c r="W103" i="4"/>
  <c r="X103" i="4"/>
  <c r="Y103" i="4"/>
  <c r="Z103" i="4"/>
  <c r="AA103" i="4"/>
  <c r="AB103" i="4"/>
  <c r="AC103" i="4"/>
  <c r="AD103" i="4"/>
  <c r="C104" i="4"/>
  <c r="D104" i="4"/>
  <c r="E104" i="4"/>
  <c r="F104" i="4"/>
  <c r="G104" i="4"/>
  <c r="H104" i="4"/>
  <c r="I104" i="4"/>
  <c r="J104" i="4"/>
  <c r="K104" i="4"/>
  <c r="L104" i="4"/>
  <c r="M104" i="4"/>
  <c r="N104" i="4"/>
  <c r="O104" i="4"/>
  <c r="P104" i="4"/>
  <c r="Q104" i="4"/>
  <c r="R104" i="4"/>
  <c r="S104" i="4"/>
  <c r="T104" i="4"/>
  <c r="U104" i="4"/>
  <c r="V104" i="4"/>
  <c r="W104" i="4"/>
  <c r="X104" i="4"/>
  <c r="Y104" i="4"/>
  <c r="Z104" i="4"/>
  <c r="AA104" i="4"/>
  <c r="AB104" i="4"/>
  <c r="AC104" i="4"/>
  <c r="AD104" i="4"/>
  <c r="C105" i="4"/>
  <c r="D105" i="4"/>
  <c r="E105" i="4"/>
  <c r="F105" i="4"/>
  <c r="G105" i="4"/>
  <c r="H105" i="4"/>
  <c r="I105" i="4"/>
  <c r="J105" i="4"/>
  <c r="K105" i="4"/>
  <c r="L105" i="4"/>
  <c r="M105" i="4"/>
  <c r="N105" i="4"/>
  <c r="O105" i="4"/>
  <c r="P105" i="4"/>
  <c r="Q105" i="4"/>
  <c r="R105" i="4"/>
  <c r="S105" i="4"/>
  <c r="T105" i="4"/>
  <c r="U105" i="4"/>
  <c r="V105" i="4"/>
  <c r="W105" i="4"/>
  <c r="X105" i="4"/>
  <c r="Y105" i="4"/>
  <c r="Z105" i="4"/>
  <c r="AA105" i="4"/>
  <c r="AB105" i="4"/>
  <c r="AC105" i="4"/>
  <c r="AD105" i="4"/>
  <c r="C106" i="4"/>
  <c r="D106" i="4"/>
  <c r="E106" i="4"/>
  <c r="F106" i="4"/>
  <c r="G106" i="4"/>
  <c r="H106" i="4"/>
  <c r="I106" i="4"/>
  <c r="J106" i="4"/>
  <c r="K106" i="4"/>
  <c r="L106" i="4"/>
  <c r="M106" i="4"/>
  <c r="N106" i="4"/>
  <c r="O106" i="4"/>
  <c r="P106" i="4"/>
  <c r="Q106" i="4"/>
  <c r="R106" i="4"/>
  <c r="S106" i="4"/>
  <c r="T106" i="4"/>
  <c r="U106" i="4"/>
  <c r="V106" i="4"/>
  <c r="W106" i="4"/>
  <c r="X106" i="4"/>
  <c r="Y106" i="4"/>
  <c r="Z106" i="4"/>
  <c r="AA106" i="4"/>
  <c r="AB106" i="4"/>
  <c r="AC106" i="4"/>
  <c r="AD106" i="4"/>
  <c r="C107" i="4"/>
  <c r="D107" i="4"/>
  <c r="E107" i="4"/>
  <c r="F107" i="4"/>
  <c r="G107" i="4"/>
  <c r="H107" i="4"/>
  <c r="I107" i="4"/>
  <c r="J107" i="4"/>
  <c r="K107" i="4"/>
  <c r="L107" i="4"/>
  <c r="M107" i="4"/>
  <c r="N107" i="4"/>
  <c r="O107" i="4"/>
  <c r="P107" i="4"/>
  <c r="Q107" i="4"/>
  <c r="R107" i="4"/>
  <c r="S107" i="4"/>
  <c r="T107" i="4"/>
  <c r="U107" i="4"/>
  <c r="V107" i="4"/>
  <c r="W107" i="4"/>
  <c r="X107" i="4"/>
  <c r="Y107" i="4"/>
  <c r="Z107" i="4"/>
  <c r="AA107" i="4"/>
  <c r="AB107" i="4"/>
  <c r="AC107" i="4"/>
  <c r="AD107" i="4"/>
  <c r="C108" i="4"/>
  <c r="D108" i="4"/>
  <c r="E108" i="4"/>
  <c r="F108" i="4"/>
  <c r="G108" i="4"/>
  <c r="H108" i="4"/>
  <c r="I108" i="4"/>
  <c r="J108" i="4"/>
  <c r="K108" i="4"/>
  <c r="L108" i="4"/>
  <c r="M108" i="4"/>
  <c r="N108" i="4"/>
  <c r="O108" i="4"/>
  <c r="P108" i="4"/>
  <c r="Q108" i="4"/>
  <c r="R108" i="4"/>
  <c r="S108" i="4"/>
  <c r="T108" i="4"/>
  <c r="U108" i="4"/>
  <c r="V108" i="4"/>
  <c r="W108" i="4"/>
  <c r="X108" i="4"/>
  <c r="Y108" i="4"/>
  <c r="Z108" i="4"/>
  <c r="AA108" i="4"/>
  <c r="AB108" i="4"/>
  <c r="AC108" i="4"/>
  <c r="AD108" i="4"/>
  <c r="C109" i="4"/>
  <c r="D109" i="4"/>
  <c r="E109" i="4"/>
  <c r="F109" i="4"/>
  <c r="G109" i="4"/>
  <c r="H109" i="4"/>
  <c r="I109" i="4"/>
  <c r="J109" i="4"/>
  <c r="K109" i="4"/>
  <c r="L109" i="4"/>
  <c r="M109" i="4"/>
  <c r="N109" i="4"/>
  <c r="O109" i="4"/>
  <c r="P109" i="4"/>
  <c r="Q109" i="4"/>
  <c r="R109" i="4"/>
  <c r="S109" i="4"/>
  <c r="T109" i="4"/>
  <c r="U109" i="4"/>
  <c r="V109" i="4"/>
  <c r="W109" i="4"/>
  <c r="X109" i="4"/>
  <c r="Y109" i="4"/>
  <c r="Z109" i="4"/>
  <c r="AA109" i="4"/>
  <c r="AB109" i="4"/>
  <c r="AC109" i="4"/>
  <c r="AD109" i="4"/>
  <c r="C110" i="4"/>
  <c r="D110" i="4"/>
  <c r="E110" i="4"/>
  <c r="F110" i="4"/>
  <c r="G110" i="4"/>
  <c r="H110" i="4"/>
  <c r="I110" i="4"/>
  <c r="J110" i="4"/>
  <c r="K110" i="4"/>
  <c r="L110" i="4"/>
  <c r="M110" i="4"/>
  <c r="N110" i="4"/>
  <c r="O110" i="4"/>
  <c r="P110" i="4"/>
  <c r="Q110" i="4"/>
  <c r="R110" i="4"/>
  <c r="S110" i="4"/>
  <c r="T110" i="4"/>
  <c r="U110" i="4"/>
  <c r="V110" i="4"/>
  <c r="W110" i="4"/>
  <c r="X110" i="4"/>
  <c r="Y110" i="4"/>
  <c r="Z110" i="4"/>
  <c r="AA110" i="4"/>
  <c r="AB110" i="4"/>
  <c r="AC110" i="4"/>
  <c r="AD110" i="4"/>
  <c r="C111" i="4"/>
  <c r="D111" i="4"/>
  <c r="E111" i="4"/>
  <c r="F111" i="4"/>
  <c r="G111" i="4"/>
  <c r="H111" i="4"/>
  <c r="I111" i="4"/>
  <c r="J111" i="4"/>
  <c r="K111" i="4"/>
  <c r="L111" i="4"/>
  <c r="M111" i="4"/>
  <c r="N111" i="4"/>
  <c r="O111" i="4"/>
  <c r="P111" i="4"/>
  <c r="Q111" i="4"/>
  <c r="R111" i="4"/>
  <c r="S111" i="4"/>
  <c r="T111" i="4"/>
  <c r="U111" i="4"/>
  <c r="V111" i="4"/>
  <c r="W111" i="4"/>
  <c r="X111" i="4"/>
  <c r="Y111" i="4"/>
  <c r="Z111" i="4"/>
  <c r="AA111" i="4"/>
  <c r="AB111" i="4"/>
  <c r="AC111" i="4"/>
  <c r="AD111" i="4"/>
  <c r="C112" i="4"/>
  <c r="D112" i="4"/>
  <c r="E112" i="4"/>
  <c r="F112" i="4"/>
  <c r="G112" i="4"/>
  <c r="H112" i="4"/>
  <c r="I112" i="4"/>
  <c r="J112" i="4"/>
  <c r="K112" i="4"/>
  <c r="L112" i="4"/>
  <c r="M112" i="4"/>
  <c r="N112" i="4"/>
  <c r="O112" i="4"/>
  <c r="P112" i="4"/>
  <c r="Q112" i="4"/>
  <c r="R112" i="4"/>
  <c r="S112" i="4"/>
  <c r="T112" i="4"/>
  <c r="U112" i="4"/>
  <c r="V112" i="4"/>
  <c r="W112" i="4"/>
  <c r="X112" i="4"/>
  <c r="Y112" i="4"/>
  <c r="Z112" i="4"/>
  <c r="AA112" i="4"/>
  <c r="AB112" i="4"/>
  <c r="AC112" i="4"/>
  <c r="AD112" i="4"/>
  <c r="C113" i="4"/>
  <c r="D113" i="4"/>
  <c r="E113" i="4"/>
  <c r="F113" i="4"/>
  <c r="G113" i="4"/>
  <c r="H113" i="4"/>
  <c r="I113" i="4"/>
  <c r="J113" i="4"/>
  <c r="K113" i="4"/>
  <c r="L113" i="4"/>
  <c r="M113" i="4"/>
  <c r="N113" i="4"/>
  <c r="O113" i="4"/>
  <c r="P113" i="4"/>
  <c r="Q113" i="4"/>
  <c r="R113" i="4"/>
  <c r="S113" i="4"/>
  <c r="T113" i="4"/>
  <c r="U113" i="4"/>
  <c r="V113" i="4"/>
  <c r="W113" i="4"/>
  <c r="X113" i="4"/>
  <c r="Y113" i="4"/>
  <c r="Z113" i="4"/>
  <c r="AA113" i="4"/>
  <c r="AB113" i="4"/>
  <c r="AC113" i="4"/>
  <c r="AD113" i="4"/>
  <c r="C114" i="4"/>
  <c r="D114" i="4"/>
  <c r="E114" i="4"/>
  <c r="F114" i="4"/>
  <c r="G114" i="4"/>
  <c r="H114" i="4"/>
  <c r="I114" i="4"/>
  <c r="J114" i="4"/>
  <c r="K114" i="4"/>
  <c r="L114" i="4"/>
  <c r="M114" i="4"/>
  <c r="N114" i="4"/>
  <c r="O114" i="4"/>
  <c r="P114" i="4"/>
  <c r="Q114" i="4"/>
  <c r="R114" i="4"/>
  <c r="S114" i="4"/>
  <c r="T114" i="4"/>
  <c r="U114" i="4"/>
  <c r="V114" i="4"/>
  <c r="W114" i="4"/>
  <c r="X114" i="4"/>
  <c r="Y114" i="4"/>
  <c r="Z114" i="4"/>
  <c r="AA114" i="4"/>
  <c r="AB114" i="4"/>
  <c r="AC114" i="4"/>
  <c r="AD114" i="4"/>
  <c r="C115" i="4"/>
  <c r="D115" i="4"/>
  <c r="E115" i="4"/>
  <c r="F115" i="4"/>
  <c r="G115" i="4"/>
  <c r="H115" i="4"/>
  <c r="I115" i="4"/>
  <c r="J115" i="4"/>
  <c r="K115" i="4"/>
  <c r="L115" i="4"/>
  <c r="M115" i="4"/>
  <c r="N115" i="4"/>
  <c r="O115" i="4"/>
  <c r="P115" i="4"/>
  <c r="Q115" i="4"/>
  <c r="R115" i="4"/>
  <c r="S115" i="4"/>
  <c r="T115" i="4"/>
  <c r="U115" i="4"/>
  <c r="V115" i="4"/>
  <c r="W115" i="4"/>
  <c r="X115" i="4"/>
  <c r="Y115" i="4"/>
  <c r="Z115" i="4"/>
  <c r="AA115" i="4"/>
  <c r="AB115" i="4"/>
  <c r="AC115" i="4"/>
  <c r="AD115" i="4"/>
  <c r="C116" i="4"/>
  <c r="D116" i="4"/>
  <c r="E116" i="4"/>
  <c r="F116" i="4"/>
  <c r="G116" i="4"/>
  <c r="H116" i="4"/>
  <c r="I116" i="4"/>
  <c r="J116" i="4"/>
  <c r="K116" i="4"/>
  <c r="L116" i="4"/>
  <c r="M116" i="4"/>
  <c r="N116" i="4"/>
  <c r="O116" i="4"/>
  <c r="P116" i="4"/>
  <c r="Q116" i="4"/>
  <c r="R116" i="4"/>
  <c r="S116" i="4"/>
  <c r="T116" i="4"/>
  <c r="U116" i="4"/>
  <c r="V116" i="4"/>
  <c r="W116" i="4"/>
  <c r="X116" i="4"/>
  <c r="Y116" i="4"/>
  <c r="Z116" i="4"/>
  <c r="AA116" i="4"/>
  <c r="AB116" i="4"/>
  <c r="AC116" i="4"/>
  <c r="AD116" i="4"/>
  <c r="C117" i="4"/>
  <c r="D117" i="4"/>
  <c r="E117" i="4"/>
  <c r="F117" i="4"/>
  <c r="G117" i="4"/>
  <c r="H117" i="4"/>
  <c r="I117" i="4"/>
  <c r="J117" i="4"/>
  <c r="K117" i="4"/>
  <c r="L117" i="4"/>
  <c r="M117" i="4"/>
  <c r="N117" i="4"/>
  <c r="O117" i="4"/>
  <c r="P117" i="4"/>
  <c r="Q117" i="4"/>
  <c r="R117" i="4"/>
  <c r="S117" i="4"/>
  <c r="T117" i="4"/>
  <c r="U117" i="4"/>
  <c r="V117" i="4"/>
  <c r="W117" i="4"/>
  <c r="X117" i="4"/>
  <c r="Y117" i="4"/>
  <c r="Z117" i="4"/>
  <c r="AA117" i="4"/>
  <c r="AB117" i="4"/>
  <c r="AC117" i="4"/>
  <c r="AD117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92" i="4"/>
  <c r="C91" i="5"/>
  <c r="D91" i="5"/>
  <c r="E91" i="5"/>
  <c r="F91" i="5"/>
  <c r="G91" i="5"/>
  <c r="H91" i="5"/>
  <c r="I91" i="5"/>
  <c r="J91" i="5"/>
  <c r="K91" i="5"/>
  <c r="L91" i="5"/>
  <c r="M91" i="5"/>
  <c r="N91" i="5"/>
  <c r="O91" i="5"/>
  <c r="P91" i="5"/>
  <c r="Q91" i="5"/>
  <c r="R91" i="5"/>
  <c r="S91" i="5"/>
  <c r="T91" i="5"/>
  <c r="U91" i="5"/>
  <c r="V91" i="5"/>
  <c r="W91" i="5"/>
  <c r="X91" i="5"/>
  <c r="Y91" i="5"/>
  <c r="Z91" i="5"/>
  <c r="AA91" i="5"/>
  <c r="AB91" i="5"/>
  <c r="AC91" i="5"/>
  <c r="AD91" i="5"/>
  <c r="C92" i="5"/>
  <c r="D92" i="5"/>
  <c r="E92" i="5"/>
  <c r="F92" i="5"/>
  <c r="G92" i="5"/>
  <c r="H92" i="5"/>
  <c r="I92" i="5"/>
  <c r="J92" i="5"/>
  <c r="K92" i="5"/>
  <c r="L92" i="5"/>
  <c r="M92" i="5"/>
  <c r="N92" i="5"/>
  <c r="O92" i="5"/>
  <c r="P92" i="5"/>
  <c r="Q92" i="5"/>
  <c r="R92" i="5"/>
  <c r="S92" i="5"/>
  <c r="T92" i="5"/>
  <c r="U92" i="5"/>
  <c r="V92" i="5"/>
  <c r="W92" i="5"/>
  <c r="X92" i="5"/>
  <c r="Y92" i="5"/>
  <c r="Z92" i="5"/>
  <c r="AA92" i="5"/>
  <c r="AB92" i="5"/>
  <c r="AC92" i="5"/>
  <c r="AD92" i="5"/>
  <c r="C93" i="5"/>
  <c r="D93" i="5"/>
  <c r="E93" i="5"/>
  <c r="F93" i="5"/>
  <c r="G93" i="5"/>
  <c r="H93" i="5"/>
  <c r="I93" i="5"/>
  <c r="J93" i="5"/>
  <c r="K93" i="5"/>
  <c r="L93" i="5"/>
  <c r="M93" i="5"/>
  <c r="N93" i="5"/>
  <c r="O93" i="5"/>
  <c r="P93" i="5"/>
  <c r="Q93" i="5"/>
  <c r="R93" i="5"/>
  <c r="S93" i="5"/>
  <c r="T93" i="5"/>
  <c r="U93" i="5"/>
  <c r="V93" i="5"/>
  <c r="W93" i="5"/>
  <c r="X93" i="5"/>
  <c r="Y93" i="5"/>
  <c r="Z93" i="5"/>
  <c r="AA93" i="5"/>
  <c r="AB93" i="5"/>
  <c r="AC93" i="5"/>
  <c r="AD93" i="5"/>
  <c r="C94" i="5"/>
  <c r="D94" i="5"/>
  <c r="E94" i="5"/>
  <c r="F94" i="5"/>
  <c r="G94" i="5"/>
  <c r="H94" i="5"/>
  <c r="I94" i="5"/>
  <c r="J94" i="5"/>
  <c r="K94" i="5"/>
  <c r="L94" i="5"/>
  <c r="M94" i="5"/>
  <c r="N94" i="5"/>
  <c r="O94" i="5"/>
  <c r="P94" i="5"/>
  <c r="Q94" i="5"/>
  <c r="R94" i="5"/>
  <c r="S94" i="5"/>
  <c r="T94" i="5"/>
  <c r="U94" i="5"/>
  <c r="V94" i="5"/>
  <c r="W94" i="5"/>
  <c r="X94" i="5"/>
  <c r="Y94" i="5"/>
  <c r="Z94" i="5"/>
  <c r="AA94" i="5"/>
  <c r="AB94" i="5"/>
  <c r="AC94" i="5"/>
  <c r="AD94" i="5"/>
  <c r="C95" i="5"/>
  <c r="D95" i="5"/>
  <c r="E95" i="5"/>
  <c r="F95" i="5"/>
  <c r="G95" i="5"/>
  <c r="H95" i="5"/>
  <c r="I95" i="5"/>
  <c r="J95" i="5"/>
  <c r="K95" i="5"/>
  <c r="L95" i="5"/>
  <c r="M95" i="5"/>
  <c r="N95" i="5"/>
  <c r="O95" i="5"/>
  <c r="P95" i="5"/>
  <c r="Q95" i="5"/>
  <c r="R95" i="5"/>
  <c r="S95" i="5"/>
  <c r="T95" i="5"/>
  <c r="U95" i="5"/>
  <c r="V95" i="5"/>
  <c r="W95" i="5"/>
  <c r="X95" i="5"/>
  <c r="Y95" i="5"/>
  <c r="Z95" i="5"/>
  <c r="AA95" i="5"/>
  <c r="AB95" i="5"/>
  <c r="AC95" i="5"/>
  <c r="AD95" i="5"/>
  <c r="C96" i="5"/>
  <c r="D96" i="5"/>
  <c r="E96" i="5"/>
  <c r="F96" i="5"/>
  <c r="G96" i="5"/>
  <c r="H96" i="5"/>
  <c r="I96" i="5"/>
  <c r="J96" i="5"/>
  <c r="K96" i="5"/>
  <c r="L96" i="5"/>
  <c r="M96" i="5"/>
  <c r="N96" i="5"/>
  <c r="O96" i="5"/>
  <c r="P96" i="5"/>
  <c r="Q96" i="5"/>
  <c r="R96" i="5"/>
  <c r="S96" i="5"/>
  <c r="T96" i="5"/>
  <c r="U96" i="5"/>
  <c r="V96" i="5"/>
  <c r="W96" i="5"/>
  <c r="X96" i="5"/>
  <c r="Y96" i="5"/>
  <c r="Z96" i="5"/>
  <c r="AA96" i="5"/>
  <c r="AB96" i="5"/>
  <c r="AC96" i="5"/>
  <c r="AD96" i="5"/>
  <c r="C97" i="5"/>
  <c r="D97" i="5"/>
  <c r="E97" i="5"/>
  <c r="F97" i="5"/>
  <c r="G97" i="5"/>
  <c r="H97" i="5"/>
  <c r="I97" i="5"/>
  <c r="J97" i="5"/>
  <c r="K97" i="5"/>
  <c r="L97" i="5"/>
  <c r="M97" i="5"/>
  <c r="N97" i="5"/>
  <c r="O97" i="5"/>
  <c r="P97" i="5"/>
  <c r="Q97" i="5"/>
  <c r="R97" i="5"/>
  <c r="S97" i="5"/>
  <c r="T97" i="5"/>
  <c r="U97" i="5"/>
  <c r="V97" i="5"/>
  <c r="W97" i="5"/>
  <c r="X97" i="5"/>
  <c r="Y97" i="5"/>
  <c r="Z97" i="5"/>
  <c r="AA97" i="5"/>
  <c r="AB97" i="5"/>
  <c r="AC97" i="5"/>
  <c r="AD97" i="5"/>
  <c r="C98" i="5"/>
  <c r="D98" i="5"/>
  <c r="E98" i="5"/>
  <c r="F98" i="5"/>
  <c r="G98" i="5"/>
  <c r="H98" i="5"/>
  <c r="I98" i="5"/>
  <c r="J98" i="5"/>
  <c r="K98" i="5"/>
  <c r="L98" i="5"/>
  <c r="M98" i="5"/>
  <c r="N98" i="5"/>
  <c r="O98" i="5"/>
  <c r="P98" i="5"/>
  <c r="Q98" i="5"/>
  <c r="R98" i="5"/>
  <c r="S98" i="5"/>
  <c r="T98" i="5"/>
  <c r="U98" i="5"/>
  <c r="V98" i="5"/>
  <c r="W98" i="5"/>
  <c r="X98" i="5"/>
  <c r="Y98" i="5"/>
  <c r="Z98" i="5"/>
  <c r="AA98" i="5"/>
  <c r="AB98" i="5"/>
  <c r="AC98" i="5"/>
  <c r="AD98" i="5"/>
  <c r="C99" i="5"/>
  <c r="D99" i="5"/>
  <c r="E99" i="5"/>
  <c r="F99" i="5"/>
  <c r="G99" i="5"/>
  <c r="H99" i="5"/>
  <c r="I99" i="5"/>
  <c r="J99" i="5"/>
  <c r="K99" i="5"/>
  <c r="L99" i="5"/>
  <c r="M99" i="5"/>
  <c r="N99" i="5"/>
  <c r="O99" i="5"/>
  <c r="P99" i="5"/>
  <c r="Q99" i="5"/>
  <c r="R99" i="5"/>
  <c r="S99" i="5"/>
  <c r="T99" i="5"/>
  <c r="U99" i="5"/>
  <c r="V99" i="5"/>
  <c r="W99" i="5"/>
  <c r="X99" i="5"/>
  <c r="Y99" i="5"/>
  <c r="Z99" i="5"/>
  <c r="AA99" i="5"/>
  <c r="AB99" i="5"/>
  <c r="AC99" i="5"/>
  <c r="AD99" i="5"/>
  <c r="C100" i="5"/>
  <c r="D100" i="5"/>
  <c r="E100" i="5"/>
  <c r="F100" i="5"/>
  <c r="G100" i="5"/>
  <c r="H100" i="5"/>
  <c r="I100" i="5"/>
  <c r="J100" i="5"/>
  <c r="K100" i="5"/>
  <c r="L100" i="5"/>
  <c r="M100" i="5"/>
  <c r="N100" i="5"/>
  <c r="O100" i="5"/>
  <c r="P100" i="5"/>
  <c r="Q100" i="5"/>
  <c r="R100" i="5"/>
  <c r="S100" i="5"/>
  <c r="T100" i="5"/>
  <c r="U100" i="5"/>
  <c r="V100" i="5"/>
  <c r="W100" i="5"/>
  <c r="X100" i="5"/>
  <c r="Y100" i="5"/>
  <c r="Z100" i="5"/>
  <c r="AA100" i="5"/>
  <c r="AB100" i="5"/>
  <c r="AC100" i="5"/>
  <c r="AD100" i="5"/>
  <c r="C101" i="5"/>
  <c r="D101" i="5"/>
  <c r="E101" i="5"/>
  <c r="F101" i="5"/>
  <c r="G101" i="5"/>
  <c r="H101" i="5"/>
  <c r="I101" i="5"/>
  <c r="J101" i="5"/>
  <c r="K101" i="5"/>
  <c r="L101" i="5"/>
  <c r="M101" i="5"/>
  <c r="N101" i="5"/>
  <c r="O101" i="5"/>
  <c r="P101" i="5"/>
  <c r="Q101" i="5"/>
  <c r="R101" i="5"/>
  <c r="S101" i="5"/>
  <c r="T101" i="5"/>
  <c r="U101" i="5"/>
  <c r="V101" i="5"/>
  <c r="W101" i="5"/>
  <c r="X101" i="5"/>
  <c r="Y101" i="5"/>
  <c r="Z101" i="5"/>
  <c r="AA101" i="5"/>
  <c r="AB101" i="5"/>
  <c r="AC101" i="5"/>
  <c r="AD101" i="5"/>
  <c r="C102" i="5"/>
  <c r="D102" i="5"/>
  <c r="E102" i="5"/>
  <c r="F102" i="5"/>
  <c r="G102" i="5"/>
  <c r="H102" i="5"/>
  <c r="I102" i="5"/>
  <c r="J102" i="5"/>
  <c r="K102" i="5"/>
  <c r="L102" i="5"/>
  <c r="M102" i="5"/>
  <c r="N102" i="5"/>
  <c r="O102" i="5"/>
  <c r="P102" i="5"/>
  <c r="Q102" i="5"/>
  <c r="R102" i="5"/>
  <c r="S102" i="5"/>
  <c r="T102" i="5"/>
  <c r="U102" i="5"/>
  <c r="V102" i="5"/>
  <c r="W102" i="5"/>
  <c r="X102" i="5"/>
  <c r="Y102" i="5"/>
  <c r="Z102" i="5"/>
  <c r="AA102" i="5"/>
  <c r="AB102" i="5"/>
  <c r="AC102" i="5"/>
  <c r="AD102" i="5"/>
  <c r="C103" i="5"/>
  <c r="D103" i="5"/>
  <c r="E103" i="5"/>
  <c r="F103" i="5"/>
  <c r="G103" i="5"/>
  <c r="H103" i="5"/>
  <c r="I103" i="5"/>
  <c r="J103" i="5"/>
  <c r="K103" i="5"/>
  <c r="L103" i="5"/>
  <c r="M103" i="5"/>
  <c r="N103" i="5"/>
  <c r="O103" i="5"/>
  <c r="P103" i="5"/>
  <c r="Q103" i="5"/>
  <c r="R103" i="5"/>
  <c r="S103" i="5"/>
  <c r="T103" i="5"/>
  <c r="U103" i="5"/>
  <c r="V103" i="5"/>
  <c r="W103" i="5"/>
  <c r="X103" i="5"/>
  <c r="Y103" i="5"/>
  <c r="Z103" i="5"/>
  <c r="AA103" i="5"/>
  <c r="AB103" i="5"/>
  <c r="AC103" i="5"/>
  <c r="AD103" i="5"/>
  <c r="C104" i="5"/>
  <c r="D104" i="5"/>
  <c r="E104" i="5"/>
  <c r="F104" i="5"/>
  <c r="G104" i="5"/>
  <c r="H104" i="5"/>
  <c r="I104" i="5"/>
  <c r="J104" i="5"/>
  <c r="K104" i="5"/>
  <c r="L104" i="5"/>
  <c r="M104" i="5"/>
  <c r="N104" i="5"/>
  <c r="O104" i="5"/>
  <c r="P104" i="5"/>
  <c r="Q104" i="5"/>
  <c r="R104" i="5"/>
  <c r="S104" i="5"/>
  <c r="T104" i="5"/>
  <c r="U104" i="5"/>
  <c r="V104" i="5"/>
  <c r="W104" i="5"/>
  <c r="X104" i="5"/>
  <c r="Y104" i="5"/>
  <c r="Z104" i="5"/>
  <c r="AA104" i="5"/>
  <c r="AB104" i="5"/>
  <c r="AC104" i="5"/>
  <c r="AD104" i="5"/>
  <c r="C105" i="5"/>
  <c r="D105" i="5"/>
  <c r="E105" i="5"/>
  <c r="F105" i="5"/>
  <c r="G105" i="5"/>
  <c r="H105" i="5"/>
  <c r="I105" i="5"/>
  <c r="J105" i="5"/>
  <c r="K105" i="5"/>
  <c r="L105" i="5"/>
  <c r="M105" i="5"/>
  <c r="N105" i="5"/>
  <c r="O105" i="5"/>
  <c r="P105" i="5"/>
  <c r="Q105" i="5"/>
  <c r="R105" i="5"/>
  <c r="S105" i="5"/>
  <c r="T105" i="5"/>
  <c r="U105" i="5"/>
  <c r="V105" i="5"/>
  <c r="W105" i="5"/>
  <c r="X105" i="5"/>
  <c r="Y105" i="5"/>
  <c r="Z105" i="5"/>
  <c r="AA105" i="5"/>
  <c r="AB105" i="5"/>
  <c r="AC105" i="5"/>
  <c r="AD105" i="5"/>
  <c r="C106" i="5"/>
  <c r="D106" i="5"/>
  <c r="E106" i="5"/>
  <c r="F106" i="5"/>
  <c r="G106" i="5"/>
  <c r="H106" i="5"/>
  <c r="I106" i="5"/>
  <c r="J106" i="5"/>
  <c r="K106" i="5"/>
  <c r="L106" i="5"/>
  <c r="M106" i="5"/>
  <c r="N106" i="5"/>
  <c r="O106" i="5"/>
  <c r="P106" i="5"/>
  <c r="Q106" i="5"/>
  <c r="R106" i="5"/>
  <c r="S106" i="5"/>
  <c r="T106" i="5"/>
  <c r="U106" i="5"/>
  <c r="V106" i="5"/>
  <c r="W106" i="5"/>
  <c r="X106" i="5"/>
  <c r="Y106" i="5"/>
  <c r="Z106" i="5"/>
  <c r="AA106" i="5"/>
  <c r="AB106" i="5"/>
  <c r="AC106" i="5"/>
  <c r="AD106" i="5"/>
  <c r="C107" i="5"/>
  <c r="D107" i="5"/>
  <c r="E107" i="5"/>
  <c r="F107" i="5"/>
  <c r="G107" i="5"/>
  <c r="H107" i="5"/>
  <c r="I107" i="5"/>
  <c r="J107" i="5"/>
  <c r="K107" i="5"/>
  <c r="L107" i="5"/>
  <c r="M107" i="5"/>
  <c r="N107" i="5"/>
  <c r="O107" i="5"/>
  <c r="P107" i="5"/>
  <c r="Q107" i="5"/>
  <c r="R107" i="5"/>
  <c r="S107" i="5"/>
  <c r="T107" i="5"/>
  <c r="U107" i="5"/>
  <c r="V107" i="5"/>
  <c r="W107" i="5"/>
  <c r="X107" i="5"/>
  <c r="Y107" i="5"/>
  <c r="Z107" i="5"/>
  <c r="AA107" i="5"/>
  <c r="AB107" i="5"/>
  <c r="AC107" i="5"/>
  <c r="AD107" i="5"/>
  <c r="C108" i="5"/>
  <c r="D108" i="5"/>
  <c r="E108" i="5"/>
  <c r="F108" i="5"/>
  <c r="G108" i="5"/>
  <c r="H108" i="5"/>
  <c r="I108" i="5"/>
  <c r="J108" i="5"/>
  <c r="K108" i="5"/>
  <c r="L108" i="5"/>
  <c r="M108" i="5"/>
  <c r="N108" i="5"/>
  <c r="O108" i="5"/>
  <c r="P108" i="5"/>
  <c r="Q108" i="5"/>
  <c r="R108" i="5"/>
  <c r="S108" i="5"/>
  <c r="T108" i="5"/>
  <c r="U108" i="5"/>
  <c r="V108" i="5"/>
  <c r="W108" i="5"/>
  <c r="X108" i="5"/>
  <c r="Y108" i="5"/>
  <c r="Z108" i="5"/>
  <c r="AA108" i="5"/>
  <c r="AB108" i="5"/>
  <c r="AC108" i="5"/>
  <c r="AD108" i="5"/>
  <c r="C109" i="5"/>
  <c r="D109" i="5"/>
  <c r="E109" i="5"/>
  <c r="F109" i="5"/>
  <c r="G109" i="5"/>
  <c r="H109" i="5"/>
  <c r="I109" i="5"/>
  <c r="J109" i="5"/>
  <c r="K109" i="5"/>
  <c r="L109" i="5"/>
  <c r="M109" i="5"/>
  <c r="N109" i="5"/>
  <c r="O109" i="5"/>
  <c r="P109" i="5"/>
  <c r="Q109" i="5"/>
  <c r="R109" i="5"/>
  <c r="S109" i="5"/>
  <c r="T109" i="5"/>
  <c r="U109" i="5"/>
  <c r="V109" i="5"/>
  <c r="W109" i="5"/>
  <c r="X109" i="5"/>
  <c r="Y109" i="5"/>
  <c r="Z109" i="5"/>
  <c r="AA109" i="5"/>
  <c r="AB109" i="5"/>
  <c r="AC109" i="5"/>
  <c r="AD109" i="5"/>
  <c r="C110" i="5"/>
  <c r="D110" i="5"/>
  <c r="E110" i="5"/>
  <c r="F110" i="5"/>
  <c r="G110" i="5"/>
  <c r="H110" i="5"/>
  <c r="I110" i="5"/>
  <c r="J110" i="5"/>
  <c r="K110" i="5"/>
  <c r="L110" i="5"/>
  <c r="M110" i="5"/>
  <c r="N110" i="5"/>
  <c r="O110" i="5"/>
  <c r="P110" i="5"/>
  <c r="Q110" i="5"/>
  <c r="R110" i="5"/>
  <c r="S110" i="5"/>
  <c r="T110" i="5"/>
  <c r="U110" i="5"/>
  <c r="V110" i="5"/>
  <c r="W110" i="5"/>
  <c r="X110" i="5"/>
  <c r="Y110" i="5"/>
  <c r="Z110" i="5"/>
  <c r="AA110" i="5"/>
  <c r="AB110" i="5"/>
  <c r="AC110" i="5"/>
  <c r="AD110" i="5"/>
  <c r="C111" i="5"/>
  <c r="D111" i="5"/>
  <c r="E111" i="5"/>
  <c r="F111" i="5"/>
  <c r="G111" i="5"/>
  <c r="H111" i="5"/>
  <c r="I111" i="5"/>
  <c r="J111" i="5"/>
  <c r="K111" i="5"/>
  <c r="L111" i="5"/>
  <c r="M111" i="5"/>
  <c r="N111" i="5"/>
  <c r="O111" i="5"/>
  <c r="P111" i="5"/>
  <c r="Q111" i="5"/>
  <c r="R111" i="5"/>
  <c r="S111" i="5"/>
  <c r="T111" i="5"/>
  <c r="U111" i="5"/>
  <c r="V111" i="5"/>
  <c r="W111" i="5"/>
  <c r="X111" i="5"/>
  <c r="Y111" i="5"/>
  <c r="Z111" i="5"/>
  <c r="AA111" i="5"/>
  <c r="AB111" i="5"/>
  <c r="AC111" i="5"/>
  <c r="AD111" i="5"/>
  <c r="C112" i="5"/>
  <c r="D112" i="5"/>
  <c r="E112" i="5"/>
  <c r="F112" i="5"/>
  <c r="G112" i="5"/>
  <c r="H112" i="5"/>
  <c r="I112" i="5"/>
  <c r="J112" i="5"/>
  <c r="K112" i="5"/>
  <c r="L112" i="5"/>
  <c r="M112" i="5"/>
  <c r="N112" i="5"/>
  <c r="O112" i="5"/>
  <c r="P112" i="5"/>
  <c r="Q112" i="5"/>
  <c r="R112" i="5"/>
  <c r="S112" i="5"/>
  <c r="T112" i="5"/>
  <c r="U112" i="5"/>
  <c r="V112" i="5"/>
  <c r="W112" i="5"/>
  <c r="X112" i="5"/>
  <c r="Y112" i="5"/>
  <c r="Z112" i="5"/>
  <c r="AA112" i="5"/>
  <c r="AB112" i="5"/>
  <c r="AC112" i="5"/>
  <c r="AD112" i="5"/>
  <c r="C113" i="5"/>
  <c r="D113" i="5"/>
  <c r="E113" i="5"/>
  <c r="F113" i="5"/>
  <c r="G113" i="5"/>
  <c r="H113" i="5"/>
  <c r="I113" i="5"/>
  <c r="J113" i="5"/>
  <c r="K113" i="5"/>
  <c r="L113" i="5"/>
  <c r="M113" i="5"/>
  <c r="N113" i="5"/>
  <c r="O113" i="5"/>
  <c r="P113" i="5"/>
  <c r="Q113" i="5"/>
  <c r="R113" i="5"/>
  <c r="S113" i="5"/>
  <c r="T113" i="5"/>
  <c r="U113" i="5"/>
  <c r="V113" i="5"/>
  <c r="W113" i="5"/>
  <c r="X113" i="5"/>
  <c r="Y113" i="5"/>
  <c r="Z113" i="5"/>
  <c r="AA113" i="5"/>
  <c r="AB113" i="5"/>
  <c r="AC113" i="5"/>
  <c r="AD113" i="5"/>
  <c r="C114" i="5"/>
  <c r="D114" i="5"/>
  <c r="E114" i="5"/>
  <c r="F114" i="5"/>
  <c r="G114" i="5"/>
  <c r="H114" i="5"/>
  <c r="I114" i="5"/>
  <c r="J114" i="5"/>
  <c r="K114" i="5"/>
  <c r="L114" i="5"/>
  <c r="M114" i="5"/>
  <c r="N114" i="5"/>
  <c r="O114" i="5"/>
  <c r="P114" i="5"/>
  <c r="Q114" i="5"/>
  <c r="R114" i="5"/>
  <c r="S114" i="5"/>
  <c r="T114" i="5"/>
  <c r="U114" i="5"/>
  <c r="V114" i="5"/>
  <c r="W114" i="5"/>
  <c r="X114" i="5"/>
  <c r="Y114" i="5"/>
  <c r="Z114" i="5"/>
  <c r="AA114" i="5"/>
  <c r="AB114" i="5"/>
  <c r="AC114" i="5"/>
  <c r="AD114" i="5"/>
  <c r="C115" i="5"/>
  <c r="D115" i="5"/>
  <c r="E115" i="5"/>
  <c r="F115" i="5"/>
  <c r="G115" i="5"/>
  <c r="H115" i="5"/>
  <c r="I115" i="5"/>
  <c r="J115" i="5"/>
  <c r="K115" i="5"/>
  <c r="L115" i="5"/>
  <c r="M115" i="5"/>
  <c r="N115" i="5"/>
  <c r="O115" i="5"/>
  <c r="P115" i="5"/>
  <c r="Q115" i="5"/>
  <c r="R115" i="5"/>
  <c r="S115" i="5"/>
  <c r="T115" i="5"/>
  <c r="U115" i="5"/>
  <c r="V115" i="5"/>
  <c r="W115" i="5"/>
  <c r="X115" i="5"/>
  <c r="Y115" i="5"/>
  <c r="Z115" i="5"/>
  <c r="AA115" i="5"/>
  <c r="AB115" i="5"/>
  <c r="AC115" i="5"/>
  <c r="AD115" i="5"/>
  <c r="C116" i="5"/>
  <c r="D116" i="5"/>
  <c r="E116" i="5"/>
  <c r="F116" i="5"/>
  <c r="G116" i="5"/>
  <c r="H116" i="5"/>
  <c r="I116" i="5"/>
  <c r="J116" i="5"/>
  <c r="K116" i="5"/>
  <c r="L116" i="5"/>
  <c r="M116" i="5"/>
  <c r="N116" i="5"/>
  <c r="O116" i="5"/>
  <c r="P116" i="5"/>
  <c r="Q116" i="5"/>
  <c r="R116" i="5"/>
  <c r="S116" i="5"/>
  <c r="T116" i="5"/>
  <c r="U116" i="5"/>
  <c r="V116" i="5"/>
  <c r="W116" i="5"/>
  <c r="X116" i="5"/>
  <c r="Y116" i="5"/>
  <c r="Z116" i="5"/>
  <c r="AA116" i="5"/>
  <c r="AB116" i="5"/>
  <c r="AC116" i="5"/>
  <c r="AD116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91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AD58" i="5"/>
  <c r="AC58" i="5"/>
  <c r="AB58" i="5"/>
  <c r="AA58" i="5"/>
  <c r="Z58" i="5"/>
  <c r="Y58" i="5"/>
  <c r="X58" i="5"/>
  <c r="W58" i="5"/>
  <c r="V58" i="5"/>
  <c r="U58" i="5"/>
  <c r="T58" i="5"/>
  <c r="S58" i="5"/>
  <c r="R58" i="5"/>
  <c r="Q58" i="5"/>
  <c r="P58" i="5"/>
  <c r="O58" i="5"/>
  <c r="N58" i="5"/>
  <c r="M58" i="5"/>
  <c r="L58" i="5"/>
  <c r="K58" i="5"/>
  <c r="J58" i="5"/>
  <c r="I58" i="5"/>
  <c r="H58" i="5"/>
  <c r="G58" i="5"/>
  <c r="F58" i="5"/>
  <c r="E58" i="5"/>
  <c r="C58" i="5"/>
  <c r="AD57" i="5"/>
  <c r="AC57" i="5"/>
  <c r="AB57" i="5"/>
  <c r="AA57" i="5"/>
  <c r="Z57" i="5"/>
  <c r="Y57" i="5"/>
  <c r="X57" i="5"/>
  <c r="W57" i="5"/>
  <c r="V57" i="5"/>
  <c r="U57" i="5"/>
  <c r="T57" i="5"/>
  <c r="S57" i="5"/>
  <c r="R57" i="5"/>
  <c r="Q57" i="5"/>
  <c r="P57" i="5"/>
  <c r="O57" i="5"/>
  <c r="N57" i="5"/>
  <c r="M57" i="5"/>
  <c r="L57" i="5"/>
  <c r="K57" i="5"/>
  <c r="J57" i="5"/>
  <c r="I57" i="5"/>
  <c r="H57" i="5"/>
  <c r="G57" i="5"/>
  <c r="F57" i="5"/>
  <c r="E57" i="5"/>
  <c r="C57" i="5"/>
  <c r="AD56" i="5"/>
  <c r="AC56" i="5"/>
  <c r="AB56" i="5"/>
  <c r="AA56" i="5"/>
  <c r="Z56" i="5"/>
  <c r="Y56" i="5"/>
  <c r="X56" i="5"/>
  <c r="W56" i="5"/>
  <c r="V56" i="5"/>
  <c r="U56" i="5"/>
  <c r="T56" i="5"/>
  <c r="S56" i="5"/>
  <c r="R56" i="5"/>
  <c r="Q56" i="5"/>
  <c r="P56" i="5"/>
  <c r="O56" i="5"/>
  <c r="N56" i="5"/>
  <c r="M56" i="5"/>
  <c r="L56" i="5"/>
  <c r="K56" i="5"/>
  <c r="J56" i="5"/>
  <c r="I56" i="5"/>
  <c r="H56" i="5"/>
  <c r="G56" i="5"/>
  <c r="F56" i="5"/>
  <c r="E56" i="5"/>
  <c r="C56" i="5"/>
  <c r="AD55" i="5"/>
  <c r="AC55" i="5"/>
  <c r="AB55" i="5"/>
  <c r="AA55" i="5"/>
  <c r="Z55" i="5"/>
  <c r="Y55" i="5"/>
  <c r="X55" i="5"/>
  <c r="W55" i="5"/>
  <c r="V55" i="5"/>
  <c r="U55" i="5"/>
  <c r="T55" i="5"/>
  <c r="S55" i="5"/>
  <c r="R55" i="5"/>
  <c r="Q55" i="5"/>
  <c r="P55" i="5"/>
  <c r="O55" i="5"/>
  <c r="N55" i="5"/>
  <c r="M55" i="5"/>
  <c r="L55" i="5"/>
  <c r="K55" i="5"/>
  <c r="J55" i="5"/>
  <c r="I55" i="5"/>
  <c r="H55" i="5"/>
  <c r="G55" i="5"/>
  <c r="F55" i="5"/>
  <c r="E55" i="5"/>
  <c r="C55" i="5"/>
  <c r="AD54" i="5"/>
  <c r="AC54" i="5"/>
  <c r="AB54" i="5"/>
  <c r="AA54" i="5"/>
  <c r="Z54" i="5"/>
  <c r="Y54" i="5"/>
  <c r="X54" i="5"/>
  <c r="W54" i="5"/>
  <c r="V54" i="5"/>
  <c r="U54" i="5"/>
  <c r="T54" i="5"/>
  <c r="S54" i="5"/>
  <c r="R54" i="5"/>
  <c r="Q54" i="5"/>
  <c r="P54" i="5"/>
  <c r="O54" i="5"/>
  <c r="N54" i="5"/>
  <c r="M54" i="5"/>
  <c r="L54" i="5"/>
  <c r="K54" i="5"/>
  <c r="J54" i="5"/>
  <c r="I54" i="5"/>
  <c r="H54" i="5"/>
  <c r="G54" i="5"/>
  <c r="F54" i="5"/>
  <c r="E54" i="5"/>
  <c r="C54" i="5"/>
  <c r="AD53" i="5"/>
  <c r="AC53" i="5"/>
  <c r="AB53" i="5"/>
  <c r="AA53" i="5"/>
  <c r="Z53" i="5"/>
  <c r="Y53" i="5"/>
  <c r="X53" i="5"/>
  <c r="W53" i="5"/>
  <c r="V53" i="5"/>
  <c r="U53" i="5"/>
  <c r="T53" i="5"/>
  <c r="S53" i="5"/>
  <c r="R53" i="5"/>
  <c r="Q53" i="5"/>
  <c r="P53" i="5"/>
  <c r="O53" i="5"/>
  <c r="N53" i="5"/>
  <c r="M53" i="5"/>
  <c r="L53" i="5"/>
  <c r="K53" i="5"/>
  <c r="J53" i="5"/>
  <c r="I53" i="5"/>
  <c r="H53" i="5"/>
  <c r="G53" i="5"/>
  <c r="F53" i="5"/>
  <c r="E53" i="5"/>
  <c r="C53" i="5"/>
  <c r="AD52" i="5"/>
  <c r="AC52" i="5"/>
  <c r="AB52" i="5"/>
  <c r="AA52" i="5"/>
  <c r="Z52" i="5"/>
  <c r="Y52" i="5"/>
  <c r="X52" i="5"/>
  <c r="W52" i="5"/>
  <c r="V52" i="5"/>
  <c r="U52" i="5"/>
  <c r="T52" i="5"/>
  <c r="S52" i="5"/>
  <c r="R52" i="5"/>
  <c r="Q52" i="5"/>
  <c r="P52" i="5"/>
  <c r="O52" i="5"/>
  <c r="N52" i="5"/>
  <c r="M52" i="5"/>
  <c r="L52" i="5"/>
  <c r="K52" i="5"/>
  <c r="J52" i="5"/>
  <c r="I52" i="5"/>
  <c r="H52" i="5"/>
  <c r="G52" i="5"/>
  <c r="F52" i="5"/>
  <c r="E52" i="5"/>
  <c r="C52" i="5"/>
  <c r="AD51" i="5"/>
  <c r="AC51" i="5"/>
  <c r="AB51" i="5"/>
  <c r="AA51" i="5"/>
  <c r="Z51" i="5"/>
  <c r="Y51" i="5"/>
  <c r="X51" i="5"/>
  <c r="W51" i="5"/>
  <c r="V51" i="5"/>
  <c r="U51" i="5"/>
  <c r="T51" i="5"/>
  <c r="S51" i="5"/>
  <c r="R51" i="5"/>
  <c r="Q51" i="5"/>
  <c r="P51" i="5"/>
  <c r="O51" i="5"/>
  <c r="N51" i="5"/>
  <c r="M51" i="5"/>
  <c r="L51" i="5"/>
  <c r="K51" i="5"/>
  <c r="J51" i="5"/>
  <c r="I51" i="5"/>
  <c r="H51" i="5"/>
  <c r="G51" i="5"/>
  <c r="F51" i="5"/>
  <c r="E51" i="5"/>
  <c r="C51" i="5"/>
  <c r="AD50" i="5"/>
  <c r="AC50" i="5"/>
  <c r="AB50" i="5"/>
  <c r="AA50" i="5"/>
  <c r="Z50" i="5"/>
  <c r="Y50" i="5"/>
  <c r="X50" i="5"/>
  <c r="W50" i="5"/>
  <c r="V50" i="5"/>
  <c r="U50" i="5"/>
  <c r="T50" i="5"/>
  <c r="S50" i="5"/>
  <c r="R50" i="5"/>
  <c r="Q50" i="5"/>
  <c r="P50" i="5"/>
  <c r="O50" i="5"/>
  <c r="N50" i="5"/>
  <c r="M50" i="5"/>
  <c r="L50" i="5"/>
  <c r="K50" i="5"/>
  <c r="J50" i="5"/>
  <c r="I50" i="5"/>
  <c r="H50" i="5"/>
  <c r="G50" i="5"/>
  <c r="F50" i="5"/>
  <c r="E50" i="5"/>
  <c r="C50" i="5"/>
  <c r="AD49" i="5"/>
  <c r="AC49" i="5"/>
  <c r="AB49" i="5"/>
  <c r="AA49" i="5"/>
  <c r="Z49" i="5"/>
  <c r="Y49" i="5"/>
  <c r="X49" i="5"/>
  <c r="W49" i="5"/>
  <c r="V49" i="5"/>
  <c r="U49" i="5"/>
  <c r="T49" i="5"/>
  <c r="S49" i="5"/>
  <c r="R49" i="5"/>
  <c r="Q49" i="5"/>
  <c r="P49" i="5"/>
  <c r="O49" i="5"/>
  <c r="N49" i="5"/>
  <c r="M49" i="5"/>
  <c r="L49" i="5"/>
  <c r="K49" i="5"/>
  <c r="J49" i="5"/>
  <c r="I49" i="5"/>
  <c r="H49" i="5"/>
  <c r="G49" i="5"/>
  <c r="F49" i="5"/>
  <c r="E49" i="5"/>
  <c r="C49" i="5"/>
  <c r="AD48" i="5"/>
  <c r="AC48" i="5"/>
  <c r="AB48" i="5"/>
  <c r="AA48" i="5"/>
  <c r="Z48" i="5"/>
  <c r="Y48" i="5"/>
  <c r="X48" i="5"/>
  <c r="W48" i="5"/>
  <c r="V48" i="5"/>
  <c r="U48" i="5"/>
  <c r="T48" i="5"/>
  <c r="S48" i="5"/>
  <c r="R48" i="5"/>
  <c r="Q48" i="5"/>
  <c r="P48" i="5"/>
  <c r="O48" i="5"/>
  <c r="N48" i="5"/>
  <c r="M48" i="5"/>
  <c r="L48" i="5"/>
  <c r="K48" i="5"/>
  <c r="J48" i="5"/>
  <c r="I48" i="5"/>
  <c r="H48" i="5"/>
  <c r="G48" i="5"/>
  <c r="F48" i="5"/>
  <c r="E48" i="5"/>
  <c r="C48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C47" i="5"/>
  <c r="AD46" i="5"/>
  <c r="AC46" i="5"/>
  <c r="AB46" i="5"/>
  <c r="AA46" i="5"/>
  <c r="Z46" i="5"/>
  <c r="Y46" i="5"/>
  <c r="X46" i="5"/>
  <c r="W46" i="5"/>
  <c r="V46" i="5"/>
  <c r="U46" i="5"/>
  <c r="T46" i="5"/>
  <c r="S46" i="5"/>
  <c r="R46" i="5"/>
  <c r="Q46" i="5"/>
  <c r="P46" i="5"/>
  <c r="O46" i="5"/>
  <c r="N46" i="5"/>
  <c r="M46" i="5"/>
  <c r="L46" i="5"/>
  <c r="K46" i="5"/>
  <c r="J46" i="5"/>
  <c r="I46" i="5"/>
  <c r="H46" i="5"/>
  <c r="G46" i="5"/>
  <c r="F46" i="5"/>
  <c r="E46" i="5"/>
  <c r="C46" i="5"/>
  <c r="AD45" i="5"/>
  <c r="AC45" i="5"/>
  <c r="AB45" i="5"/>
  <c r="AA45" i="5"/>
  <c r="Z45" i="5"/>
  <c r="Y45" i="5"/>
  <c r="X45" i="5"/>
  <c r="W45" i="5"/>
  <c r="V45" i="5"/>
  <c r="U45" i="5"/>
  <c r="T45" i="5"/>
  <c r="S45" i="5"/>
  <c r="R45" i="5"/>
  <c r="Q45" i="5"/>
  <c r="P45" i="5"/>
  <c r="O45" i="5"/>
  <c r="N45" i="5"/>
  <c r="M45" i="5"/>
  <c r="L45" i="5"/>
  <c r="K45" i="5"/>
  <c r="J45" i="5"/>
  <c r="I45" i="5"/>
  <c r="H45" i="5"/>
  <c r="G45" i="5"/>
  <c r="F45" i="5"/>
  <c r="E45" i="5"/>
  <c r="C45" i="5"/>
  <c r="AD44" i="5"/>
  <c r="AC44" i="5"/>
  <c r="AB44" i="5"/>
  <c r="AA44" i="5"/>
  <c r="Z44" i="5"/>
  <c r="Y44" i="5"/>
  <c r="X44" i="5"/>
  <c r="W44" i="5"/>
  <c r="V44" i="5"/>
  <c r="U44" i="5"/>
  <c r="T44" i="5"/>
  <c r="S44" i="5"/>
  <c r="R44" i="5"/>
  <c r="Q44" i="5"/>
  <c r="P44" i="5"/>
  <c r="O44" i="5"/>
  <c r="N44" i="5"/>
  <c r="M44" i="5"/>
  <c r="L44" i="5"/>
  <c r="K44" i="5"/>
  <c r="J44" i="5"/>
  <c r="I44" i="5"/>
  <c r="H44" i="5"/>
  <c r="G44" i="5"/>
  <c r="F44" i="5"/>
  <c r="E44" i="5"/>
  <c r="C44" i="5"/>
  <c r="AD43" i="5"/>
  <c r="AC43" i="5"/>
  <c r="AB43" i="5"/>
  <c r="AA43" i="5"/>
  <c r="Z43" i="5"/>
  <c r="Y43" i="5"/>
  <c r="X43" i="5"/>
  <c r="W43" i="5"/>
  <c r="V43" i="5"/>
  <c r="U43" i="5"/>
  <c r="T43" i="5"/>
  <c r="S43" i="5"/>
  <c r="R43" i="5"/>
  <c r="Q43" i="5"/>
  <c r="P43" i="5"/>
  <c r="O43" i="5"/>
  <c r="N43" i="5"/>
  <c r="M43" i="5"/>
  <c r="L43" i="5"/>
  <c r="K43" i="5"/>
  <c r="J43" i="5"/>
  <c r="I43" i="5"/>
  <c r="H43" i="5"/>
  <c r="G43" i="5"/>
  <c r="F43" i="5"/>
  <c r="E43" i="5"/>
  <c r="C43" i="5"/>
  <c r="AD42" i="5"/>
  <c r="AC42" i="5"/>
  <c r="AB42" i="5"/>
  <c r="AA42" i="5"/>
  <c r="Z42" i="5"/>
  <c r="Y42" i="5"/>
  <c r="X42" i="5"/>
  <c r="W42" i="5"/>
  <c r="V42" i="5"/>
  <c r="U42" i="5"/>
  <c r="T42" i="5"/>
  <c r="S42" i="5"/>
  <c r="R42" i="5"/>
  <c r="Q42" i="5"/>
  <c r="P42" i="5"/>
  <c r="O42" i="5"/>
  <c r="N42" i="5"/>
  <c r="M42" i="5"/>
  <c r="L42" i="5"/>
  <c r="K42" i="5"/>
  <c r="J42" i="5"/>
  <c r="I42" i="5"/>
  <c r="H42" i="5"/>
  <c r="G42" i="5"/>
  <c r="F42" i="5"/>
  <c r="E42" i="5"/>
  <c r="C42" i="5"/>
  <c r="AD41" i="5"/>
  <c r="AC41" i="5"/>
  <c r="AB41" i="5"/>
  <c r="AA41" i="5"/>
  <c r="Z41" i="5"/>
  <c r="Y41" i="5"/>
  <c r="X41" i="5"/>
  <c r="W41" i="5"/>
  <c r="V41" i="5"/>
  <c r="U41" i="5"/>
  <c r="T41" i="5"/>
  <c r="S41" i="5"/>
  <c r="R41" i="5"/>
  <c r="Q41" i="5"/>
  <c r="P41" i="5"/>
  <c r="O41" i="5"/>
  <c r="N41" i="5"/>
  <c r="M41" i="5"/>
  <c r="L41" i="5"/>
  <c r="K41" i="5"/>
  <c r="J41" i="5"/>
  <c r="I41" i="5"/>
  <c r="H41" i="5"/>
  <c r="G41" i="5"/>
  <c r="F41" i="5"/>
  <c r="E41" i="5"/>
  <c r="C41" i="5"/>
  <c r="AD40" i="5"/>
  <c r="AC40" i="5"/>
  <c r="AB40" i="5"/>
  <c r="AA40" i="5"/>
  <c r="Z40" i="5"/>
  <c r="Y40" i="5"/>
  <c r="X40" i="5"/>
  <c r="W40" i="5"/>
  <c r="V40" i="5"/>
  <c r="U40" i="5"/>
  <c r="T40" i="5"/>
  <c r="S40" i="5"/>
  <c r="R40" i="5"/>
  <c r="Q40" i="5"/>
  <c r="P40" i="5"/>
  <c r="O40" i="5"/>
  <c r="N40" i="5"/>
  <c r="M40" i="5"/>
  <c r="L40" i="5"/>
  <c r="K40" i="5"/>
  <c r="J40" i="5"/>
  <c r="I40" i="5"/>
  <c r="H40" i="5"/>
  <c r="G40" i="5"/>
  <c r="F40" i="5"/>
  <c r="E40" i="5"/>
  <c r="C40" i="5"/>
  <c r="AD39" i="5"/>
  <c r="AC39" i="5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C39" i="5"/>
  <c r="AD38" i="5"/>
  <c r="AC38" i="5"/>
  <c r="AB38" i="5"/>
  <c r="AA38" i="5"/>
  <c r="Z38" i="5"/>
  <c r="Y38" i="5"/>
  <c r="X38" i="5"/>
  <c r="W38" i="5"/>
  <c r="V38" i="5"/>
  <c r="U38" i="5"/>
  <c r="T38" i="5"/>
  <c r="S38" i="5"/>
  <c r="R38" i="5"/>
  <c r="Q38" i="5"/>
  <c r="P38" i="5"/>
  <c r="O38" i="5"/>
  <c r="N38" i="5"/>
  <c r="M38" i="5"/>
  <c r="L38" i="5"/>
  <c r="K38" i="5"/>
  <c r="J38" i="5"/>
  <c r="I38" i="5"/>
  <c r="H38" i="5"/>
  <c r="G38" i="5"/>
  <c r="F38" i="5"/>
  <c r="E38" i="5"/>
  <c r="C38" i="5"/>
  <c r="AD37" i="5"/>
  <c r="AC37" i="5"/>
  <c r="AB37" i="5"/>
  <c r="AA37" i="5"/>
  <c r="Z37" i="5"/>
  <c r="Y37" i="5"/>
  <c r="X37" i="5"/>
  <c r="W37" i="5"/>
  <c r="V37" i="5"/>
  <c r="U37" i="5"/>
  <c r="T37" i="5"/>
  <c r="S37" i="5"/>
  <c r="R37" i="5"/>
  <c r="Q37" i="5"/>
  <c r="P37" i="5"/>
  <c r="O37" i="5"/>
  <c r="N37" i="5"/>
  <c r="M37" i="5"/>
  <c r="L37" i="5"/>
  <c r="K37" i="5"/>
  <c r="J37" i="5"/>
  <c r="I37" i="5"/>
  <c r="H37" i="5"/>
  <c r="G37" i="5"/>
  <c r="F37" i="5"/>
  <c r="E37" i="5"/>
  <c r="C37" i="5"/>
  <c r="AD36" i="5"/>
  <c r="AC36" i="5"/>
  <c r="AB36" i="5"/>
  <c r="AA36" i="5"/>
  <c r="Z36" i="5"/>
  <c r="Y36" i="5"/>
  <c r="X36" i="5"/>
  <c r="W36" i="5"/>
  <c r="V36" i="5"/>
  <c r="U36" i="5"/>
  <c r="T36" i="5"/>
  <c r="S36" i="5"/>
  <c r="R36" i="5"/>
  <c r="Q36" i="5"/>
  <c r="P36" i="5"/>
  <c r="O36" i="5"/>
  <c r="N36" i="5"/>
  <c r="M36" i="5"/>
  <c r="L36" i="5"/>
  <c r="K36" i="5"/>
  <c r="J36" i="5"/>
  <c r="I36" i="5"/>
  <c r="H36" i="5"/>
  <c r="G36" i="5"/>
  <c r="F36" i="5"/>
  <c r="E36" i="5"/>
  <c r="C36" i="5"/>
  <c r="AD35" i="5"/>
  <c r="AC35" i="5"/>
  <c r="AB35" i="5"/>
  <c r="AA35" i="5"/>
  <c r="Z35" i="5"/>
  <c r="Y35" i="5"/>
  <c r="X35" i="5"/>
  <c r="W35" i="5"/>
  <c r="V35" i="5"/>
  <c r="U35" i="5"/>
  <c r="T35" i="5"/>
  <c r="S35" i="5"/>
  <c r="R35" i="5"/>
  <c r="Q35" i="5"/>
  <c r="P35" i="5"/>
  <c r="O35" i="5"/>
  <c r="N35" i="5"/>
  <c r="M35" i="5"/>
  <c r="L35" i="5"/>
  <c r="K35" i="5"/>
  <c r="J35" i="5"/>
  <c r="I35" i="5"/>
  <c r="H35" i="5"/>
  <c r="G35" i="5"/>
  <c r="F35" i="5"/>
  <c r="E35" i="5"/>
  <c r="C35" i="5"/>
  <c r="AD34" i="5"/>
  <c r="AC34" i="5"/>
  <c r="AB34" i="5"/>
  <c r="AA34" i="5"/>
  <c r="Z34" i="5"/>
  <c r="Y34" i="5"/>
  <c r="X34" i="5"/>
  <c r="W34" i="5"/>
  <c r="V34" i="5"/>
  <c r="U34" i="5"/>
  <c r="T34" i="5"/>
  <c r="S34" i="5"/>
  <c r="R34" i="5"/>
  <c r="Q34" i="5"/>
  <c r="P34" i="5"/>
  <c r="O34" i="5"/>
  <c r="N34" i="5"/>
  <c r="M34" i="5"/>
  <c r="L34" i="5"/>
  <c r="K34" i="5"/>
  <c r="J34" i="5"/>
  <c r="I34" i="5"/>
  <c r="H34" i="5"/>
  <c r="G34" i="5"/>
  <c r="F34" i="5"/>
  <c r="E34" i="5"/>
  <c r="C34" i="5"/>
  <c r="B34" i="5"/>
  <c r="AD33" i="5"/>
  <c r="AC33" i="5"/>
  <c r="AB33" i="5"/>
  <c r="AA33" i="5"/>
  <c r="Z33" i="5"/>
  <c r="Y33" i="5"/>
  <c r="X33" i="5"/>
  <c r="W33" i="5"/>
  <c r="V33" i="5"/>
  <c r="U33" i="5"/>
  <c r="T33" i="5"/>
  <c r="S33" i="5"/>
  <c r="R33" i="5"/>
  <c r="Q33" i="5"/>
  <c r="P33" i="5"/>
  <c r="O33" i="5"/>
  <c r="N33" i="5"/>
  <c r="M33" i="5"/>
  <c r="L33" i="5"/>
  <c r="K33" i="5"/>
  <c r="J33" i="5"/>
  <c r="I33" i="5"/>
  <c r="H33" i="5"/>
  <c r="G33" i="5"/>
  <c r="F33" i="5"/>
  <c r="E33" i="5"/>
  <c r="D33" i="5"/>
  <c r="C33" i="5"/>
  <c r="B33" i="5"/>
  <c r="AC29" i="5"/>
  <c r="AB29" i="5"/>
  <c r="AA29" i="5"/>
  <c r="Z29" i="5"/>
  <c r="Y29" i="5"/>
  <c r="X29" i="5"/>
  <c r="W29" i="5"/>
  <c r="V29" i="5"/>
  <c r="U29" i="5"/>
  <c r="T29" i="5"/>
  <c r="S29" i="5"/>
  <c r="R29" i="5"/>
  <c r="Q29" i="5"/>
  <c r="P29" i="5"/>
  <c r="O29" i="5"/>
  <c r="N29" i="5"/>
  <c r="M29" i="5"/>
  <c r="L29" i="5"/>
  <c r="K29" i="5"/>
  <c r="J29" i="5"/>
  <c r="I29" i="5"/>
  <c r="H29" i="5"/>
  <c r="G29" i="5"/>
  <c r="F29" i="5"/>
  <c r="E29" i="5"/>
  <c r="D29" i="5"/>
  <c r="AD29" i="5" s="1"/>
  <c r="AF29" i="5" s="1"/>
  <c r="C29" i="5"/>
  <c r="B29" i="5"/>
  <c r="AC28" i="5"/>
  <c r="AB28" i="5"/>
  <c r="AA28" i="5"/>
  <c r="Z28" i="5"/>
  <c r="Y28" i="5"/>
  <c r="X28" i="5"/>
  <c r="W28" i="5"/>
  <c r="V28" i="5"/>
  <c r="U28" i="5"/>
  <c r="T28" i="5"/>
  <c r="S28" i="5"/>
  <c r="R28" i="5"/>
  <c r="Q28" i="5"/>
  <c r="P28" i="5"/>
  <c r="O28" i="5"/>
  <c r="N28" i="5"/>
  <c r="M28" i="5"/>
  <c r="L28" i="5"/>
  <c r="K28" i="5"/>
  <c r="J28" i="5"/>
  <c r="I28" i="5"/>
  <c r="H28" i="5"/>
  <c r="G28" i="5"/>
  <c r="F28" i="5"/>
  <c r="E28" i="5"/>
  <c r="D28" i="5"/>
  <c r="C28" i="5"/>
  <c r="B28" i="5"/>
  <c r="AD28" i="5" s="1"/>
  <c r="AF28" i="5" s="1"/>
  <c r="AC27" i="5"/>
  <c r="AB27" i="5"/>
  <c r="AA27" i="5"/>
  <c r="Z27" i="5"/>
  <c r="Y27" i="5"/>
  <c r="X27" i="5"/>
  <c r="W27" i="5"/>
  <c r="V27" i="5"/>
  <c r="U27" i="5"/>
  <c r="T27" i="5"/>
  <c r="S27" i="5"/>
  <c r="R27" i="5"/>
  <c r="Q27" i="5"/>
  <c r="P27" i="5"/>
  <c r="O27" i="5"/>
  <c r="N27" i="5"/>
  <c r="M27" i="5"/>
  <c r="L27" i="5"/>
  <c r="K27" i="5"/>
  <c r="J27" i="5"/>
  <c r="I27" i="5"/>
  <c r="H27" i="5"/>
  <c r="G27" i="5"/>
  <c r="F27" i="5"/>
  <c r="E27" i="5"/>
  <c r="D27" i="5"/>
  <c r="AD27" i="5" s="1"/>
  <c r="AF27" i="5" s="1"/>
  <c r="C27" i="5"/>
  <c r="B27" i="5"/>
  <c r="AC26" i="5"/>
  <c r="AB26" i="5"/>
  <c r="AA26" i="5"/>
  <c r="Z26" i="5"/>
  <c r="Y26" i="5"/>
  <c r="X26" i="5"/>
  <c r="W26" i="5"/>
  <c r="V26" i="5"/>
  <c r="U26" i="5"/>
  <c r="T26" i="5"/>
  <c r="S26" i="5"/>
  <c r="R26" i="5"/>
  <c r="Q26" i="5"/>
  <c r="P26" i="5"/>
  <c r="O26" i="5"/>
  <c r="N26" i="5"/>
  <c r="M26" i="5"/>
  <c r="L26" i="5"/>
  <c r="K26" i="5"/>
  <c r="J26" i="5"/>
  <c r="I26" i="5"/>
  <c r="H26" i="5"/>
  <c r="G26" i="5"/>
  <c r="F26" i="5"/>
  <c r="E26" i="5"/>
  <c r="D26" i="5"/>
  <c r="C26" i="5"/>
  <c r="B26" i="5"/>
  <c r="AD26" i="5" s="1"/>
  <c r="AF26" i="5" s="1"/>
  <c r="AC25" i="5"/>
  <c r="AB25" i="5"/>
  <c r="AA25" i="5"/>
  <c r="Z25" i="5"/>
  <c r="Y25" i="5"/>
  <c r="X25" i="5"/>
  <c r="W25" i="5"/>
  <c r="V25" i="5"/>
  <c r="U25" i="5"/>
  <c r="T25" i="5"/>
  <c r="S25" i="5"/>
  <c r="R25" i="5"/>
  <c r="Q25" i="5"/>
  <c r="P25" i="5"/>
  <c r="O25" i="5"/>
  <c r="N25" i="5"/>
  <c r="M25" i="5"/>
  <c r="L25" i="5"/>
  <c r="K25" i="5"/>
  <c r="J25" i="5"/>
  <c r="I25" i="5"/>
  <c r="H25" i="5"/>
  <c r="G25" i="5"/>
  <c r="F25" i="5"/>
  <c r="E25" i="5"/>
  <c r="D25" i="5"/>
  <c r="AD25" i="5" s="1"/>
  <c r="AF25" i="5" s="1"/>
  <c r="C25" i="5"/>
  <c r="B25" i="5"/>
  <c r="AC24" i="5"/>
  <c r="AB24" i="5"/>
  <c r="AA24" i="5"/>
  <c r="Z24" i="5"/>
  <c r="Y24" i="5"/>
  <c r="X24" i="5"/>
  <c r="W24" i="5"/>
  <c r="V24" i="5"/>
  <c r="U24" i="5"/>
  <c r="T24" i="5"/>
  <c r="S24" i="5"/>
  <c r="R24" i="5"/>
  <c r="Q24" i="5"/>
  <c r="P24" i="5"/>
  <c r="O24" i="5"/>
  <c r="N24" i="5"/>
  <c r="M24" i="5"/>
  <c r="L24" i="5"/>
  <c r="K24" i="5"/>
  <c r="J24" i="5"/>
  <c r="I24" i="5"/>
  <c r="H24" i="5"/>
  <c r="G24" i="5"/>
  <c r="F24" i="5"/>
  <c r="E24" i="5"/>
  <c r="D24" i="5"/>
  <c r="C24" i="5"/>
  <c r="B24" i="5"/>
  <c r="AD24" i="5" s="1"/>
  <c r="AF24" i="5" s="1"/>
  <c r="AC23" i="5"/>
  <c r="AB23" i="5"/>
  <c r="AA23" i="5"/>
  <c r="Z23" i="5"/>
  <c r="Y23" i="5"/>
  <c r="X23" i="5"/>
  <c r="W23" i="5"/>
  <c r="V23" i="5"/>
  <c r="U23" i="5"/>
  <c r="T23" i="5"/>
  <c r="S23" i="5"/>
  <c r="R23" i="5"/>
  <c r="Q23" i="5"/>
  <c r="P23" i="5"/>
  <c r="O23" i="5"/>
  <c r="N23" i="5"/>
  <c r="M23" i="5"/>
  <c r="L23" i="5"/>
  <c r="K23" i="5"/>
  <c r="J23" i="5"/>
  <c r="I23" i="5"/>
  <c r="H23" i="5"/>
  <c r="G23" i="5"/>
  <c r="F23" i="5"/>
  <c r="E23" i="5"/>
  <c r="D23" i="5"/>
  <c r="AD23" i="5" s="1"/>
  <c r="AF23" i="5" s="1"/>
  <c r="C23" i="5"/>
  <c r="B23" i="5"/>
  <c r="AC22" i="5"/>
  <c r="AB22" i="5"/>
  <c r="AA22" i="5"/>
  <c r="Z22" i="5"/>
  <c r="Y22" i="5"/>
  <c r="X22" i="5"/>
  <c r="W22" i="5"/>
  <c r="V22" i="5"/>
  <c r="U22" i="5"/>
  <c r="T22" i="5"/>
  <c r="S22" i="5"/>
  <c r="R22" i="5"/>
  <c r="Q22" i="5"/>
  <c r="P22" i="5"/>
  <c r="O22" i="5"/>
  <c r="N22" i="5"/>
  <c r="M22" i="5"/>
  <c r="L22" i="5"/>
  <c r="K22" i="5"/>
  <c r="J22" i="5"/>
  <c r="I22" i="5"/>
  <c r="H22" i="5"/>
  <c r="G22" i="5"/>
  <c r="F22" i="5"/>
  <c r="E22" i="5"/>
  <c r="D22" i="5"/>
  <c r="C22" i="5"/>
  <c r="B22" i="5"/>
  <c r="AD22" i="5" s="1"/>
  <c r="AF22" i="5" s="1"/>
  <c r="AC21" i="5"/>
  <c r="AB21" i="5"/>
  <c r="AA21" i="5"/>
  <c r="Z21" i="5"/>
  <c r="Y21" i="5"/>
  <c r="X21" i="5"/>
  <c r="W21" i="5"/>
  <c r="V21" i="5"/>
  <c r="U21" i="5"/>
  <c r="T21" i="5"/>
  <c r="S21" i="5"/>
  <c r="R21" i="5"/>
  <c r="Q21" i="5"/>
  <c r="P21" i="5"/>
  <c r="O21" i="5"/>
  <c r="N21" i="5"/>
  <c r="M21" i="5"/>
  <c r="L21" i="5"/>
  <c r="K21" i="5"/>
  <c r="J21" i="5"/>
  <c r="I21" i="5"/>
  <c r="H21" i="5"/>
  <c r="G21" i="5"/>
  <c r="F21" i="5"/>
  <c r="E21" i="5"/>
  <c r="D21" i="5"/>
  <c r="AD21" i="5" s="1"/>
  <c r="AF21" i="5" s="1"/>
  <c r="C21" i="5"/>
  <c r="B21" i="5"/>
  <c r="AC20" i="5"/>
  <c r="AB20" i="5"/>
  <c r="AA20" i="5"/>
  <c r="Z20" i="5"/>
  <c r="Y20" i="5"/>
  <c r="X20" i="5"/>
  <c r="W20" i="5"/>
  <c r="V20" i="5"/>
  <c r="U20" i="5"/>
  <c r="T20" i="5"/>
  <c r="S20" i="5"/>
  <c r="R20" i="5"/>
  <c r="Q20" i="5"/>
  <c r="P20" i="5"/>
  <c r="O20" i="5"/>
  <c r="N20" i="5"/>
  <c r="M20" i="5"/>
  <c r="L20" i="5"/>
  <c r="K20" i="5"/>
  <c r="J20" i="5"/>
  <c r="I20" i="5"/>
  <c r="H20" i="5"/>
  <c r="G20" i="5"/>
  <c r="F20" i="5"/>
  <c r="E20" i="5"/>
  <c r="D20" i="5"/>
  <c r="C20" i="5"/>
  <c r="B20" i="5"/>
  <c r="AD20" i="5" s="1"/>
  <c r="AF20" i="5" s="1"/>
  <c r="AC19" i="5"/>
  <c r="AB19" i="5"/>
  <c r="AA19" i="5"/>
  <c r="Z19" i="5"/>
  <c r="Y19" i="5"/>
  <c r="X19" i="5"/>
  <c r="W19" i="5"/>
  <c r="V19" i="5"/>
  <c r="U19" i="5"/>
  <c r="T19" i="5"/>
  <c r="S19" i="5"/>
  <c r="R19" i="5"/>
  <c r="Q19" i="5"/>
  <c r="P19" i="5"/>
  <c r="O19" i="5"/>
  <c r="N19" i="5"/>
  <c r="M19" i="5"/>
  <c r="L19" i="5"/>
  <c r="K19" i="5"/>
  <c r="J19" i="5"/>
  <c r="I19" i="5"/>
  <c r="H19" i="5"/>
  <c r="G19" i="5"/>
  <c r="F19" i="5"/>
  <c r="E19" i="5"/>
  <c r="D19" i="5"/>
  <c r="AD19" i="5" s="1"/>
  <c r="AF19" i="5" s="1"/>
  <c r="C19" i="5"/>
  <c r="B19" i="5"/>
  <c r="AC18" i="5"/>
  <c r="AB18" i="5"/>
  <c r="AA18" i="5"/>
  <c r="Z18" i="5"/>
  <c r="Y18" i="5"/>
  <c r="X18" i="5"/>
  <c r="W18" i="5"/>
  <c r="V18" i="5"/>
  <c r="U18" i="5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C18" i="5"/>
  <c r="B18" i="5"/>
  <c r="AD18" i="5" s="1"/>
  <c r="AF18" i="5" s="1"/>
  <c r="AC17" i="5"/>
  <c r="AB17" i="5"/>
  <c r="AA17" i="5"/>
  <c r="Z17" i="5"/>
  <c r="Y17" i="5"/>
  <c r="X17" i="5"/>
  <c r="W17" i="5"/>
  <c r="V17" i="5"/>
  <c r="U17" i="5"/>
  <c r="T17" i="5"/>
  <c r="S17" i="5"/>
  <c r="R17" i="5"/>
  <c r="Q17" i="5"/>
  <c r="P17" i="5"/>
  <c r="O17" i="5"/>
  <c r="N17" i="5"/>
  <c r="M17" i="5"/>
  <c r="L17" i="5"/>
  <c r="K17" i="5"/>
  <c r="J17" i="5"/>
  <c r="I17" i="5"/>
  <c r="H17" i="5"/>
  <c r="G17" i="5"/>
  <c r="F17" i="5"/>
  <c r="E17" i="5"/>
  <c r="D17" i="5"/>
  <c r="AD17" i="5" s="1"/>
  <c r="AF17" i="5" s="1"/>
  <c r="C17" i="5"/>
  <c r="B17" i="5"/>
  <c r="AC16" i="5"/>
  <c r="AB16" i="5"/>
  <c r="AA16" i="5"/>
  <c r="Z16" i="5"/>
  <c r="Y16" i="5"/>
  <c r="X16" i="5"/>
  <c r="W16" i="5"/>
  <c r="V16" i="5"/>
  <c r="U16" i="5"/>
  <c r="T16" i="5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F16" i="5"/>
  <c r="E16" i="5"/>
  <c r="D16" i="5"/>
  <c r="C16" i="5"/>
  <c r="B16" i="5"/>
  <c r="AD16" i="5" s="1"/>
  <c r="AF16" i="5" s="1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AD15" i="5" s="1"/>
  <c r="AF15" i="5" s="1"/>
  <c r="C15" i="5"/>
  <c r="B15" i="5"/>
  <c r="AC14" i="5"/>
  <c r="AB14" i="5"/>
  <c r="AA14" i="5"/>
  <c r="Z14" i="5"/>
  <c r="Y14" i="5"/>
  <c r="X14" i="5"/>
  <c r="W14" i="5"/>
  <c r="V14" i="5"/>
  <c r="U14" i="5"/>
  <c r="T14" i="5"/>
  <c r="S14" i="5"/>
  <c r="R14" i="5"/>
  <c r="Q14" i="5"/>
  <c r="P14" i="5"/>
  <c r="O14" i="5"/>
  <c r="N14" i="5"/>
  <c r="M14" i="5"/>
  <c r="L14" i="5"/>
  <c r="K14" i="5"/>
  <c r="J14" i="5"/>
  <c r="I14" i="5"/>
  <c r="H14" i="5"/>
  <c r="G14" i="5"/>
  <c r="F14" i="5"/>
  <c r="E14" i="5"/>
  <c r="D14" i="5"/>
  <c r="C14" i="5"/>
  <c r="B14" i="5"/>
  <c r="AD14" i="5" s="1"/>
  <c r="AF14" i="5" s="1"/>
  <c r="AC13" i="5"/>
  <c r="AB13" i="5"/>
  <c r="AA13" i="5"/>
  <c r="Z13" i="5"/>
  <c r="Y13" i="5"/>
  <c r="X13" i="5"/>
  <c r="W13" i="5"/>
  <c r="V13" i="5"/>
  <c r="U13" i="5"/>
  <c r="T13" i="5"/>
  <c r="S13" i="5"/>
  <c r="R13" i="5"/>
  <c r="Q13" i="5"/>
  <c r="P13" i="5"/>
  <c r="O13" i="5"/>
  <c r="N13" i="5"/>
  <c r="M13" i="5"/>
  <c r="L13" i="5"/>
  <c r="K13" i="5"/>
  <c r="J13" i="5"/>
  <c r="I13" i="5"/>
  <c r="H13" i="5"/>
  <c r="G13" i="5"/>
  <c r="F13" i="5"/>
  <c r="E13" i="5"/>
  <c r="D13" i="5"/>
  <c r="AD13" i="5" s="1"/>
  <c r="AF13" i="5" s="1"/>
  <c r="C13" i="5"/>
  <c r="B13" i="5"/>
  <c r="AC12" i="5"/>
  <c r="AB12" i="5"/>
  <c r="AA12" i="5"/>
  <c r="Z12" i="5"/>
  <c r="Y12" i="5"/>
  <c r="X12" i="5"/>
  <c r="W12" i="5"/>
  <c r="V12" i="5"/>
  <c r="U12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C12" i="5"/>
  <c r="B12" i="5"/>
  <c r="AD12" i="5" s="1"/>
  <c r="AF12" i="5" s="1"/>
  <c r="AC11" i="5"/>
  <c r="AB11" i="5"/>
  <c r="AA11" i="5"/>
  <c r="Z11" i="5"/>
  <c r="Y11" i="5"/>
  <c r="X11" i="5"/>
  <c r="W11" i="5"/>
  <c r="V11" i="5"/>
  <c r="U11" i="5"/>
  <c r="T11" i="5"/>
  <c r="S11" i="5"/>
  <c r="R11" i="5"/>
  <c r="Q11" i="5"/>
  <c r="P11" i="5"/>
  <c r="O11" i="5"/>
  <c r="N11" i="5"/>
  <c r="M11" i="5"/>
  <c r="L11" i="5"/>
  <c r="K11" i="5"/>
  <c r="J11" i="5"/>
  <c r="I11" i="5"/>
  <c r="H11" i="5"/>
  <c r="G11" i="5"/>
  <c r="F11" i="5"/>
  <c r="AD11" i="5" s="1"/>
  <c r="AF11" i="5" s="1"/>
  <c r="E11" i="5"/>
  <c r="D11" i="5"/>
  <c r="C11" i="5"/>
  <c r="B11" i="5"/>
  <c r="AC10" i="5"/>
  <c r="AB10" i="5"/>
  <c r="AA10" i="5"/>
  <c r="Z10" i="5"/>
  <c r="Y10" i="5"/>
  <c r="X10" i="5"/>
  <c r="W10" i="5"/>
  <c r="V10" i="5"/>
  <c r="U10" i="5"/>
  <c r="T10" i="5"/>
  <c r="S10" i="5"/>
  <c r="R10" i="5"/>
  <c r="Q10" i="5"/>
  <c r="P10" i="5"/>
  <c r="O10" i="5"/>
  <c r="N10" i="5"/>
  <c r="M10" i="5"/>
  <c r="L10" i="5"/>
  <c r="K10" i="5"/>
  <c r="J10" i="5"/>
  <c r="I10" i="5"/>
  <c r="H10" i="5"/>
  <c r="G10" i="5"/>
  <c r="F10" i="5"/>
  <c r="E10" i="5"/>
  <c r="D10" i="5"/>
  <c r="C10" i="5"/>
  <c r="B10" i="5"/>
  <c r="AD10" i="5" s="1"/>
  <c r="AF10" i="5" s="1"/>
  <c r="AF9" i="5"/>
  <c r="AD9" i="5"/>
  <c r="AD8" i="5"/>
  <c r="AF8" i="5" s="1"/>
  <c r="AD7" i="5"/>
  <c r="AF7" i="5" s="1"/>
  <c r="AD6" i="5"/>
  <c r="AF6" i="5" s="1"/>
  <c r="AD5" i="5"/>
  <c r="AF5" i="5" s="1"/>
  <c r="AD4" i="5"/>
  <c r="AF4" i="5" s="1"/>
  <c r="J97" i="1"/>
  <c r="K99" i="1"/>
  <c r="L99" i="1"/>
  <c r="M99" i="1"/>
  <c r="N99" i="1"/>
  <c r="O99" i="1"/>
  <c r="P99" i="1"/>
  <c r="Q99" i="1"/>
  <c r="R99" i="1"/>
  <c r="S99" i="1"/>
  <c r="T99" i="1"/>
  <c r="U99" i="1"/>
  <c r="V99" i="1"/>
  <c r="W99" i="1"/>
  <c r="X99" i="1"/>
  <c r="Y99" i="1"/>
  <c r="Z99" i="1"/>
  <c r="AA99" i="1"/>
  <c r="AB99" i="1"/>
  <c r="AC99" i="1"/>
  <c r="K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Y98" i="1"/>
  <c r="Z98" i="1"/>
  <c r="AA98" i="1"/>
  <c r="AB98" i="1"/>
  <c r="AC98" i="1"/>
  <c r="J98" i="1"/>
  <c r="J99" i="1" s="1"/>
  <c r="K114" i="1"/>
  <c r="L114" i="1"/>
  <c r="M114" i="1"/>
  <c r="N114" i="1"/>
  <c r="O114" i="1"/>
  <c r="P114" i="1"/>
  <c r="Q114" i="1"/>
  <c r="R114" i="1"/>
  <c r="S114" i="1"/>
  <c r="T114" i="1"/>
  <c r="U114" i="1"/>
  <c r="V114" i="1"/>
  <c r="W114" i="1"/>
  <c r="X114" i="1"/>
  <c r="Y114" i="1"/>
  <c r="Z114" i="1"/>
  <c r="AA114" i="1"/>
  <c r="AB114" i="1"/>
  <c r="AC114" i="1"/>
  <c r="J114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Y97" i="1"/>
  <c r="Z97" i="1"/>
  <c r="AA97" i="1"/>
  <c r="AB97" i="1"/>
  <c r="AC97" i="1"/>
  <c r="D61" i="2"/>
  <c r="E61" i="2"/>
  <c r="F61" i="2"/>
  <c r="G61" i="2"/>
  <c r="H61" i="2"/>
  <c r="I61" i="2"/>
  <c r="C61" i="2"/>
  <c r="D60" i="2"/>
  <c r="E60" i="2"/>
  <c r="F60" i="2"/>
  <c r="G60" i="2"/>
  <c r="H60" i="2"/>
  <c r="I60" i="2"/>
  <c r="C60" i="2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69" i="4"/>
  <c r="AE63" i="3"/>
  <c r="AE62" i="3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J27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J25" i="1"/>
  <c r="K92" i="1"/>
  <c r="L92" i="1"/>
  <c r="M92" i="1"/>
  <c r="N92" i="1"/>
  <c r="O92" i="1"/>
  <c r="P92" i="1"/>
  <c r="Q92" i="1"/>
  <c r="R92" i="1"/>
  <c r="S92" i="1"/>
  <c r="T92" i="1"/>
  <c r="U92" i="1"/>
  <c r="V92" i="1"/>
  <c r="W92" i="1"/>
  <c r="X92" i="1"/>
  <c r="Y92" i="1"/>
  <c r="Z92" i="1"/>
  <c r="AA92" i="1"/>
  <c r="AB92" i="1"/>
  <c r="AC92" i="1"/>
  <c r="J92" i="1"/>
  <c r="K91" i="1"/>
  <c r="L91" i="1"/>
  <c r="M91" i="1"/>
  <c r="N91" i="1"/>
  <c r="O91" i="1"/>
  <c r="P91" i="1"/>
  <c r="Q91" i="1"/>
  <c r="R91" i="1"/>
  <c r="S91" i="1"/>
  <c r="T91" i="1"/>
  <c r="U91" i="1"/>
  <c r="V91" i="1"/>
  <c r="W91" i="1"/>
  <c r="X91" i="1"/>
  <c r="Y91" i="1"/>
  <c r="Z91" i="1"/>
  <c r="AA91" i="1"/>
  <c r="AB91" i="1"/>
  <c r="AC91" i="1"/>
  <c r="J91" i="1"/>
  <c r="D92" i="1"/>
  <c r="E92" i="1"/>
  <c r="F92" i="1"/>
  <c r="G92" i="1"/>
  <c r="H92" i="1"/>
  <c r="I92" i="1"/>
  <c r="C92" i="1"/>
  <c r="D91" i="1"/>
  <c r="E91" i="1"/>
  <c r="F91" i="1"/>
  <c r="G91" i="1"/>
  <c r="H91" i="1"/>
  <c r="I91" i="1"/>
  <c r="C91" i="1"/>
  <c r="AC29" i="4"/>
  <c r="AB29" i="4"/>
  <c r="AA29" i="4"/>
  <c r="Z29" i="4"/>
  <c r="Y29" i="4"/>
  <c r="X29" i="4"/>
  <c r="W29" i="4"/>
  <c r="V29" i="4"/>
  <c r="U29" i="4"/>
  <c r="T29" i="4"/>
  <c r="S29" i="4"/>
  <c r="AC28" i="4"/>
  <c r="AB28" i="4"/>
  <c r="AA28" i="4"/>
  <c r="Z28" i="4"/>
  <c r="Y28" i="4"/>
  <c r="X28" i="4"/>
  <c r="W28" i="4"/>
  <c r="V28" i="4"/>
  <c r="U28" i="4"/>
  <c r="T28" i="4"/>
  <c r="S28" i="4"/>
  <c r="AC27" i="4"/>
  <c r="AB27" i="4"/>
  <c r="AA27" i="4"/>
  <c r="Z27" i="4"/>
  <c r="Y27" i="4"/>
  <c r="X27" i="4"/>
  <c r="W27" i="4"/>
  <c r="V27" i="4"/>
  <c r="U27" i="4"/>
  <c r="T27" i="4"/>
  <c r="S27" i="4"/>
  <c r="AC26" i="4"/>
  <c r="AB26" i="4"/>
  <c r="AA26" i="4"/>
  <c r="Z26" i="4"/>
  <c r="Y26" i="4"/>
  <c r="X26" i="4"/>
  <c r="W26" i="4"/>
  <c r="V26" i="4"/>
  <c r="U26" i="4"/>
  <c r="T26" i="4"/>
  <c r="S26" i="4"/>
  <c r="AC25" i="4"/>
  <c r="AB25" i="4"/>
  <c r="AA25" i="4"/>
  <c r="Z25" i="4"/>
  <c r="Y25" i="4"/>
  <c r="X25" i="4"/>
  <c r="W25" i="4"/>
  <c r="V25" i="4"/>
  <c r="U25" i="4"/>
  <c r="T25" i="4"/>
  <c r="S25" i="4"/>
  <c r="AC24" i="4"/>
  <c r="AB24" i="4"/>
  <c r="AA24" i="4"/>
  <c r="Z24" i="4"/>
  <c r="Y24" i="4"/>
  <c r="X24" i="4"/>
  <c r="W24" i="4"/>
  <c r="V24" i="4"/>
  <c r="U24" i="4"/>
  <c r="T24" i="4"/>
  <c r="S24" i="4"/>
  <c r="AC23" i="4"/>
  <c r="AB23" i="4"/>
  <c r="AA23" i="4"/>
  <c r="Z23" i="4"/>
  <c r="Y23" i="4"/>
  <c r="X23" i="4"/>
  <c r="W23" i="4"/>
  <c r="V23" i="4"/>
  <c r="U23" i="4"/>
  <c r="T23" i="4"/>
  <c r="S23" i="4"/>
  <c r="AC22" i="4"/>
  <c r="AB22" i="4"/>
  <c r="AA22" i="4"/>
  <c r="Z22" i="4"/>
  <c r="Y22" i="4"/>
  <c r="X22" i="4"/>
  <c r="W22" i="4"/>
  <c r="V22" i="4"/>
  <c r="U22" i="4"/>
  <c r="T22" i="4"/>
  <c r="S22" i="4"/>
  <c r="AC21" i="4"/>
  <c r="AB21" i="4"/>
  <c r="AA21" i="4"/>
  <c r="Z21" i="4"/>
  <c r="Y21" i="4"/>
  <c r="X21" i="4"/>
  <c r="W21" i="4"/>
  <c r="V21" i="4"/>
  <c r="U21" i="4"/>
  <c r="T21" i="4"/>
  <c r="S21" i="4"/>
  <c r="AC20" i="4"/>
  <c r="AB20" i="4"/>
  <c r="AA20" i="4"/>
  <c r="Z20" i="4"/>
  <c r="Y20" i="4"/>
  <c r="X20" i="4"/>
  <c r="W20" i="4"/>
  <c r="V20" i="4"/>
  <c r="U20" i="4"/>
  <c r="T20" i="4"/>
  <c r="S20" i="4"/>
  <c r="AC19" i="4"/>
  <c r="AB19" i="4"/>
  <c r="AA19" i="4"/>
  <c r="Z19" i="4"/>
  <c r="Y19" i="4"/>
  <c r="X19" i="4"/>
  <c r="W19" i="4"/>
  <c r="V19" i="4"/>
  <c r="U19" i="4"/>
  <c r="T19" i="4"/>
  <c r="S19" i="4"/>
  <c r="AC18" i="4"/>
  <c r="AB18" i="4"/>
  <c r="AA18" i="4"/>
  <c r="Z18" i="4"/>
  <c r="Y18" i="4"/>
  <c r="X18" i="4"/>
  <c r="W18" i="4"/>
  <c r="V18" i="4"/>
  <c r="U18" i="4"/>
  <c r="T18" i="4"/>
  <c r="S18" i="4"/>
  <c r="AC17" i="4"/>
  <c r="AB17" i="4"/>
  <c r="AA17" i="4"/>
  <c r="Z17" i="4"/>
  <c r="Y17" i="4"/>
  <c r="X17" i="4"/>
  <c r="W17" i="4"/>
  <c r="V17" i="4"/>
  <c r="U17" i="4"/>
  <c r="T17" i="4"/>
  <c r="S17" i="4"/>
  <c r="AC16" i="4"/>
  <c r="AB16" i="4"/>
  <c r="AA16" i="4"/>
  <c r="Z16" i="4"/>
  <c r="Y16" i="4"/>
  <c r="X16" i="4"/>
  <c r="W16" i="4"/>
  <c r="V16" i="4"/>
  <c r="U16" i="4"/>
  <c r="T16" i="4"/>
  <c r="S16" i="4"/>
  <c r="AC15" i="4"/>
  <c r="AB15" i="4"/>
  <c r="AA15" i="4"/>
  <c r="Z15" i="4"/>
  <c r="Y15" i="4"/>
  <c r="X15" i="4"/>
  <c r="W15" i="4"/>
  <c r="V15" i="4"/>
  <c r="U15" i="4"/>
  <c r="T15" i="4"/>
  <c r="S15" i="4"/>
  <c r="AC14" i="4"/>
  <c r="AB14" i="4"/>
  <c r="AA14" i="4"/>
  <c r="Z14" i="4"/>
  <c r="Y14" i="4"/>
  <c r="X14" i="4"/>
  <c r="W14" i="4"/>
  <c r="V14" i="4"/>
  <c r="U14" i="4"/>
  <c r="T14" i="4"/>
  <c r="S14" i="4"/>
  <c r="AC13" i="4"/>
  <c r="AB13" i="4"/>
  <c r="AA13" i="4"/>
  <c r="Z13" i="4"/>
  <c r="Y13" i="4"/>
  <c r="X13" i="4"/>
  <c r="W13" i="4"/>
  <c r="V13" i="4"/>
  <c r="U13" i="4"/>
  <c r="T13" i="4"/>
  <c r="S13" i="4"/>
  <c r="AC12" i="4"/>
  <c r="AB12" i="4"/>
  <c r="AA12" i="4"/>
  <c r="Z12" i="4"/>
  <c r="Y12" i="4"/>
  <c r="X12" i="4"/>
  <c r="W12" i="4"/>
  <c r="V12" i="4"/>
  <c r="U12" i="4"/>
  <c r="T12" i="4"/>
  <c r="S12" i="4"/>
  <c r="AC11" i="4"/>
  <c r="AB11" i="4"/>
  <c r="AA11" i="4"/>
  <c r="Z11" i="4"/>
  <c r="Y11" i="4"/>
  <c r="X11" i="4"/>
  <c r="W11" i="4"/>
  <c r="V11" i="4"/>
  <c r="U11" i="4"/>
  <c r="T11" i="4"/>
  <c r="S11" i="4"/>
  <c r="AC10" i="4"/>
  <c r="AB10" i="4"/>
  <c r="AA10" i="4"/>
  <c r="Z10" i="4"/>
  <c r="Y10" i="4"/>
  <c r="X10" i="4"/>
  <c r="W10" i="4"/>
  <c r="V10" i="4"/>
  <c r="U10" i="4"/>
  <c r="T10" i="4"/>
  <c r="S10" i="4"/>
  <c r="D5" i="16" l="1"/>
  <c r="C9" i="14"/>
  <c r="D48" i="13"/>
  <c r="D44" i="13"/>
  <c r="AF6" i="12" a="1"/>
  <c r="AF6" i="12" s="1"/>
  <c r="AG6" i="12" s="1"/>
  <c r="D43" i="13"/>
  <c r="D47" i="13"/>
  <c r="D46" i="13"/>
  <c r="D42" i="13"/>
  <c r="C45" i="13"/>
  <c r="C43" i="13"/>
  <c r="AE16" i="12"/>
  <c r="AE18" i="12"/>
  <c r="AE19" i="12"/>
  <c r="AE28" i="12"/>
  <c r="AE29" i="12"/>
  <c r="AE30" i="12"/>
  <c r="AE31" i="12"/>
  <c r="AE12" i="12"/>
  <c r="AE20" i="12"/>
  <c r="AE13" i="12"/>
  <c r="AE21" i="12"/>
  <c r="AE14" i="12"/>
  <c r="AE15" i="12"/>
  <c r="AE22" i="12"/>
  <c r="AE23" i="12"/>
  <c r="AE24" i="12"/>
  <c r="AE17" i="12"/>
  <c r="AE25" i="12"/>
  <c r="AE26" i="12"/>
  <c r="AE27" i="12"/>
  <c r="H78" i="11"/>
  <c r="H109" i="11" s="1"/>
  <c r="G83" i="11"/>
  <c r="G114" i="11" s="1"/>
  <c r="F88" i="11"/>
  <c r="F119" i="11" s="1"/>
  <c r="E93" i="11"/>
  <c r="E124" i="11" s="1"/>
  <c r="D98" i="11"/>
  <c r="D129" i="11" s="1"/>
  <c r="C79" i="11"/>
  <c r="C110" i="11" s="1"/>
  <c r="B84" i="11"/>
  <c r="B115" i="11" s="1"/>
  <c r="AD88" i="11"/>
  <c r="AD119" i="11" s="1"/>
  <c r="AC93" i="11"/>
  <c r="AC124" i="11" s="1"/>
  <c r="AB98" i="11"/>
  <c r="AB129" i="11" s="1"/>
  <c r="AB100" i="11"/>
  <c r="AB131" i="11" s="1"/>
  <c r="O79" i="11"/>
  <c r="O110" i="11" s="1"/>
  <c r="N84" i="11"/>
  <c r="N115" i="11" s="1"/>
  <c r="M89" i="11"/>
  <c r="M120" i="11" s="1"/>
  <c r="L94" i="11"/>
  <c r="L125" i="11" s="1"/>
  <c r="K99" i="11"/>
  <c r="K130" i="11" s="1"/>
  <c r="AA79" i="11"/>
  <c r="AA110" i="11" s="1"/>
  <c r="Z84" i="11"/>
  <c r="Z115" i="11" s="1"/>
  <c r="Y89" i="11"/>
  <c r="Y120" i="11" s="1"/>
  <c r="X94" i="11"/>
  <c r="X125" i="11" s="1"/>
  <c r="W99" i="11"/>
  <c r="W130" i="11" s="1"/>
  <c r="K75" i="11"/>
  <c r="K106" i="11" s="1"/>
  <c r="J80" i="11"/>
  <c r="J111" i="11" s="1"/>
  <c r="I85" i="11"/>
  <c r="I116" i="11" s="1"/>
  <c r="H90" i="11"/>
  <c r="H121" i="11" s="1"/>
  <c r="G95" i="11"/>
  <c r="G126" i="11" s="1"/>
  <c r="F100" i="11"/>
  <c r="F131" i="11" s="1"/>
  <c r="M77" i="11"/>
  <c r="M108" i="11" s="1"/>
  <c r="L82" i="11"/>
  <c r="L113" i="11" s="1"/>
  <c r="K87" i="11"/>
  <c r="K118" i="11" s="1"/>
  <c r="J92" i="11"/>
  <c r="J123" i="11" s="1"/>
  <c r="I97" i="11"/>
  <c r="I128" i="11" s="1"/>
  <c r="Y77" i="11"/>
  <c r="Y108" i="11" s="1"/>
  <c r="X82" i="11"/>
  <c r="X113" i="11" s="1"/>
  <c r="W87" i="11"/>
  <c r="W118" i="11" s="1"/>
  <c r="V92" i="11"/>
  <c r="V123" i="11" s="1"/>
  <c r="J75" i="11"/>
  <c r="J106" i="11" s="1"/>
  <c r="V75" i="11"/>
  <c r="V106" i="11" s="1"/>
  <c r="E76" i="11"/>
  <c r="E107" i="11" s="1"/>
  <c r="Q76" i="11"/>
  <c r="Q107" i="11" s="1"/>
  <c r="AC76" i="11"/>
  <c r="AC107" i="11" s="1"/>
  <c r="L77" i="11"/>
  <c r="L108" i="11" s="1"/>
  <c r="X77" i="11"/>
  <c r="X108" i="11" s="1"/>
  <c r="G78" i="11"/>
  <c r="G109" i="11" s="1"/>
  <c r="S78" i="11"/>
  <c r="S109" i="11" s="1"/>
  <c r="B79" i="11"/>
  <c r="B110" i="11" s="1"/>
  <c r="N79" i="11"/>
  <c r="N110" i="11" s="1"/>
  <c r="Z79" i="11"/>
  <c r="Z110" i="11" s="1"/>
  <c r="I80" i="11"/>
  <c r="I111" i="11" s="1"/>
  <c r="U80" i="11"/>
  <c r="U111" i="11" s="1"/>
  <c r="D81" i="11"/>
  <c r="D112" i="11" s="1"/>
  <c r="P81" i="11"/>
  <c r="P112" i="11" s="1"/>
  <c r="AB81" i="11"/>
  <c r="AB112" i="11" s="1"/>
  <c r="K82" i="11"/>
  <c r="K113" i="11" s="1"/>
  <c r="W82" i="11"/>
  <c r="W113" i="11" s="1"/>
  <c r="F83" i="11"/>
  <c r="F114" i="11" s="1"/>
  <c r="R83" i="11"/>
  <c r="R114" i="11" s="1"/>
  <c r="AD83" i="11"/>
  <c r="AD114" i="11" s="1"/>
  <c r="M84" i="11"/>
  <c r="M115" i="11" s="1"/>
  <c r="Y84" i="11"/>
  <c r="Y115" i="11" s="1"/>
  <c r="H85" i="11"/>
  <c r="H116" i="11" s="1"/>
  <c r="T85" i="11"/>
  <c r="T116" i="11" s="1"/>
  <c r="C86" i="11"/>
  <c r="C117" i="11" s="1"/>
  <c r="O86" i="11"/>
  <c r="O117" i="11" s="1"/>
  <c r="AA86" i="11"/>
  <c r="AA117" i="11" s="1"/>
  <c r="J87" i="11"/>
  <c r="J118" i="11" s="1"/>
  <c r="V87" i="11"/>
  <c r="V118" i="11" s="1"/>
  <c r="E88" i="11"/>
  <c r="E119" i="11" s="1"/>
  <c r="Q88" i="11"/>
  <c r="Q119" i="11" s="1"/>
  <c r="AC88" i="11"/>
  <c r="AC119" i="11" s="1"/>
  <c r="L89" i="11"/>
  <c r="L120" i="11" s="1"/>
  <c r="X89" i="11"/>
  <c r="X120" i="11" s="1"/>
  <c r="G90" i="11"/>
  <c r="G121" i="11" s="1"/>
  <c r="S90" i="11"/>
  <c r="S121" i="11" s="1"/>
  <c r="B91" i="11"/>
  <c r="B122" i="11" s="1"/>
  <c r="N91" i="11"/>
  <c r="N122" i="11" s="1"/>
  <c r="Z91" i="11"/>
  <c r="Z122" i="11" s="1"/>
  <c r="I92" i="11"/>
  <c r="I123" i="11" s="1"/>
  <c r="U92" i="11"/>
  <c r="U123" i="11" s="1"/>
  <c r="D93" i="11"/>
  <c r="D124" i="11" s="1"/>
  <c r="P93" i="11"/>
  <c r="P124" i="11" s="1"/>
  <c r="AB93" i="11"/>
  <c r="AB124" i="11" s="1"/>
  <c r="K94" i="11"/>
  <c r="K125" i="11" s="1"/>
  <c r="W94" i="11"/>
  <c r="W125" i="11" s="1"/>
  <c r="F95" i="11"/>
  <c r="F126" i="11" s="1"/>
  <c r="R95" i="11"/>
  <c r="R126" i="11" s="1"/>
  <c r="AD95" i="11"/>
  <c r="AD126" i="11" s="1"/>
  <c r="M96" i="11"/>
  <c r="M127" i="11" s="1"/>
  <c r="Y96" i="11"/>
  <c r="Y127" i="11" s="1"/>
  <c r="H97" i="11"/>
  <c r="H128" i="11" s="1"/>
  <c r="T97" i="11"/>
  <c r="T128" i="11" s="1"/>
  <c r="C98" i="11"/>
  <c r="C129" i="11" s="1"/>
  <c r="O98" i="11"/>
  <c r="O129" i="11" s="1"/>
  <c r="AA98" i="11"/>
  <c r="AA129" i="11" s="1"/>
  <c r="J99" i="11"/>
  <c r="J130" i="11" s="1"/>
  <c r="V99" i="11"/>
  <c r="V130" i="11" s="1"/>
  <c r="E100" i="11"/>
  <c r="E131" i="11" s="1"/>
  <c r="Q100" i="11"/>
  <c r="Q131" i="11" s="1"/>
  <c r="AC100" i="11"/>
  <c r="AC131" i="11" s="1"/>
  <c r="L75" i="11"/>
  <c r="L106" i="11" s="1"/>
  <c r="X75" i="11"/>
  <c r="X106" i="11" s="1"/>
  <c r="G76" i="11"/>
  <c r="G107" i="11" s="1"/>
  <c r="S76" i="11"/>
  <c r="S107" i="11" s="1"/>
  <c r="B77" i="11"/>
  <c r="B108" i="11" s="1"/>
  <c r="N77" i="11"/>
  <c r="N108" i="11" s="1"/>
  <c r="Z77" i="11"/>
  <c r="Z108" i="11" s="1"/>
  <c r="I78" i="11"/>
  <c r="I109" i="11" s="1"/>
  <c r="U78" i="11"/>
  <c r="U109" i="11" s="1"/>
  <c r="D79" i="11"/>
  <c r="D110" i="11" s="1"/>
  <c r="P79" i="11"/>
  <c r="P110" i="11" s="1"/>
  <c r="AB79" i="11"/>
  <c r="AB110" i="11" s="1"/>
  <c r="K80" i="11"/>
  <c r="K111" i="11" s="1"/>
  <c r="W80" i="11"/>
  <c r="W111" i="11" s="1"/>
  <c r="F81" i="11"/>
  <c r="F112" i="11" s="1"/>
  <c r="R81" i="11"/>
  <c r="R112" i="11" s="1"/>
  <c r="AD81" i="11"/>
  <c r="AD112" i="11" s="1"/>
  <c r="M82" i="11"/>
  <c r="M113" i="11" s="1"/>
  <c r="Y82" i="11"/>
  <c r="Y113" i="11" s="1"/>
  <c r="H83" i="11"/>
  <c r="H114" i="11" s="1"/>
  <c r="T83" i="11"/>
  <c r="T114" i="11" s="1"/>
  <c r="C84" i="11"/>
  <c r="C115" i="11" s="1"/>
  <c r="O84" i="11"/>
  <c r="O115" i="11" s="1"/>
  <c r="AA84" i="11"/>
  <c r="AA115" i="11" s="1"/>
  <c r="J85" i="11"/>
  <c r="J116" i="11" s="1"/>
  <c r="V85" i="11"/>
  <c r="V116" i="11" s="1"/>
  <c r="E86" i="11"/>
  <c r="E117" i="11" s="1"/>
  <c r="Q86" i="11"/>
  <c r="Q117" i="11" s="1"/>
  <c r="AC86" i="11"/>
  <c r="AC117" i="11" s="1"/>
  <c r="L87" i="11"/>
  <c r="L118" i="11" s="1"/>
  <c r="X87" i="11"/>
  <c r="X118" i="11" s="1"/>
  <c r="G88" i="11"/>
  <c r="G119" i="11" s="1"/>
  <c r="S88" i="11"/>
  <c r="S119" i="11" s="1"/>
  <c r="B89" i="11"/>
  <c r="B120" i="11" s="1"/>
  <c r="N89" i="11"/>
  <c r="N120" i="11" s="1"/>
  <c r="Z89" i="11"/>
  <c r="Z120" i="11" s="1"/>
  <c r="I90" i="11"/>
  <c r="I121" i="11" s="1"/>
  <c r="U90" i="11"/>
  <c r="U121" i="11" s="1"/>
  <c r="D91" i="11"/>
  <c r="D122" i="11" s="1"/>
  <c r="P91" i="11"/>
  <c r="P122" i="11" s="1"/>
  <c r="AB91" i="11"/>
  <c r="AB122" i="11" s="1"/>
  <c r="K92" i="11"/>
  <c r="K123" i="11" s="1"/>
  <c r="W92" i="11"/>
  <c r="W123" i="11" s="1"/>
  <c r="F93" i="11"/>
  <c r="F124" i="11" s="1"/>
  <c r="R93" i="11"/>
  <c r="R124" i="11" s="1"/>
  <c r="AD93" i="11"/>
  <c r="AD124" i="11" s="1"/>
  <c r="M94" i="11"/>
  <c r="M125" i="11" s="1"/>
  <c r="Y94" i="11"/>
  <c r="Y125" i="11" s="1"/>
  <c r="H95" i="11"/>
  <c r="H126" i="11" s="1"/>
  <c r="T95" i="11"/>
  <c r="T126" i="11" s="1"/>
  <c r="C96" i="11"/>
  <c r="C127" i="11" s="1"/>
  <c r="O96" i="11"/>
  <c r="O127" i="11" s="1"/>
  <c r="AA96" i="11"/>
  <c r="AA127" i="11" s="1"/>
  <c r="J97" i="11"/>
  <c r="J128" i="11" s="1"/>
  <c r="V97" i="11"/>
  <c r="V128" i="11" s="1"/>
  <c r="E98" i="11"/>
  <c r="E129" i="11" s="1"/>
  <c r="Q98" i="11"/>
  <c r="Q129" i="11" s="1"/>
  <c r="AC98" i="11"/>
  <c r="AC129" i="11" s="1"/>
  <c r="L99" i="11"/>
  <c r="L130" i="11" s="1"/>
  <c r="X99" i="11"/>
  <c r="X130" i="11" s="1"/>
  <c r="G100" i="11"/>
  <c r="G131" i="11" s="1"/>
  <c r="S100" i="11"/>
  <c r="S131" i="11" s="1"/>
  <c r="M75" i="11"/>
  <c r="M106" i="11" s="1"/>
  <c r="Y75" i="11"/>
  <c r="Y106" i="11" s="1"/>
  <c r="H76" i="11"/>
  <c r="H107" i="11" s="1"/>
  <c r="T76" i="11"/>
  <c r="T107" i="11" s="1"/>
  <c r="C77" i="11"/>
  <c r="C108" i="11" s="1"/>
  <c r="O77" i="11"/>
  <c r="O108" i="11" s="1"/>
  <c r="AA77" i="11"/>
  <c r="AA108" i="11" s="1"/>
  <c r="J78" i="11"/>
  <c r="J109" i="11" s="1"/>
  <c r="V78" i="11"/>
  <c r="V109" i="11" s="1"/>
  <c r="E79" i="11"/>
  <c r="E110" i="11" s="1"/>
  <c r="Q79" i="11"/>
  <c r="Q110" i="11" s="1"/>
  <c r="AC79" i="11"/>
  <c r="AC110" i="11" s="1"/>
  <c r="L80" i="11"/>
  <c r="L111" i="11" s="1"/>
  <c r="X80" i="11"/>
  <c r="X111" i="11" s="1"/>
  <c r="G81" i="11"/>
  <c r="G112" i="11" s="1"/>
  <c r="S81" i="11"/>
  <c r="S112" i="11" s="1"/>
  <c r="B82" i="11"/>
  <c r="B113" i="11" s="1"/>
  <c r="N82" i="11"/>
  <c r="N113" i="11" s="1"/>
  <c r="Z82" i="11"/>
  <c r="Z113" i="11" s="1"/>
  <c r="I83" i="11"/>
  <c r="I114" i="11" s="1"/>
  <c r="U83" i="11"/>
  <c r="U114" i="11" s="1"/>
  <c r="D84" i="11"/>
  <c r="D115" i="11" s="1"/>
  <c r="P84" i="11"/>
  <c r="P115" i="11" s="1"/>
  <c r="AB84" i="11"/>
  <c r="AB115" i="11" s="1"/>
  <c r="K85" i="11"/>
  <c r="K116" i="11" s="1"/>
  <c r="W85" i="11"/>
  <c r="W116" i="11" s="1"/>
  <c r="F86" i="11"/>
  <c r="F117" i="11" s="1"/>
  <c r="R86" i="11"/>
  <c r="R117" i="11" s="1"/>
  <c r="AD86" i="11"/>
  <c r="AD117" i="11" s="1"/>
  <c r="M87" i="11"/>
  <c r="M118" i="11" s="1"/>
  <c r="Y87" i="11"/>
  <c r="Y118" i="11" s="1"/>
  <c r="H88" i="11"/>
  <c r="H119" i="11" s="1"/>
  <c r="T88" i="11"/>
  <c r="T119" i="11" s="1"/>
  <c r="C89" i="11"/>
  <c r="C120" i="11" s="1"/>
  <c r="O89" i="11"/>
  <c r="O120" i="11" s="1"/>
  <c r="AA89" i="11"/>
  <c r="AA120" i="11" s="1"/>
  <c r="J90" i="11"/>
  <c r="J121" i="11" s="1"/>
  <c r="V90" i="11"/>
  <c r="V121" i="11" s="1"/>
  <c r="E91" i="11"/>
  <c r="E122" i="11" s="1"/>
  <c r="Q91" i="11"/>
  <c r="Q122" i="11" s="1"/>
  <c r="AC91" i="11"/>
  <c r="AC122" i="11" s="1"/>
  <c r="L92" i="11"/>
  <c r="L123" i="11" s="1"/>
  <c r="X92" i="11"/>
  <c r="X123" i="11" s="1"/>
  <c r="G93" i="11"/>
  <c r="G124" i="11" s="1"/>
  <c r="S93" i="11"/>
  <c r="S124" i="11" s="1"/>
  <c r="B94" i="11"/>
  <c r="B125" i="11" s="1"/>
  <c r="N94" i="11"/>
  <c r="N125" i="11" s="1"/>
  <c r="Z94" i="11"/>
  <c r="Z125" i="11" s="1"/>
  <c r="I95" i="11"/>
  <c r="I126" i="11" s="1"/>
  <c r="U95" i="11"/>
  <c r="U126" i="11" s="1"/>
  <c r="D96" i="11"/>
  <c r="D127" i="11" s="1"/>
  <c r="P96" i="11"/>
  <c r="P127" i="11" s="1"/>
  <c r="AB96" i="11"/>
  <c r="AB127" i="11" s="1"/>
  <c r="K97" i="11"/>
  <c r="K128" i="11" s="1"/>
  <c r="W97" i="11"/>
  <c r="W128" i="11" s="1"/>
  <c r="F98" i="11"/>
  <c r="F129" i="11" s="1"/>
  <c r="R98" i="11"/>
  <c r="R129" i="11" s="1"/>
  <c r="AD98" i="11"/>
  <c r="AD129" i="11" s="1"/>
  <c r="M99" i="11"/>
  <c r="M130" i="11" s="1"/>
  <c r="Y99" i="11"/>
  <c r="Y130" i="11" s="1"/>
  <c r="H100" i="11"/>
  <c r="H131" i="11" s="1"/>
  <c r="T100" i="11"/>
  <c r="T131" i="11" s="1"/>
  <c r="B75" i="11"/>
  <c r="B106" i="11" s="1"/>
  <c r="N75" i="11"/>
  <c r="N106" i="11" s="1"/>
  <c r="Z75" i="11"/>
  <c r="Z106" i="11" s="1"/>
  <c r="I76" i="11"/>
  <c r="I107" i="11" s="1"/>
  <c r="U76" i="11"/>
  <c r="U107" i="11" s="1"/>
  <c r="D77" i="11"/>
  <c r="D108" i="11" s="1"/>
  <c r="P77" i="11"/>
  <c r="P108" i="11" s="1"/>
  <c r="AB77" i="11"/>
  <c r="AB108" i="11" s="1"/>
  <c r="K78" i="11"/>
  <c r="K109" i="11" s="1"/>
  <c r="W78" i="11"/>
  <c r="W109" i="11" s="1"/>
  <c r="F79" i="11"/>
  <c r="F110" i="11" s="1"/>
  <c r="R79" i="11"/>
  <c r="R110" i="11" s="1"/>
  <c r="AD79" i="11"/>
  <c r="AD110" i="11" s="1"/>
  <c r="M80" i="11"/>
  <c r="M111" i="11" s="1"/>
  <c r="Y80" i="11"/>
  <c r="Y111" i="11" s="1"/>
  <c r="H81" i="11"/>
  <c r="H112" i="11" s="1"/>
  <c r="T81" i="11"/>
  <c r="T112" i="11" s="1"/>
  <c r="C82" i="11"/>
  <c r="C113" i="11" s="1"/>
  <c r="O82" i="11"/>
  <c r="O113" i="11" s="1"/>
  <c r="AA82" i="11"/>
  <c r="AA113" i="11" s="1"/>
  <c r="J83" i="11"/>
  <c r="J114" i="11" s="1"/>
  <c r="V83" i="11"/>
  <c r="V114" i="11" s="1"/>
  <c r="E84" i="11"/>
  <c r="E115" i="11" s="1"/>
  <c r="Q84" i="11"/>
  <c r="Q115" i="11" s="1"/>
  <c r="AC84" i="11"/>
  <c r="AC115" i="11" s="1"/>
  <c r="L85" i="11"/>
  <c r="L116" i="11" s="1"/>
  <c r="X85" i="11"/>
  <c r="X116" i="11" s="1"/>
  <c r="G86" i="11"/>
  <c r="G117" i="11" s="1"/>
  <c r="S86" i="11"/>
  <c r="S117" i="11" s="1"/>
  <c r="B87" i="11"/>
  <c r="B118" i="11" s="1"/>
  <c r="N87" i="11"/>
  <c r="N118" i="11" s="1"/>
  <c r="Z87" i="11"/>
  <c r="Z118" i="11" s="1"/>
  <c r="I88" i="11"/>
  <c r="I119" i="11" s="1"/>
  <c r="U88" i="11"/>
  <c r="U119" i="11" s="1"/>
  <c r="D89" i="11"/>
  <c r="D120" i="11" s="1"/>
  <c r="P89" i="11"/>
  <c r="P120" i="11" s="1"/>
  <c r="AB89" i="11"/>
  <c r="AB120" i="11" s="1"/>
  <c r="K90" i="11"/>
  <c r="K121" i="11" s="1"/>
  <c r="W90" i="11"/>
  <c r="W121" i="11" s="1"/>
  <c r="F91" i="11"/>
  <c r="F122" i="11" s="1"/>
  <c r="R91" i="11"/>
  <c r="R122" i="11" s="1"/>
  <c r="AD91" i="11"/>
  <c r="AD122" i="11" s="1"/>
  <c r="M92" i="11"/>
  <c r="M123" i="11" s="1"/>
  <c r="Y92" i="11"/>
  <c r="Y123" i="11" s="1"/>
  <c r="H93" i="11"/>
  <c r="H124" i="11" s="1"/>
  <c r="T93" i="11"/>
  <c r="T124" i="11" s="1"/>
  <c r="C94" i="11"/>
  <c r="C125" i="11" s="1"/>
  <c r="O94" i="11"/>
  <c r="O125" i="11" s="1"/>
  <c r="AA94" i="11"/>
  <c r="AA125" i="11" s="1"/>
  <c r="J95" i="11"/>
  <c r="J126" i="11" s="1"/>
  <c r="V95" i="11"/>
  <c r="V126" i="11" s="1"/>
  <c r="E96" i="11"/>
  <c r="E127" i="11" s="1"/>
  <c r="Q96" i="11"/>
  <c r="Q127" i="11" s="1"/>
  <c r="AC96" i="11"/>
  <c r="AC127" i="11" s="1"/>
  <c r="L97" i="11"/>
  <c r="L128" i="11" s="1"/>
  <c r="X97" i="11"/>
  <c r="X128" i="11" s="1"/>
  <c r="G98" i="11"/>
  <c r="G129" i="11" s="1"/>
  <c r="S98" i="11"/>
  <c r="S129" i="11" s="1"/>
  <c r="B99" i="11"/>
  <c r="B130" i="11" s="1"/>
  <c r="N99" i="11"/>
  <c r="N130" i="11" s="1"/>
  <c r="Z99" i="11"/>
  <c r="Z130" i="11" s="1"/>
  <c r="I100" i="11"/>
  <c r="I131" i="11" s="1"/>
  <c r="U100" i="11"/>
  <c r="U131" i="11" s="1"/>
  <c r="C75" i="11"/>
  <c r="C106" i="11" s="1"/>
  <c r="O75" i="11"/>
  <c r="O106" i="11" s="1"/>
  <c r="AA75" i="11"/>
  <c r="AA106" i="11" s="1"/>
  <c r="J76" i="11"/>
  <c r="J107" i="11" s="1"/>
  <c r="V76" i="11"/>
  <c r="V107" i="11" s="1"/>
  <c r="E77" i="11"/>
  <c r="E108" i="11" s="1"/>
  <c r="Q77" i="11"/>
  <c r="Q108" i="11" s="1"/>
  <c r="AC77" i="11"/>
  <c r="AC108" i="11" s="1"/>
  <c r="L78" i="11"/>
  <c r="L109" i="11" s="1"/>
  <c r="X78" i="11"/>
  <c r="X109" i="11" s="1"/>
  <c r="G79" i="11"/>
  <c r="G110" i="11" s="1"/>
  <c r="S79" i="11"/>
  <c r="S110" i="11" s="1"/>
  <c r="B80" i="11"/>
  <c r="B111" i="11" s="1"/>
  <c r="N80" i="11"/>
  <c r="N111" i="11" s="1"/>
  <c r="Z80" i="11"/>
  <c r="Z111" i="11" s="1"/>
  <c r="I81" i="11"/>
  <c r="I112" i="11" s="1"/>
  <c r="U81" i="11"/>
  <c r="U112" i="11" s="1"/>
  <c r="D82" i="11"/>
  <c r="D113" i="11" s="1"/>
  <c r="P82" i="11"/>
  <c r="P113" i="11" s="1"/>
  <c r="AB82" i="11"/>
  <c r="AB113" i="11" s="1"/>
  <c r="K83" i="11"/>
  <c r="K114" i="11" s="1"/>
  <c r="W83" i="11"/>
  <c r="W114" i="11" s="1"/>
  <c r="F84" i="11"/>
  <c r="F115" i="11" s="1"/>
  <c r="R84" i="11"/>
  <c r="R115" i="11" s="1"/>
  <c r="AD84" i="11"/>
  <c r="AD115" i="11" s="1"/>
  <c r="M85" i="11"/>
  <c r="M116" i="11" s="1"/>
  <c r="Y85" i="11"/>
  <c r="Y116" i="11" s="1"/>
  <c r="H86" i="11"/>
  <c r="H117" i="11" s="1"/>
  <c r="T86" i="11"/>
  <c r="T117" i="11" s="1"/>
  <c r="C87" i="11"/>
  <c r="C118" i="11" s="1"/>
  <c r="O87" i="11"/>
  <c r="O118" i="11" s="1"/>
  <c r="AA87" i="11"/>
  <c r="AA118" i="11" s="1"/>
  <c r="J88" i="11"/>
  <c r="J119" i="11" s="1"/>
  <c r="V88" i="11"/>
  <c r="V119" i="11" s="1"/>
  <c r="E89" i="11"/>
  <c r="E120" i="11" s="1"/>
  <c r="Q89" i="11"/>
  <c r="Q120" i="11" s="1"/>
  <c r="AC89" i="11"/>
  <c r="AC120" i="11" s="1"/>
  <c r="L90" i="11"/>
  <c r="L121" i="11" s="1"/>
  <c r="X90" i="11"/>
  <c r="X121" i="11" s="1"/>
  <c r="G91" i="11"/>
  <c r="G122" i="11" s="1"/>
  <c r="S91" i="11"/>
  <c r="S122" i="11" s="1"/>
  <c r="B92" i="11"/>
  <c r="B123" i="11" s="1"/>
  <c r="N92" i="11"/>
  <c r="N123" i="11" s="1"/>
  <c r="Z92" i="11"/>
  <c r="Z123" i="11" s="1"/>
  <c r="I93" i="11"/>
  <c r="I124" i="11" s="1"/>
  <c r="U93" i="11"/>
  <c r="U124" i="11" s="1"/>
  <c r="D94" i="11"/>
  <c r="D125" i="11" s="1"/>
  <c r="P94" i="11"/>
  <c r="P125" i="11" s="1"/>
  <c r="AB94" i="11"/>
  <c r="AB125" i="11" s="1"/>
  <c r="K95" i="11"/>
  <c r="K126" i="11" s="1"/>
  <c r="W95" i="11"/>
  <c r="W126" i="11" s="1"/>
  <c r="F96" i="11"/>
  <c r="F127" i="11" s="1"/>
  <c r="R96" i="11"/>
  <c r="R127" i="11" s="1"/>
  <c r="AD96" i="11"/>
  <c r="AD127" i="11" s="1"/>
  <c r="M97" i="11"/>
  <c r="M128" i="11" s="1"/>
  <c r="Y97" i="11"/>
  <c r="Y128" i="11" s="1"/>
  <c r="H98" i="11"/>
  <c r="H129" i="11" s="1"/>
  <c r="T98" i="11"/>
  <c r="T129" i="11" s="1"/>
  <c r="C99" i="11"/>
  <c r="C130" i="11" s="1"/>
  <c r="O99" i="11"/>
  <c r="O130" i="11" s="1"/>
  <c r="AA99" i="11"/>
  <c r="AA130" i="11" s="1"/>
  <c r="J100" i="11"/>
  <c r="J131" i="11" s="1"/>
  <c r="V100" i="11"/>
  <c r="V131" i="11" s="1"/>
  <c r="D75" i="11"/>
  <c r="D106" i="11" s="1"/>
  <c r="P75" i="11"/>
  <c r="P106" i="11" s="1"/>
  <c r="AB75" i="11"/>
  <c r="AB106" i="11" s="1"/>
  <c r="K76" i="11"/>
  <c r="K107" i="11" s="1"/>
  <c r="W76" i="11"/>
  <c r="W107" i="11" s="1"/>
  <c r="F77" i="11"/>
  <c r="F108" i="11" s="1"/>
  <c r="R77" i="11"/>
  <c r="R108" i="11" s="1"/>
  <c r="AD77" i="11"/>
  <c r="AD108" i="11" s="1"/>
  <c r="M78" i="11"/>
  <c r="M109" i="11" s="1"/>
  <c r="Y78" i="11"/>
  <c r="Y109" i="11" s="1"/>
  <c r="H79" i="11"/>
  <c r="H110" i="11" s="1"/>
  <c r="T79" i="11"/>
  <c r="T110" i="11" s="1"/>
  <c r="C80" i="11"/>
  <c r="C111" i="11" s="1"/>
  <c r="O80" i="11"/>
  <c r="O111" i="11" s="1"/>
  <c r="AA80" i="11"/>
  <c r="AA111" i="11" s="1"/>
  <c r="J81" i="11"/>
  <c r="J112" i="11" s="1"/>
  <c r="V81" i="11"/>
  <c r="V112" i="11" s="1"/>
  <c r="E82" i="11"/>
  <c r="E113" i="11" s="1"/>
  <c r="Q82" i="11"/>
  <c r="Q113" i="11" s="1"/>
  <c r="AC82" i="11"/>
  <c r="AC113" i="11" s="1"/>
  <c r="L83" i="11"/>
  <c r="L114" i="11" s="1"/>
  <c r="X83" i="11"/>
  <c r="X114" i="11" s="1"/>
  <c r="G84" i="11"/>
  <c r="G115" i="11" s="1"/>
  <c r="S84" i="11"/>
  <c r="S115" i="11" s="1"/>
  <c r="B85" i="11"/>
  <c r="B116" i="11" s="1"/>
  <c r="N85" i="11"/>
  <c r="N116" i="11" s="1"/>
  <c r="Z85" i="11"/>
  <c r="Z116" i="11" s="1"/>
  <c r="I86" i="11"/>
  <c r="I117" i="11" s="1"/>
  <c r="U86" i="11"/>
  <c r="U117" i="11" s="1"/>
  <c r="D87" i="11"/>
  <c r="D118" i="11" s="1"/>
  <c r="P87" i="11"/>
  <c r="P118" i="11" s="1"/>
  <c r="AB87" i="11"/>
  <c r="AB118" i="11" s="1"/>
  <c r="K88" i="11"/>
  <c r="K119" i="11" s="1"/>
  <c r="W88" i="11"/>
  <c r="W119" i="11" s="1"/>
  <c r="F89" i="11"/>
  <c r="F120" i="11" s="1"/>
  <c r="R89" i="11"/>
  <c r="R120" i="11" s="1"/>
  <c r="AD89" i="11"/>
  <c r="AD120" i="11" s="1"/>
  <c r="M90" i="11"/>
  <c r="M121" i="11" s="1"/>
  <c r="Y90" i="11"/>
  <c r="Y121" i="11" s="1"/>
  <c r="H91" i="11"/>
  <c r="H122" i="11" s="1"/>
  <c r="T91" i="11"/>
  <c r="T122" i="11" s="1"/>
  <c r="C92" i="11"/>
  <c r="C123" i="11" s="1"/>
  <c r="O92" i="11"/>
  <c r="O123" i="11" s="1"/>
  <c r="AA92" i="11"/>
  <c r="AA123" i="11" s="1"/>
  <c r="J93" i="11"/>
  <c r="J124" i="11" s="1"/>
  <c r="V93" i="11"/>
  <c r="V124" i="11" s="1"/>
  <c r="E94" i="11"/>
  <c r="E125" i="11" s="1"/>
  <c r="Q94" i="11"/>
  <c r="Q125" i="11" s="1"/>
  <c r="AC94" i="11"/>
  <c r="AC125" i="11" s="1"/>
  <c r="L95" i="11"/>
  <c r="L126" i="11" s="1"/>
  <c r="X95" i="11"/>
  <c r="X126" i="11" s="1"/>
  <c r="G96" i="11"/>
  <c r="G127" i="11" s="1"/>
  <c r="S96" i="11"/>
  <c r="S127" i="11" s="1"/>
  <c r="B97" i="11"/>
  <c r="B128" i="11" s="1"/>
  <c r="N97" i="11"/>
  <c r="N128" i="11" s="1"/>
  <c r="Z97" i="11"/>
  <c r="Z128" i="11" s="1"/>
  <c r="I98" i="11"/>
  <c r="I129" i="11" s="1"/>
  <c r="U98" i="11"/>
  <c r="U129" i="11" s="1"/>
  <c r="D99" i="11"/>
  <c r="D130" i="11" s="1"/>
  <c r="P99" i="11"/>
  <c r="P130" i="11" s="1"/>
  <c r="AB99" i="11"/>
  <c r="AB130" i="11" s="1"/>
  <c r="K100" i="11"/>
  <c r="K131" i="11" s="1"/>
  <c r="W100" i="11"/>
  <c r="W131" i="11" s="1"/>
  <c r="E75" i="11"/>
  <c r="E106" i="11" s="1"/>
  <c r="Q75" i="11"/>
  <c r="Q106" i="11" s="1"/>
  <c r="AC75" i="11"/>
  <c r="AC106" i="11" s="1"/>
  <c r="L76" i="11"/>
  <c r="L107" i="11" s="1"/>
  <c r="X76" i="11"/>
  <c r="X107" i="11" s="1"/>
  <c r="G77" i="11"/>
  <c r="G108" i="11" s="1"/>
  <c r="S77" i="11"/>
  <c r="S108" i="11" s="1"/>
  <c r="B78" i="11"/>
  <c r="B109" i="11" s="1"/>
  <c r="N78" i="11"/>
  <c r="N109" i="11" s="1"/>
  <c r="Z78" i="11"/>
  <c r="Z109" i="11" s="1"/>
  <c r="I79" i="11"/>
  <c r="I110" i="11" s="1"/>
  <c r="U79" i="11"/>
  <c r="U110" i="11" s="1"/>
  <c r="D80" i="11"/>
  <c r="D111" i="11" s="1"/>
  <c r="P80" i="11"/>
  <c r="P111" i="11" s="1"/>
  <c r="AB80" i="11"/>
  <c r="AB111" i="11" s="1"/>
  <c r="K81" i="11"/>
  <c r="K112" i="11" s="1"/>
  <c r="W81" i="11"/>
  <c r="W112" i="11" s="1"/>
  <c r="F82" i="11"/>
  <c r="F113" i="11" s="1"/>
  <c r="R82" i="11"/>
  <c r="R113" i="11" s="1"/>
  <c r="AD82" i="11"/>
  <c r="AD113" i="11" s="1"/>
  <c r="M83" i="11"/>
  <c r="M114" i="11" s="1"/>
  <c r="Y83" i="11"/>
  <c r="Y114" i="11" s="1"/>
  <c r="H84" i="11"/>
  <c r="H115" i="11" s="1"/>
  <c r="T84" i="11"/>
  <c r="T115" i="11" s="1"/>
  <c r="C85" i="11"/>
  <c r="C116" i="11" s="1"/>
  <c r="O85" i="11"/>
  <c r="O116" i="11" s="1"/>
  <c r="AA85" i="11"/>
  <c r="AA116" i="11" s="1"/>
  <c r="J86" i="11"/>
  <c r="J117" i="11" s="1"/>
  <c r="V86" i="11"/>
  <c r="V117" i="11" s="1"/>
  <c r="E87" i="11"/>
  <c r="E118" i="11" s="1"/>
  <c r="Q87" i="11"/>
  <c r="Q118" i="11" s="1"/>
  <c r="AC87" i="11"/>
  <c r="AC118" i="11" s="1"/>
  <c r="L88" i="11"/>
  <c r="L119" i="11" s="1"/>
  <c r="X88" i="11"/>
  <c r="X119" i="11" s="1"/>
  <c r="G89" i="11"/>
  <c r="G120" i="11" s="1"/>
  <c r="S89" i="11"/>
  <c r="S120" i="11" s="1"/>
  <c r="B90" i="11"/>
  <c r="B121" i="11" s="1"/>
  <c r="N90" i="11"/>
  <c r="N121" i="11" s="1"/>
  <c r="Z90" i="11"/>
  <c r="Z121" i="11" s="1"/>
  <c r="I91" i="11"/>
  <c r="I122" i="11" s="1"/>
  <c r="U91" i="11"/>
  <c r="U122" i="11" s="1"/>
  <c r="D92" i="11"/>
  <c r="D123" i="11" s="1"/>
  <c r="P92" i="11"/>
  <c r="P123" i="11" s="1"/>
  <c r="AB92" i="11"/>
  <c r="AB123" i="11" s="1"/>
  <c r="K93" i="11"/>
  <c r="K124" i="11" s="1"/>
  <c r="W93" i="11"/>
  <c r="W124" i="11" s="1"/>
  <c r="F94" i="11"/>
  <c r="F125" i="11" s="1"/>
  <c r="R94" i="11"/>
  <c r="R125" i="11" s="1"/>
  <c r="AD94" i="11"/>
  <c r="AD125" i="11" s="1"/>
  <c r="M95" i="11"/>
  <c r="M126" i="11" s="1"/>
  <c r="Y95" i="11"/>
  <c r="Y126" i="11" s="1"/>
  <c r="H96" i="11"/>
  <c r="H127" i="11" s="1"/>
  <c r="T96" i="11"/>
  <c r="T127" i="11" s="1"/>
  <c r="C97" i="11"/>
  <c r="C128" i="11" s="1"/>
  <c r="O97" i="11"/>
  <c r="O128" i="11" s="1"/>
  <c r="AA97" i="11"/>
  <c r="AA128" i="11" s="1"/>
  <c r="J98" i="11"/>
  <c r="J129" i="11" s="1"/>
  <c r="V98" i="11"/>
  <c r="V129" i="11" s="1"/>
  <c r="E99" i="11"/>
  <c r="E130" i="11" s="1"/>
  <c r="Q99" i="11"/>
  <c r="Q130" i="11" s="1"/>
  <c r="AC99" i="11"/>
  <c r="AC130" i="11" s="1"/>
  <c r="L100" i="11"/>
  <c r="L131" i="11" s="1"/>
  <c r="X100" i="11"/>
  <c r="X131" i="11" s="1"/>
  <c r="F75" i="11"/>
  <c r="F106" i="11" s="1"/>
  <c r="R75" i="11"/>
  <c r="R106" i="11" s="1"/>
  <c r="AD75" i="11"/>
  <c r="AD106" i="11" s="1"/>
  <c r="M76" i="11"/>
  <c r="M107" i="11" s="1"/>
  <c r="Y76" i="11"/>
  <c r="Y107" i="11" s="1"/>
  <c r="H77" i="11"/>
  <c r="H108" i="11" s="1"/>
  <c r="T77" i="11"/>
  <c r="T108" i="11" s="1"/>
  <c r="C78" i="11"/>
  <c r="C109" i="11" s="1"/>
  <c r="O78" i="11"/>
  <c r="O109" i="11" s="1"/>
  <c r="AA78" i="11"/>
  <c r="AA109" i="11" s="1"/>
  <c r="J79" i="11"/>
  <c r="J110" i="11" s="1"/>
  <c r="V79" i="11"/>
  <c r="V110" i="11" s="1"/>
  <c r="E80" i="11"/>
  <c r="E111" i="11" s="1"/>
  <c r="Q80" i="11"/>
  <c r="Q111" i="11" s="1"/>
  <c r="AC80" i="11"/>
  <c r="AC111" i="11" s="1"/>
  <c r="L81" i="11"/>
  <c r="L112" i="11" s="1"/>
  <c r="X81" i="11"/>
  <c r="X112" i="11" s="1"/>
  <c r="G82" i="11"/>
  <c r="G113" i="11" s="1"/>
  <c r="S82" i="11"/>
  <c r="S113" i="11" s="1"/>
  <c r="B83" i="11"/>
  <c r="B114" i="11" s="1"/>
  <c r="N83" i="11"/>
  <c r="N114" i="11" s="1"/>
  <c r="Z83" i="11"/>
  <c r="Z114" i="11" s="1"/>
  <c r="I84" i="11"/>
  <c r="I115" i="11" s="1"/>
  <c r="U84" i="11"/>
  <c r="U115" i="11" s="1"/>
  <c r="D85" i="11"/>
  <c r="D116" i="11" s="1"/>
  <c r="P85" i="11"/>
  <c r="P116" i="11" s="1"/>
  <c r="AB85" i="11"/>
  <c r="AB116" i="11" s="1"/>
  <c r="K86" i="11"/>
  <c r="K117" i="11" s="1"/>
  <c r="W86" i="11"/>
  <c r="W117" i="11" s="1"/>
  <c r="F87" i="11"/>
  <c r="F118" i="11" s="1"/>
  <c r="R87" i="11"/>
  <c r="R118" i="11" s="1"/>
  <c r="AD87" i="11"/>
  <c r="AD118" i="11" s="1"/>
  <c r="M88" i="11"/>
  <c r="M119" i="11" s="1"/>
  <c r="Y88" i="11"/>
  <c r="Y119" i="11" s="1"/>
  <c r="H89" i="11"/>
  <c r="H120" i="11" s="1"/>
  <c r="T89" i="11"/>
  <c r="T120" i="11" s="1"/>
  <c r="C90" i="11"/>
  <c r="C121" i="11" s="1"/>
  <c r="O90" i="11"/>
  <c r="O121" i="11" s="1"/>
  <c r="AA90" i="11"/>
  <c r="AA121" i="11" s="1"/>
  <c r="J91" i="11"/>
  <c r="J122" i="11" s="1"/>
  <c r="V91" i="11"/>
  <c r="V122" i="11" s="1"/>
  <c r="E92" i="11"/>
  <c r="E123" i="11" s="1"/>
  <c r="Q92" i="11"/>
  <c r="Q123" i="11" s="1"/>
  <c r="AC92" i="11"/>
  <c r="AC123" i="11" s="1"/>
  <c r="L93" i="11"/>
  <c r="L124" i="11" s="1"/>
  <c r="X93" i="11"/>
  <c r="X124" i="11" s="1"/>
  <c r="G94" i="11"/>
  <c r="G125" i="11" s="1"/>
  <c r="S94" i="11"/>
  <c r="S125" i="11" s="1"/>
  <c r="B95" i="11"/>
  <c r="B126" i="11" s="1"/>
  <c r="N95" i="11"/>
  <c r="N126" i="11" s="1"/>
  <c r="Z95" i="11"/>
  <c r="Z126" i="11" s="1"/>
  <c r="I96" i="11"/>
  <c r="I127" i="11" s="1"/>
  <c r="U96" i="11"/>
  <c r="U127" i="11" s="1"/>
  <c r="D97" i="11"/>
  <c r="D128" i="11" s="1"/>
  <c r="P97" i="11"/>
  <c r="P128" i="11" s="1"/>
  <c r="AB97" i="11"/>
  <c r="AB128" i="11" s="1"/>
  <c r="K98" i="11"/>
  <c r="K129" i="11" s="1"/>
  <c r="W98" i="11"/>
  <c r="W129" i="11" s="1"/>
  <c r="F99" i="11"/>
  <c r="F130" i="11" s="1"/>
  <c r="R99" i="11"/>
  <c r="R130" i="11" s="1"/>
  <c r="AD99" i="11"/>
  <c r="AD130" i="11" s="1"/>
  <c r="M100" i="11"/>
  <c r="M131" i="11" s="1"/>
  <c r="Y100" i="11"/>
  <c r="Y131" i="11" s="1"/>
  <c r="G75" i="11"/>
  <c r="G106" i="11" s="1"/>
  <c r="S75" i="11"/>
  <c r="S106" i="11" s="1"/>
  <c r="B76" i="11"/>
  <c r="B107" i="11" s="1"/>
  <c r="N76" i="11"/>
  <c r="N107" i="11" s="1"/>
  <c r="Z76" i="11"/>
  <c r="Z107" i="11" s="1"/>
  <c r="I77" i="11"/>
  <c r="I108" i="11" s="1"/>
  <c r="U77" i="11"/>
  <c r="U108" i="11" s="1"/>
  <c r="D78" i="11"/>
  <c r="D109" i="11" s="1"/>
  <c r="P78" i="11"/>
  <c r="P109" i="11" s="1"/>
  <c r="AB78" i="11"/>
  <c r="AB109" i="11" s="1"/>
  <c r="K79" i="11"/>
  <c r="K110" i="11" s="1"/>
  <c r="W79" i="11"/>
  <c r="W110" i="11" s="1"/>
  <c r="F80" i="11"/>
  <c r="F111" i="11" s="1"/>
  <c r="R80" i="11"/>
  <c r="R111" i="11" s="1"/>
  <c r="AD80" i="11"/>
  <c r="AD111" i="11" s="1"/>
  <c r="M81" i="11"/>
  <c r="M112" i="11" s="1"/>
  <c r="Y81" i="11"/>
  <c r="Y112" i="11" s="1"/>
  <c r="H82" i="11"/>
  <c r="H113" i="11" s="1"/>
  <c r="T82" i="11"/>
  <c r="T113" i="11" s="1"/>
  <c r="C83" i="11"/>
  <c r="C114" i="11" s="1"/>
  <c r="O83" i="11"/>
  <c r="O114" i="11" s="1"/>
  <c r="AA83" i="11"/>
  <c r="AA114" i="11" s="1"/>
  <c r="J84" i="11"/>
  <c r="J115" i="11" s="1"/>
  <c r="V84" i="11"/>
  <c r="V115" i="11" s="1"/>
  <c r="E85" i="11"/>
  <c r="E116" i="11" s="1"/>
  <c r="Q85" i="11"/>
  <c r="Q116" i="11" s="1"/>
  <c r="AC85" i="11"/>
  <c r="AC116" i="11" s="1"/>
  <c r="L86" i="11"/>
  <c r="L117" i="11" s="1"/>
  <c r="X86" i="11"/>
  <c r="X117" i="11" s="1"/>
  <c r="G87" i="11"/>
  <c r="G118" i="11" s="1"/>
  <c r="S87" i="11"/>
  <c r="S118" i="11" s="1"/>
  <c r="B88" i="11"/>
  <c r="B119" i="11" s="1"/>
  <c r="N88" i="11"/>
  <c r="N119" i="11" s="1"/>
  <c r="Z88" i="11"/>
  <c r="Z119" i="11" s="1"/>
  <c r="I89" i="11"/>
  <c r="I120" i="11" s="1"/>
  <c r="U89" i="11"/>
  <c r="U120" i="11" s="1"/>
  <c r="D90" i="11"/>
  <c r="D121" i="11" s="1"/>
  <c r="P90" i="11"/>
  <c r="P121" i="11" s="1"/>
  <c r="AB90" i="11"/>
  <c r="AB121" i="11" s="1"/>
  <c r="K91" i="11"/>
  <c r="K122" i="11" s="1"/>
  <c r="W91" i="11"/>
  <c r="W122" i="11" s="1"/>
  <c r="F92" i="11"/>
  <c r="F123" i="11" s="1"/>
  <c r="R92" i="11"/>
  <c r="R123" i="11" s="1"/>
  <c r="AD92" i="11"/>
  <c r="AD123" i="11" s="1"/>
  <c r="M93" i="11"/>
  <c r="M124" i="11" s="1"/>
  <c r="Y93" i="11"/>
  <c r="Y124" i="11" s="1"/>
  <c r="H94" i="11"/>
  <c r="H125" i="11" s="1"/>
  <c r="T94" i="11"/>
  <c r="T125" i="11" s="1"/>
  <c r="C95" i="11"/>
  <c r="C126" i="11" s="1"/>
  <c r="O95" i="11"/>
  <c r="O126" i="11" s="1"/>
  <c r="AA95" i="11"/>
  <c r="AA126" i="11" s="1"/>
  <c r="J96" i="11"/>
  <c r="J127" i="11" s="1"/>
  <c r="V96" i="11"/>
  <c r="V127" i="11" s="1"/>
  <c r="E97" i="11"/>
  <c r="E128" i="11" s="1"/>
  <c r="Q97" i="11"/>
  <c r="Q128" i="11" s="1"/>
  <c r="AC97" i="11"/>
  <c r="AC128" i="11" s="1"/>
  <c r="L98" i="11"/>
  <c r="L129" i="11" s="1"/>
  <c r="X98" i="11"/>
  <c r="X129" i="11" s="1"/>
  <c r="G99" i="11"/>
  <c r="G130" i="11" s="1"/>
  <c r="S99" i="11"/>
  <c r="S130" i="11" s="1"/>
  <c r="B100" i="11"/>
  <c r="B131" i="11" s="1"/>
  <c r="N100" i="11"/>
  <c r="N131" i="11" s="1"/>
  <c r="Z100" i="11"/>
  <c r="Z131" i="11" s="1"/>
  <c r="H75" i="11"/>
  <c r="H106" i="11" s="1"/>
  <c r="T75" i="11"/>
  <c r="T106" i="11" s="1"/>
  <c r="C76" i="11"/>
  <c r="C107" i="11" s="1"/>
  <c r="O76" i="11"/>
  <c r="O107" i="11" s="1"/>
  <c r="AA76" i="11"/>
  <c r="AA107" i="11" s="1"/>
  <c r="J77" i="11"/>
  <c r="J108" i="11" s="1"/>
  <c r="V77" i="11"/>
  <c r="V108" i="11" s="1"/>
  <c r="E78" i="11"/>
  <c r="E109" i="11" s="1"/>
  <c r="Q78" i="11"/>
  <c r="Q109" i="11" s="1"/>
  <c r="AC78" i="11"/>
  <c r="AC109" i="11" s="1"/>
  <c r="L79" i="11"/>
  <c r="L110" i="11" s="1"/>
  <c r="X79" i="11"/>
  <c r="X110" i="11" s="1"/>
  <c r="G80" i="11"/>
  <c r="G111" i="11" s="1"/>
  <c r="S80" i="11"/>
  <c r="S111" i="11" s="1"/>
  <c r="B81" i="11"/>
  <c r="B112" i="11" s="1"/>
  <c r="N81" i="11"/>
  <c r="N112" i="11" s="1"/>
  <c r="Z81" i="11"/>
  <c r="Z112" i="11" s="1"/>
  <c r="I82" i="11"/>
  <c r="I113" i="11" s="1"/>
  <c r="U82" i="11"/>
  <c r="U113" i="11" s="1"/>
  <c r="D83" i="11"/>
  <c r="D114" i="11" s="1"/>
  <c r="P83" i="11"/>
  <c r="P114" i="11" s="1"/>
  <c r="AB83" i="11"/>
  <c r="AB114" i="11" s="1"/>
  <c r="K84" i="11"/>
  <c r="K115" i="11" s="1"/>
  <c r="W84" i="11"/>
  <c r="W115" i="11" s="1"/>
  <c r="F85" i="11"/>
  <c r="F116" i="11" s="1"/>
  <c r="R85" i="11"/>
  <c r="R116" i="11" s="1"/>
  <c r="AD85" i="11"/>
  <c r="AD116" i="11" s="1"/>
  <c r="M86" i="11"/>
  <c r="M117" i="11" s="1"/>
  <c r="Y86" i="11"/>
  <c r="Y117" i="11" s="1"/>
  <c r="H87" i="11"/>
  <c r="H118" i="11" s="1"/>
  <c r="T87" i="11"/>
  <c r="T118" i="11" s="1"/>
  <c r="C88" i="11"/>
  <c r="C119" i="11" s="1"/>
  <c r="O88" i="11"/>
  <c r="O119" i="11" s="1"/>
  <c r="AA88" i="11"/>
  <c r="AA119" i="11" s="1"/>
  <c r="J89" i="11"/>
  <c r="J120" i="11" s="1"/>
  <c r="V89" i="11"/>
  <c r="V120" i="11" s="1"/>
  <c r="E90" i="11"/>
  <c r="E121" i="11" s="1"/>
  <c r="Q90" i="11"/>
  <c r="Q121" i="11" s="1"/>
  <c r="AC90" i="11"/>
  <c r="AC121" i="11" s="1"/>
  <c r="L91" i="11"/>
  <c r="L122" i="11" s="1"/>
  <c r="X91" i="11"/>
  <c r="X122" i="11" s="1"/>
  <c r="G92" i="11"/>
  <c r="G123" i="11" s="1"/>
  <c r="S92" i="11"/>
  <c r="S123" i="11" s="1"/>
  <c r="B93" i="11"/>
  <c r="B124" i="11" s="1"/>
  <c r="N93" i="11"/>
  <c r="N124" i="11" s="1"/>
  <c r="Z93" i="11"/>
  <c r="Z124" i="11" s="1"/>
  <c r="I94" i="11"/>
  <c r="I125" i="11" s="1"/>
  <c r="U94" i="11"/>
  <c r="U125" i="11" s="1"/>
  <c r="D95" i="11"/>
  <c r="D126" i="11" s="1"/>
  <c r="P95" i="11"/>
  <c r="P126" i="11" s="1"/>
  <c r="AB95" i="11"/>
  <c r="AB126" i="11" s="1"/>
  <c r="K96" i="11"/>
  <c r="K127" i="11" s="1"/>
  <c r="W96" i="11"/>
  <c r="W127" i="11" s="1"/>
  <c r="F97" i="11"/>
  <c r="F128" i="11" s="1"/>
  <c r="R97" i="11"/>
  <c r="R128" i="11" s="1"/>
  <c r="AD97" i="11"/>
  <c r="AD128" i="11" s="1"/>
  <c r="M98" i="11"/>
  <c r="M129" i="11" s="1"/>
  <c r="Y98" i="11"/>
  <c r="Y129" i="11" s="1"/>
  <c r="H99" i="11"/>
  <c r="H130" i="11" s="1"/>
  <c r="T99" i="11"/>
  <c r="T130" i="11" s="1"/>
  <c r="C100" i="11"/>
  <c r="C131" i="11" s="1"/>
  <c r="O100" i="11"/>
  <c r="O131" i="11" s="1"/>
  <c r="AA100" i="11"/>
  <c r="AA131" i="11" s="1"/>
  <c r="I75" i="11"/>
  <c r="I106" i="11" s="1"/>
  <c r="U75" i="11"/>
  <c r="U106" i="11" s="1"/>
  <c r="D76" i="11"/>
  <c r="D107" i="11" s="1"/>
  <c r="P76" i="11"/>
  <c r="P107" i="11" s="1"/>
  <c r="AB76" i="11"/>
  <c r="AB107" i="11" s="1"/>
  <c r="K77" i="11"/>
  <c r="K108" i="11" s="1"/>
  <c r="W77" i="11"/>
  <c r="W108" i="11" s="1"/>
  <c r="F78" i="11"/>
  <c r="F109" i="11" s="1"/>
  <c r="R78" i="11"/>
  <c r="R109" i="11" s="1"/>
  <c r="AD78" i="11"/>
  <c r="AD109" i="11" s="1"/>
  <c r="M79" i="11"/>
  <c r="M110" i="11" s="1"/>
  <c r="Y79" i="11"/>
  <c r="Y110" i="11" s="1"/>
  <c r="H80" i="11"/>
  <c r="H111" i="11" s="1"/>
  <c r="T80" i="11"/>
  <c r="T111" i="11" s="1"/>
  <c r="C81" i="11"/>
  <c r="C112" i="11" s="1"/>
  <c r="O81" i="11"/>
  <c r="O112" i="11" s="1"/>
  <c r="AA81" i="11"/>
  <c r="AA112" i="11" s="1"/>
  <c r="J82" i="11"/>
  <c r="J113" i="11" s="1"/>
  <c r="V82" i="11"/>
  <c r="V113" i="11" s="1"/>
  <c r="E83" i="11"/>
  <c r="E114" i="11" s="1"/>
  <c r="Q83" i="11"/>
  <c r="Q114" i="11" s="1"/>
  <c r="AC83" i="11"/>
  <c r="AC114" i="11" s="1"/>
  <c r="L84" i="11"/>
  <c r="L115" i="11" s="1"/>
  <c r="X84" i="11"/>
  <c r="X115" i="11" s="1"/>
  <c r="G85" i="11"/>
  <c r="G116" i="11" s="1"/>
  <c r="S85" i="11"/>
  <c r="S116" i="11" s="1"/>
  <c r="B86" i="11"/>
  <c r="B117" i="11" s="1"/>
  <c r="N86" i="11"/>
  <c r="N117" i="11" s="1"/>
  <c r="Z86" i="11"/>
  <c r="Z117" i="11" s="1"/>
  <c r="I87" i="11"/>
  <c r="I118" i="11" s="1"/>
  <c r="U87" i="11"/>
  <c r="U118" i="11" s="1"/>
  <c r="D88" i="11"/>
  <c r="D119" i="11" s="1"/>
  <c r="P88" i="11"/>
  <c r="P119" i="11" s="1"/>
  <c r="AB88" i="11"/>
  <c r="AB119" i="11" s="1"/>
  <c r="K89" i="11"/>
  <c r="K120" i="11" s="1"/>
  <c r="W89" i="11"/>
  <c r="W120" i="11" s="1"/>
  <c r="F90" i="11"/>
  <c r="F121" i="11" s="1"/>
  <c r="R90" i="11"/>
  <c r="R121" i="11" s="1"/>
  <c r="AD90" i="11"/>
  <c r="AD121" i="11" s="1"/>
  <c r="M91" i="11"/>
  <c r="M122" i="11" s="1"/>
  <c r="Y91" i="11"/>
  <c r="Y122" i="11" s="1"/>
  <c r="H92" i="11"/>
  <c r="H123" i="11" s="1"/>
  <c r="T92" i="11"/>
  <c r="T123" i="11" s="1"/>
  <c r="C93" i="11"/>
  <c r="C124" i="11" s="1"/>
  <c r="O93" i="11"/>
  <c r="O124" i="11" s="1"/>
  <c r="AA93" i="11"/>
  <c r="AA124" i="11" s="1"/>
  <c r="J94" i="11"/>
  <c r="J125" i="11" s="1"/>
  <c r="V94" i="11"/>
  <c r="V125" i="11" s="1"/>
  <c r="E95" i="11"/>
  <c r="E126" i="11" s="1"/>
  <c r="Q95" i="11"/>
  <c r="Q126" i="11" s="1"/>
  <c r="AC95" i="11"/>
  <c r="AC126" i="11" s="1"/>
  <c r="L96" i="11"/>
  <c r="L127" i="11" s="1"/>
  <c r="X96" i="11"/>
  <c r="X127" i="11" s="1"/>
  <c r="G97" i="11"/>
  <c r="G128" i="11" s="1"/>
  <c r="S97" i="11"/>
  <c r="S128" i="11" s="1"/>
  <c r="B98" i="11"/>
  <c r="B129" i="11" s="1"/>
  <c r="N98" i="11"/>
  <c r="N129" i="11" s="1"/>
  <c r="Z98" i="11"/>
  <c r="Z129" i="11" s="1"/>
  <c r="I99" i="11"/>
  <c r="I130" i="11" s="1"/>
  <c r="U99" i="11"/>
  <c r="U130" i="11" s="1"/>
  <c r="D100" i="11"/>
  <c r="D131" i="11" s="1"/>
  <c r="P100" i="11"/>
  <c r="P131" i="11" s="1"/>
  <c r="AA167" i="9"/>
  <c r="AD161" i="9"/>
  <c r="G160" i="9"/>
  <c r="V157" i="9"/>
  <c r="F155" i="9"/>
  <c r="R152" i="9"/>
  <c r="X149" i="9"/>
  <c r="D146" i="9"/>
  <c r="S167" i="9"/>
  <c r="C165" i="9"/>
  <c r="K163" i="9"/>
  <c r="J157" i="9"/>
  <c r="F152" i="9"/>
  <c r="B163" i="9"/>
  <c r="O167" i="9"/>
  <c r="AA164" i="9"/>
  <c r="N159" i="9"/>
  <c r="Z156" i="9"/>
  <c r="J154" i="9"/>
  <c r="B159" i="9"/>
  <c r="C166" i="9"/>
  <c r="W164" i="9"/>
  <c r="Y156" i="9"/>
  <c r="B156" i="9"/>
  <c r="G167" i="9"/>
  <c r="K159" i="9"/>
  <c r="N156" i="9"/>
  <c r="P148" i="9"/>
  <c r="V143" i="9"/>
  <c r="W160" i="9"/>
  <c r="B151" i="9"/>
  <c r="C167" i="9"/>
  <c r="O164" i="9"/>
  <c r="W162" i="9"/>
  <c r="AD155" i="9"/>
  <c r="Y150" i="9"/>
  <c r="G143" i="9"/>
  <c r="B147" i="9"/>
  <c r="AA166" i="9"/>
  <c r="H164" i="9"/>
  <c r="U160" i="9"/>
  <c r="Q158" i="9"/>
  <c r="AC155" i="9"/>
  <c r="M153" i="9"/>
  <c r="K147" i="9"/>
  <c r="C143" i="9"/>
  <c r="M75" i="9"/>
  <c r="M106" i="9" s="1"/>
  <c r="B86" i="9"/>
  <c r="B117" i="9" s="1"/>
  <c r="Q100" i="9"/>
  <c r="Q131" i="9" s="1"/>
  <c r="U99" i="9"/>
  <c r="U130" i="9" s="1"/>
  <c r="Y98" i="9"/>
  <c r="Y129" i="9" s="1"/>
  <c r="Y165" i="9" s="1"/>
  <c r="AC97" i="9"/>
  <c r="AC128" i="9" s="1"/>
  <c r="C97" i="9"/>
  <c r="C128" i="9" s="1"/>
  <c r="C164" i="9" s="1"/>
  <c r="Y95" i="9"/>
  <c r="Y126" i="9" s="1"/>
  <c r="Y162" i="9" s="1"/>
  <c r="Q94" i="9"/>
  <c r="Q125" i="9" s="1"/>
  <c r="Q161" i="9" s="1"/>
  <c r="I93" i="9"/>
  <c r="I124" i="9" s="1"/>
  <c r="I160" i="9" s="1"/>
  <c r="AA91" i="9"/>
  <c r="AA122" i="9" s="1"/>
  <c r="AA158" i="9" s="1"/>
  <c r="G90" i="9"/>
  <c r="G121" i="9" s="1"/>
  <c r="G157" i="9" s="1"/>
  <c r="O88" i="9"/>
  <c r="O119" i="9" s="1"/>
  <c r="O155" i="9" s="1"/>
  <c r="W86" i="9"/>
  <c r="W117" i="9" s="1"/>
  <c r="C85" i="9"/>
  <c r="C116" i="9" s="1"/>
  <c r="C152" i="9" s="1"/>
  <c r="G83" i="9"/>
  <c r="G114" i="9" s="1"/>
  <c r="G150" i="9" s="1"/>
  <c r="AA80" i="9"/>
  <c r="AA111" i="9" s="1"/>
  <c r="H78" i="9"/>
  <c r="H109" i="9" s="1"/>
  <c r="H145" i="9" s="1"/>
  <c r="E75" i="9"/>
  <c r="E106" i="9" s="1"/>
  <c r="E142" i="9" s="1"/>
  <c r="B75" i="9"/>
  <c r="B106" i="9" s="1"/>
  <c r="B77" i="9"/>
  <c r="B108" i="9" s="1"/>
  <c r="B144" i="9" s="1"/>
  <c r="H100" i="9"/>
  <c r="H131" i="9" s="1"/>
  <c r="H167" i="9" s="1"/>
  <c r="L99" i="9"/>
  <c r="L130" i="9" s="1"/>
  <c r="L166" i="9" s="1"/>
  <c r="P98" i="9"/>
  <c r="P129" i="9" s="1"/>
  <c r="T97" i="9"/>
  <c r="T128" i="9" s="1"/>
  <c r="T164" i="9" s="1"/>
  <c r="V96" i="9"/>
  <c r="V127" i="9" s="1"/>
  <c r="N95" i="9"/>
  <c r="N126" i="9" s="1"/>
  <c r="F94" i="9"/>
  <c r="F125" i="9" s="1"/>
  <c r="F161" i="9" s="1"/>
  <c r="Z92" i="9"/>
  <c r="Z123" i="9" s="1"/>
  <c r="Z159" i="9" s="1"/>
  <c r="O91" i="9"/>
  <c r="O122" i="9" s="1"/>
  <c r="O158" i="9" s="1"/>
  <c r="W89" i="9"/>
  <c r="W120" i="9" s="1"/>
  <c r="C88" i="9"/>
  <c r="C119" i="9" s="1"/>
  <c r="C155" i="9" s="1"/>
  <c r="K86" i="9"/>
  <c r="K117" i="9" s="1"/>
  <c r="K153" i="9" s="1"/>
  <c r="S84" i="9"/>
  <c r="S115" i="9" s="1"/>
  <c r="S151" i="9" s="1"/>
  <c r="U82" i="9"/>
  <c r="U113" i="9" s="1"/>
  <c r="U149" i="9" s="1"/>
  <c r="H80" i="9"/>
  <c r="H111" i="9" s="1"/>
  <c r="P77" i="9"/>
  <c r="P108" i="9" s="1"/>
  <c r="P144" i="9" s="1"/>
  <c r="B99" i="9"/>
  <c r="B130" i="9" s="1"/>
  <c r="AD100" i="9"/>
  <c r="AD131" i="9" s="1"/>
  <c r="F100" i="9"/>
  <c r="F131" i="9" s="1"/>
  <c r="J99" i="9"/>
  <c r="J130" i="9" s="1"/>
  <c r="N98" i="9"/>
  <c r="N129" i="9" s="1"/>
  <c r="R97" i="9"/>
  <c r="R128" i="9" s="1"/>
  <c r="R164" i="9" s="1"/>
  <c r="S96" i="9"/>
  <c r="S127" i="9" s="1"/>
  <c r="K95" i="9"/>
  <c r="K126" i="9" s="1"/>
  <c r="K162" i="9" s="1"/>
  <c r="C94" i="9"/>
  <c r="C125" i="9" s="1"/>
  <c r="C161" i="9" s="1"/>
  <c r="W92" i="9"/>
  <c r="W123" i="9" s="1"/>
  <c r="W159" i="9" s="1"/>
  <c r="E91" i="9"/>
  <c r="E122" i="9" s="1"/>
  <c r="E158" i="9" s="1"/>
  <c r="M89" i="9"/>
  <c r="M120" i="9" s="1"/>
  <c r="M156" i="9" s="1"/>
  <c r="U87" i="9"/>
  <c r="U118" i="9" s="1"/>
  <c r="AC85" i="9"/>
  <c r="AC116" i="9" s="1"/>
  <c r="I84" i="9"/>
  <c r="I115" i="9" s="1"/>
  <c r="I82" i="9"/>
  <c r="I113" i="9" s="1"/>
  <c r="I149" i="9" s="1"/>
  <c r="U79" i="9"/>
  <c r="U110" i="9" s="1"/>
  <c r="U146" i="9" s="1"/>
  <c r="AA76" i="9"/>
  <c r="AA107" i="9" s="1"/>
  <c r="AA143" i="9" s="1"/>
  <c r="Z75" i="9"/>
  <c r="Z106" i="9" s="1"/>
  <c r="B87" i="9"/>
  <c r="B118" i="9" s="1"/>
  <c r="B154" i="9" s="1"/>
  <c r="R100" i="9"/>
  <c r="R131" i="9" s="1"/>
  <c r="R167" i="9" s="1"/>
  <c r="V99" i="9"/>
  <c r="V130" i="9" s="1"/>
  <c r="V166" i="9" s="1"/>
  <c r="Z98" i="9"/>
  <c r="Z129" i="9" s="1"/>
  <c r="AD97" i="9"/>
  <c r="AD128" i="9" s="1"/>
  <c r="AD164" i="9" s="1"/>
  <c r="E97" i="9"/>
  <c r="E128" i="9" s="1"/>
  <c r="Z95" i="9"/>
  <c r="Z126" i="9" s="1"/>
  <c r="R94" i="9"/>
  <c r="R125" i="9" s="1"/>
  <c r="R161" i="9" s="1"/>
  <c r="J93" i="9"/>
  <c r="J124" i="9" s="1"/>
  <c r="AC91" i="9"/>
  <c r="AC122" i="9" s="1"/>
  <c r="AC158" i="9" s="1"/>
  <c r="I90" i="9"/>
  <c r="I121" i="9" s="1"/>
  <c r="I157" i="9" s="1"/>
  <c r="Q88" i="9"/>
  <c r="Q119" i="9" s="1"/>
  <c r="Q155" i="9" s="1"/>
  <c r="Y86" i="9"/>
  <c r="Y117" i="9" s="1"/>
  <c r="Y153" i="9" s="1"/>
  <c r="E85" i="9"/>
  <c r="E116" i="9" s="1"/>
  <c r="I83" i="9"/>
  <c r="I114" i="9" s="1"/>
  <c r="I150" i="9" s="1"/>
  <c r="AC80" i="9"/>
  <c r="AC111" i="9" s="1"/>
  <c r="L78" i="9"/>
  <c r="L109" i="9" s="1"/>
  <c r="L145" i="9" s="1"/>
  <c r="B97" i="9"/>
  <c r="B128" i="9" s="1"/>
  <c r="B85" i="9"/>
  <c r="B116" i="9" s="1"/>
  <c r="AB100" i="9"/>
  <c r="AB131" i="9" s="1"/>
  <c r="P100" i="9"/>
  <c r="P131" i="9" s="1"/>
  <c r="D100" i="9"/>
  <c r="D131" i="9" s="1"/>
  <c r="T99" i="9"/>
  <c r="T130" i="9" s="1"/>
  <c r="T166" i="9" s="1"/>
  <c r="H99" i="9"/>
  <c r="H130" i="9" s="1"/>
  <c r="H166" i="9" s="1"/>
  <c r="X98" i="9"/>
  <c r="X129" i="9" s="1"/>
  <c r="L98" i="9"/>
  <c r="L129" i="9" s="1"/>
  <c r="L165" i="9" s="1"/>
  <c r="AB97" i="9"/>
  <c r="AB128" i="9" s="1"/>
  <c r="AB164" i="9" s="1"/>
  <c r="P97" i="9"/>
  <c r="P128" i="9" s="1"/>
  <c r="D97" i="9"/>
  <c r="D128" i="9" s="1"/>
  <c r="T96" i="9"/>
  <c r="T127" i="9" s="1"/>
  <c r="T163" i="9" s="1"/>
  <c r="H96" i="9"/>
  <c r="H127" i="9" s="1"/>
  <c r="H163" i="9" s="1"/>
  <c r="X95" i="9"/>
  <c r="X126" i="9" s="1"/>
  <c r="L95" i="9"/>
  <c r="L126" i="9" s="1"/>
  <c r="AB94" i="9"/>
  <c r="AB125" i="9" s="1"/>
  <c r="AB161" i="9" s="1"/>
  <c r="P94" i="9"/>
  <c r="P125" i="9" s="1"/>
  <c r="P161" i="9" s="1"/>
  <c r="D94" i="9"/>
  <c r="D125" i="9" s="1"/>
  <c r="D161" i="9" s="1"/>
  <c r="T93" i="9"/>
  <c r="T124" i="9" s="1"/>
  <c r="T160" i="9" s="1"/>
  <c r="H93" i="9"/>
  <c r="H124" i="9" s="1"/>
  <c r="H160" i="9" s="1"/>
  <c r="X92" i="9"/>
  <c r="X123" i="9" s="1"/>
  <c r="X159" i="9" s="1"/>
  <c r="L92" i="9"/>
  <c r="L123" i="9" s="1"/>
  <c r="L159" i="9" s="1"/>
  <c r="AB91" i="9"/>
  <c r="AB122" i="9" s="1"/>
  <c r="AB158" i="9" s="1"/>
  <c r="P91" i="9"/>
  <c r="P122" i="9" s="1"/>
  <c r="P158" i="9" s="1"/>
  <c r="D91" i="9"/>
  <c r="D122" i="9" s="1"/>
  <c r="D158" i="9" s="1"/>
  <c r="T90" i="9"/>
  <c r="T121" i="9" s="1"/>
  <c r="T157" i="9" s="1"/>
  <c r="H90" i="9"/>
  <c r="H121" i="9" s="1"/>
  <c r="H157" i="9" s="1"/>
  <c r="X89" i="9"/>
  <c r="X120" i="9" s="1"/>
  <c r="X156" i="9" s="1"/>
  <c r="L89" i="9"/>
  <c r="L120" i="9" s="1"/>
  <c r="L156" i="9" s="1"/>
  <c r="AB88" i="9"/>
  <c r="AB119" i="9" s="1"/>
  <c r="P88" i="9"/>
  <c r="P119" i="9" s="1"/>
  <c r="P155" i="9" s="1"/>
  <c r="D88" i="9"/>
  <c r="D119" i="9" s="1"/>
  <c r="T87" i="9"/>
  <c r="T118" i="9" s="1"/>
  <c r="T154" i="9" s="1"/>
  <c r="H87" i="9"/>
  <c r="H118" i="9" s="1"/>
  <c r="H154" i="9" s="1"/>
  <c r="X86" i="9"/>
  <c r="X117" i="9" s="1"/>
  <c r="X153" i="9" s="1"/>
  <c r="L86" i="9"/>
  <c r="L117" i="9" s="1"/>
  <c r="AB85" i="9"/>
  <c r="AB116" i="9" s="1"/>
  <c r="P85" i="9"/>
  <c r="P116" i="9" s="1"/>
  <c r="D85" i="9"/>
  <c r="D116" i="9" s="1"/>
  <c r="T84" i="9"/>
  <c r="T115" i="9" s="1"/>
  <c r="T151" i="9" s="1"/>
  <c r="H84" i="9"/>
  <c r="H115" i="9" s="1"/>
  <c r="H151" i="9" s="1"/>
  <c r="W83" i="9"/>
  <c r="W114" i="9" s="1"/>
  <c r="W150" i="9" s="1"/>
  <c r="H83" i="9"/>
  <c r="H114" i="9" s="1"/>
  <c r="H150" i="9" s="1"/>
  <c r="V82" i="9"/>
  <c r="V113" i="9" s="1"/>
  <c r="V149" i="9" s="1"/>
  <c r="H82" i="9"/>
  <c r="H113" i="9" s="1"/>
  <c r="H149" i="9" s="1"/>
  <c r="Q81" i="9"/>
  <c r="Q112" i="9" s="1"/>
  <c r="Q148" i="9" s="1"/>
  <c r="AB80" i="9"/>
  <c r="AB111" i="9" s="1"/>
  <c r="AB147" i="9" s="1"/>
  <c r="I80" i="9"/>
  <c r="I111" i="9" s="1"/>
  <c r="I147" i="9" s="1"/>
  <c r="T79" i="9"/>
  <c r="T110" i="9" s="1"/>
  <c r="AC78" i="9"/>
  <c r="AC109" i="9" s="1"/>
  <c r="AC145" i="9" s="1"/>
  <c r="K78" i="9"/>
  <c r="K109" i="9" s="1"/>
  <c r="Q77" i="9"/>
  <c r="Q108" i="9" s="1"/>
  <c r="Q144" i="9" s="1"/>
  <c r="Y76" i="9"/>
  <c r="Y107" i="9" s="1"/>
  <c r="D76" i="9"/>
  <c r="D107" i="9" s="1"/>
  <c r="K75" i="9"/>
  <c r="K106" i="9" s="1"/>
  <c r="K142" i="9" s="1"/>
  <c r="B95" i="9"/>
  <c r="B126" i="9" s="1"/>
  <c r="B162" i="9" s="1"/>
  <c r="B83" i="9"/>
  <c r="B114" i="9" s="1"/>
  <c r="B150" i="9" s="1"/>
  <c r="Z100" i="9"/>
  <c r="Z131" i="9" s="1"/>
  <c r="Z167" i="9" s="1"/>
  <c r="N100" i="9"/>
  <c r="N131" i="9" s="1"/>
  <c r="N167" i="9" s="1"/>
  <c r="AD99" i="9"/>
  <c r="AD130" i="9" s="1"/>
  <c r="R99" i="9"/>
  <c r="R130" i="9" s="1"/>
  <c r="F99" i="9"/>
  <c r="F130" i="9" s="1"/>
  <c r="V98" i="9"/>
  <c r="V129" i="9" s="1"/>
  <c r="V165" i="9" s="1"/>
  <c r="J98" i="9"/>
  <c r="J129" i="9" s="1"/>
  <c r="J165" i="9" s="1"/>
  <c r="Z97" i="9"/>
  <c r="Z128" i="9" s="1"/>
  <c r="N97" i="9"/>
  <c r="N128" i="9" s="1"/>
  <c r="AD96" i="9"/>
  <c r="AD127" i="9" s="1"/>
  <c r="AD163" i="9" s="1"/>
  <c r="R96" i="9"/>
  <c r="R127" i="9" s="1"/>
  <c r="R163" i="9" s="1"/>
  <c r="F96" i="9"/>
  <c r="F127" i="9" s="1"/>
  <c r="F163" i="9" s="1"/>
  <c r="V95" i="9"/>
  <c r="V126" i="9" s="1"/>
  <c r="V162" i="9" s="1"/>
  <c r="J95" i="9"/>
  <c r="J126" i="9" s="1"/>
  <c r="J162" i="9" s="1"/>
  <c r="Z94" i="9"/>
  <c r="Z125" i="9" s="1"/>
  <c r="Z161" i="9" s="1"/>
  <c r="N94" i="9"/>
  <c r="N125" i="9" s="1"/>
  <c r="N161" i="9" s="1"/>
  <c r="AD93" i="9"/>
  <c r="AD124" i="9" s="1"/>
  <c r="AD160" i="9" s="1"/>
  <c r="R93" i="9"/>
  <c r="R124" i="9" s="1"/>
  <c r="R160" i="9" s="1"/>
  <c r="F93" i="9"/>
  <c r="F124" i="9" s="1"/>
  <c r="F160" i="9" s="1"/>
  <c r="V92" i="9"/>
  <c r="V123" i="9" s="1"/>
  <c r="V159" i="9" s="1"/>
  <c r="J92" i="9"/>
  <c r="J123" i="9" s="1"/>
  <c r="J159" i="9" s="1"/>
  <c r="Z91" i="9"/>
  <c r="Z122" i="9" s="1"/>
  <c r="Z158" i="9" s="1"/>
  <c r="N91" i="9"/>
  <c r="N122" i="9" s="1"/>
  <c r="N158" i="9" s="1"/>
  <c r="AD90" i="9"/>
  <c r="AD121" i="9" s="1"/>
  <c r="AD157" i="9" s="1"/>
  <c r="R90" i="9"/>
  <c r="R121" i="9" s="1"/>
  <c r="R157" i="9" s="1"/>
  <c r="F90" i="9"/>
  <c r="F121" i="9" s="1"/>
  <c r="F157" i="9" s="1"/>
  <c r="V89" i="9"/>
  <c r="V120" i="9" s="1"/>
  <c r="V156" i="9" s="1"/>
  <c r="J89" i="9"/>
  <c r="J120" i="9" s="1"/>
  <c r="J156" i="9" s="1"/>
  <c r="Z88" i="9"/>
  <c r="Z119" i="9" s="1"/>
  <c r="N88" i="9"/>
  <c r="N119" i="9" s="1"/>
  <c r="AD87" i="9"/>
  <c r="AD118" i="9" s="1"/>
  <c r="R87" i="9"/>
  <c r="R118" i="9" s="1"/>
  <c r="F87" i="9"/>
  <c r="F118" i="9" s="1"/>
  <c r="V86" i="9"/>
  <c r="V117" i="9" s="1"/>
  <c r="V153" i="9" s="1"/>
  <c r="J86" i="9"/>
  <c r="J117" i="9" s="1"/>
  <c r="J153" i="9" s="1"/>
  <c r="Z85" i="9"/>
  <c r="Z116" i="9" s="1"/>
  <c r="Z152" i="9" s="1"/>
  <c r="N85" i="9"/>
  <c r="N116" i="9" s="1"/>
  <c r="N152" i="9" s="1"/>
  <c r="AD84" i="9"/>
  <c r="AD115" i="9" s="1"/>
  <c r="AD151" i="9" s="1"/>
  <c r="R84" i="9"/>
  <c r="R115" i="9" s="1"/>
  <c r="R151" i="9" s="1"/>
  <c r="E84" i="9"/>
  <c r="E115" i="9" s="1"/>
  <c r="T83" i="9"/>
  <c r="T114" i="9" s="1"/>
  <c r="T150" i="9" s="1"/>
  <c r="F83" i="9"/>
  <c r="F114" i="9" s="1"/>
  <c r="F150" i="9" s="1"/>
  <c r="T82" i="9"/>
  <c r="T113" i="9" s="1"/>
  <c r="D82" i="9"/>
  <c r="D113" i="9" s="1"/>
  <c r="D149" i="9" s="1"/>
  <c r="N81" i="9"/>
  <c r="N112" i="9" s="1"/>
  <c r="N148" i="9" s="1"/>
  <c r="X80" i="9"/>
  <c r="X111" i="9" s="1"/>
  <c r="X147" i="9" s="1"/>
  <c r="F80" i="9"/>
  <c r="F111" i="9" s="1"/>
  <c r="F147" i="9" s="1"/>
  <c r="P79" i="9"/>
  <c r="P110" i="9" s="1"/>
  <c r="P146" i="9" s="1"/>
  <c r="Z78" i="9"/>
  <c r="Z109" i="9" s="1"/>
  <c r="Z145" i="9" s="1"/>
  <c r="G78" i="9"/>
  <c r="G109" i="9" s="1"/>
  <c r="G145" i="9" s="1"/>
  <c r="O77" i="9"/>
  <c r="O108" i="9" s="1"/>
  <c r="U76" i="9"/>
  <c r="U107" i="9" s="1"/>
  <c r="AC75" i="9"/>
  <c r="AC106" i="9" s="1"/>
  <c r="AC142" i="9" s="1"/>
  <c r="B94" i="9"/>
  <c r="B125" i="9" s="1"/>
  <c r="B161" i="9" s="1"/>
  <c r="B82" i="9"/>
  <c r="B113" i="9" s="1"/>
  <c r="Y100" i="9"/>
  <c r="Y131" i="9" s="1"/>
  <c r="M100" i="9"/>
  <c r="M131" i="9" s="1"/>
  <c r="AC99" i="9"/>
  <c r="AC130" i="9" s="1"/>
  <c r="AC166" i="9" s="1"/>
  <c r="Q99" i="9"/>
  <c r="Q130" i="9" s="1"/>
  <c r="Q166" i="9" s="1"/>
  <c r="E99" i="9"/>
  <c r="E130" i="9" s="1"/>
  <c r="E166" i="9" s="1"/>
  <c r="U98" i="9"/>
  <c r="U129" i="9" s="1"/>
  <c r="U165" i="9" s="1"/>
  <c r="I98" i="9"/>
  <c r="I129" i="9" s="1"/>
  <c r="I165" i="9" s="1"/>
  <c r="Y97" i="9"/>
  <c r="Y128" i="9" s="1"/>
  <c r="Y164" i="9" s="1"/>
  <c r="M97" i="9"/>
  <c r="M128" i="9" s="1"/>
  <c r="M164" i="9" s="1"/>
  <c r="AC96" i="9"/>
  <c r="AC127" i="9" s="1"/>
  <c r="Q96" i="9"/>
  <c r="Q127" i="9" s="1"/>
  <c r="E96" i="9"/>
  <c r="E127" i="9" s="1"/>
  <c r="U95" i="9"/>
  <c r="U126" i="9" s="1"/>
  <c r="U162" i="9" s="1"/>
  <c r="I95" i="9"/>
  <c r="I126" i="9" s="1"/>
  <c r="I162" i="9" s="1"/>
  <c r="Y94" i="9"/>
  <c r="Y125" i="9" s="1"/>
  <c r="Y161" i="9" s="1"/>
  <c r="M94" i="9"/>
  <c r="M125" i="9" s="1"/>
  <c r="M161" i="9" s="1"/>
  <c r="AC93" i="9"/>
  <c r="AC124" i="9" s="1"/>
  <c r="AC160" i="9" s="1"/>
  <c r="Q93" i="9"/>
  <c r="Q124" i="9" s="1"/>
  <c r="Q160" i="9" s="1"/>
  <c r="E93" i="9"/>
  <c r="E124" i="9" s="1"/>
  <c r="E160" i="9" s="1"/>
  <c r="U92" i="9"/>
  <c r="U123" i="9" s="1"/>
  <c r="U159" i="9" s="1"/>
  <c r="I92" i="9"/>
  <c r="I123" i="9" s="1"/>
  <c r="I159" i="9" s="1"/>
  <c r="Y91" i="9"/>
  <c r="Y122" i="9" s="1"/>
  <c r="M91" i="9"/>
  <c r="M122" i="9" s="1"/>
  <c r="AC90" i="9"/>
  <c r="AC121" i="9" s="1"/>
  <c r="AC157" i="9" s="1"/>
  <c r="Q90" i="9"/>
  <c r="Q121" i="9" s="1"/>
  <c r="Q157" i="9" s="1"/>
  <c r="E90" i="9"/>
  <c r="E121" i="9" s="1"/>
  <c r="E157" i="9" s="1"/>
  <c r="U89" i="9"/>
  <c r="U120" i="9" s="1"/>
  <c r="U156" i="9" s="1"/>
  <c r="I89" i="9"/>
  <c r="I120" i="9" s="1"/>
  <c r="I156" i="9" s="1"/>
  <c r="Y88" i="9"/>
  <c r="Y119" i="9" s="1"/>
  <c r="Y155" i="9" s="1"/>
  <c r="M88" i="9"/>
  <c r="M119" i="9" s="1"/>
  <c r="M155" i="9" s="1"/>
  <c r="AC87" i="9"/>
  <c r="AC118" i="9" s="1"/>
  <c r="AC154" i="9" s="1"/>
  <c r="Q87" i="9"/>
  <c r="Q118" i="9" s="1"/>
  <c r="Q154" i="9" s="1"/>
  <c r="E87" i="9"/>
  <c r="E118" i="9" s="1"/>
  <c r="E154" i="9" s="1"/>
  <c r="U86" i="9"/>
  <c r="U117" i="9" s="1"/>
  <c r="I86" i="9"/>
  <c r="I117" i="9" s="1"/>
  <c r="Y85" i="9"/>
  <c r="Y116" i="9" s="1"/>
  <c r="Y152" i="9" s="1"/>
  <c r="M85" i="9"/>
  <c r="M116" i="9" s="1"/>
  <c r="M152" i="9" s="1"/>
  <c r="AC84" i="9"/>
  <c r="AC115" i="9" s="1"/>
  <c r="Q84" i="9"/>
  <c r="Q115" i="9" s="1"/>
  <c r="Q151" i="9" s="1"/>
  <c r="D84" i="9"/>
  <c r="D115" i="9" s="1"/>
  <c r="D151" i="9" s="1"/>
  <c r="S83" i="9"/>
  <c r="S114" i="9" s="1"/>
  <c r="S150" i="9" s="1"/>
  <c r="E83" i="9"/>
  <c r="E114" i="9" s="1"/>
  <c r="E150" i="9" s="1"/>
  <c r="S82" i="9"/>
  <c r="S113" i="9" s="1"/>
  <c r="S149" i="9" s="1"/>
  <c r="C82" i="9"/>
  <c r="C113" i="9" s="1"/>
  <c r="M81" i="9"/>
  <c r="M112" i="9" s="1"/>
  <c r="W80" i="9"/>
  <c r="W111" i="9" s="1"/>
  <c r="W147" i="9" s="1"/>
  <c r="E80" i="9"/>
  <c r="E111" i="9" s="1"/>
  <c r="O79" i="9"/>
  <c r="O110" i="9" s="1"/>
  <c r="O146" i="9" s="1"/>
  <c r="Y78" i="9"/>
  <c r="Y109" i="9" s="1"/>
  <c r="E78" i="9"/>
  <c r="E109" i="9" s="1"/>
  <c r="E145" i="9" s="1"/>
  <c r="L77" i="9"/>
  <c r="L108" i="9" s="1"/>
  <c r="L144" i="9" s="1"/>
  <c r="T76" i="9"/>
  <c r="T107" i="9" s="1"/>
  <c r="T143" i="9" s="1"/>
  <c r="J75" i="9"/>
  <c r="J106" i="9" s="1"/>
  <c r="J142" i="9" s="1"/>
  <c r="V75" i="9"/>
  <c r="V106" i="9" s="1"/>
  <c r="V142" i="9" s="1"/>
  <c r="F76" i="9"/>
  <c r="F107" i="9" s="1"/>
  <c r="F143" i="9" s="1"/>
  <c r="R76" i="9"/>
  <c r="R107" i="9" s="1"/>
  <c r="R143" i="9" s="1"/>
  <c r="AD76" i="9"/>
  <c r="AD107" i="9" s="1"/>
  <c r="AD143" i="9" s="1"/>
  <c r="N77" i="9"/>
  <c r="N108" i="9" s="1"/>
  <c r="N144" i="9" s="1"/>
  <c r="Z77" i="9"/>
  <c r="Z108" i="9" s="1"/>
  <c r="Z144" i="9" s="1"/>
  <c r="J78" i="9"/>
  <c r="J109" i="9" s="1"/>
  <c r="V78" i="9"/>
  <c r="V109" i="9" s="1"/>
  <c r="F79" i="9"/>
  <c r="F110" i="9" s="1"/>
  <c r="R79" i="9"/>
  <c r="R110" i="9" s="1"/>
  <c r="R146" i="9" s="1"/>
  <c r="AD79" i="9"/>
  <c r="AD110" i="9" s="1"/>
  <c r="AD146" i="9" s="1"/>
  <c r="N80" i="9"/>
  <c r="N111" i="9" s="1"/>
  <c r="N147" i="9" s="1"/>
  <c r="Z80" i="9"/>
  <c r="Z111" i="9" s="1"/>
  <c r="Z147" i="9" s="1"/>
  <c r="J81" i="9"/>
  <c r="J112" i="9" s="1"/>
  <c r="J148" i="9" s="1"/>
  <c r="V81" i="9"/>
  <c r="V112" i="9" s="1"/>
  <c r="F82" i="9"/>
  <c r="F113" i="9" s="1"/>
  <c r="F149" i="9" s="1"/>
  <c r="R82" i="9"/>
  <c r="R113" i="9" s="1"/>
  <c r="R149" i="9" s="1"/>
  <c r="AD82" i="9"/>
  <c r="AD113" i="9" s="1"/>
  <c r="AD149" i="9" s="1"/>
  <c r="N83" i="9"/>
  <c r="N114" i="9" s="1"/>
  <c r="N75" i="9"/>
  <c r="N106" i="9" s="1"/>
  <c r="C75" i="9"/>
  <c r="C106" i="9" s="1"/>
  <c r="C142" i="9" s="1"/>
  <c r="O75" i="9"/>
  <c r="O106" i="9" s="1"/>
  <c r="O142" i="9" s="1"/>
  <c r="AA75" i="9"/>
  <c r="AA106" i="9" s="1"/>
  <c r="AA142" i="9" s="1"/>
  <c r="K76" i="9"/>
  <c r="K107" i="9" s="1"/>
  <c r="K143" i="9" s="1"/>
  <c r="W76" i="9"/>
  <c r="W107" i="9" s="1"/>
  <c r="W143" i="9" s="1"/>
  <c r="G77" i="9"/>
  <c r="G108" i="9" s="1"/>
  <c r="G144" i="9" s="1"/>
  <c r="S77" i="9"/>
  <c r="S108" i="9" s="1"/>
  <c r="S144" i="9" s="1"/>
  <c r="C78" i="9"/>
  <c r="C109" i="9" s="1"/>
  <c r="O78" i="9"/>
  <c r="O109" i="9" s="1"/>
  <c r="AA78" i="9"/>
  <c r="AA109" i="9" s="1"/>
  <c r="K79" i="9"/>
  <c r="K110" i="9" s="1"/>
  <c r="W79" i="9"/>
  <c r="W110" i="9" s="1"/>
  <c r="G80" i="9"/>
  <c r="G111" i="9" s="1"/>
  <c r="G147" i="9" s="1"/>
  <c r="S80" i="9"/>
  <c r="S111" i="9" s="1"/>
  <c r="S147" i="9" s="1"/>
  <c r="C81" i="9"/>
  <c r="C112" i="9" s="1"/>
  <c r="C148" i="9" s="1"/>
  <c r="O81" i="9"/>
  <c r="O112" i="9" s="1"/>
  <c r="O148" i="9" s="1"/>
  <c r="AA81" i="9"/>
  <c r="AA112" i="9" s="1"/>
  <c r="AA148" i="9" s="1"/>
  <c r="D75" i="9"/>
  <c r="D106" i="9" s="1"/>
  <c r="D142" i="9" s="1"/>
  <c r="P75" i="9"/>
  <c r="P106" i="9" s="1"/>
  <c r="AB75" i="9"/>
  <c r="AB106" i="9" s="1"/>
  <c r="L76" i="9"/>
  <c r="L107" i="9" s="1"/>
  <c r="L143" i="9" s="1"/>
  <c r="X76" i="9"/>
  <c r="X107" i="9" s="1"/>
  <c r="X143" i="9" s="1"/>
  <c r="H77" i="9"/>
  <c r="H108" i="9" s="1"/>
  <c r="H144" i="9" s="1"/>
  <c r="T77" i="9"/>
  <c r="T108" i="9" s="1"/>
  <c r="D78" i="9"/>
  <c r="D109" i="9" s="1"/>
  <c r="P78" i="9"/>
  <c r="P109" i="9" s="1"/>
  <c r="P145" i="9" s="1"/>
  <c r="F75" i="9"/>
  <c r="F106" i="9" s="1"/>
  <c r="F142" i="9" s="1"/>
  <c r="R75" i="9"/>
  <c r="R106" i="9" s="1"/>
  <c r="R142" i="9" s="1"/>
  <c r="AD75" i="9"/>
  <c r="AD106" i="9" s="1"/>
  <c r="AD142" i="9" s="1"/>
  <c r="N76" i="9"/>
  <c r="N107" i="9" s="1"/>
  <c r="N143" i="9" s="1"/>
  <c r="Z76" i="9"/>
  <c r="Z107" i="9" s="1"/>
  <c r="J77" i="9"/>
  <c r="J108" i="9" s="1"/>
  <c r="J144" i="9" s="1"/>
  <c r="V77" i="9"/>
  <c r="V108" i="9" s="1"/>
  <c r="V144" i="9" s="1"/>
  <c r="F78" i="9"/>
  <c r="F109" i="9" s="1"/>
  <c r="R78" i="9"/>
  <c r="R109" i="9" s="1"/>
  <c r="R145" i="9" s="1"/>
  <c r="AD78" i="9"/>
  <c r="AD109" i="9" s="1"/>
  <c r="N79" i="9"/>
  <c r="N110" i="9" s="1"/>
  <c r="N146" i="9" s="1"/>
  <c r="Z79" i="9"/>
  <c r="Z110" i="9" s="1"/>
  <c r="Z146" i="9" s="1"/>
  <c r="J80" i="9"/>
  <c r="J111" i="9" s="1"/>
  <c r="J147" i="9" s="1"/>
  <c r="V80" i="9"/>
  <c r="V111" i="9" s="1"/>
  <c r="V147" i="9" s="1"/>
  <c r="F81" i="9"/>
  <c r="F112" i="9" s="1"/>
  <c r="F148" i="9" s="1"/>
  <c r="R81" i="9"/>
  <c r="R112" i="9" s="1"/>
  <c r="R148" i="9" s="1"/>
  <c r="AD81" i="9"/>
  <c r="AD112" i="9" s="1"/>
  <c r="AD148" i="9" s="1"/>
  <c r="N82" i="9"/>
  <c r="N113" i="9" s="1"/>
  <c r="N149" i="9" s="1"/>
  <c r="Z82" i="9"/>
  <c r="Z113" i="9" s="1"/>
  <c r="Z149" i="9" s="1"/>
  <c r="J83" i="9"/>
  <c r="J114" i="9" s="1"/>
  <c r="V83" i="9"/>
  <c r="V114" i="9" s="1"/>
  <c r="F84" i="9"/>
  <c r="F115" i="9" s="1"/>
  <c r="F151" i="9" s="1"/>
  <c r="G75" i="9"/>
  <c r="G106" i="9" s="1"/>
  <c r="H75" i="9"/>
  <c r="H106" i="9" s="1"/>
  <c r="H142" i="9" s="1"/>
  <c r="I75" i="9"/>
  <c r="I106" i="9" s="1"/>
  <c r="I142" i="9" s="1"/>
  <c r="U75" i="9"/>
  <c r="U106" i="9" s="1"/>
  <c r="U142" i="9" s="1"/>
  <c r="E76" i="9"/>
  <c r="E107" i="9" s="1"/>
  <c r="E143" i="9" s="1"/>
  <c r="Q76" i="9"/>
  <c r="Q107" i="9" s="1"/>
  <c r="Q143" i="9" s="1"/>
  <c r="AC76" i="9"/>
  <c r="AC107" i="9" s="1"/>
  <c r="AC143" i="9" s="1"/>
  <c r="M77" i="9"/>
  <c r="M108" i="9" s="1"/>
  <c r="M144" i="9" s="1"/>
  <c r="Y77" i="9"/>
  <c r="Y108" i="9" s="1"/>
  <c r="Y144" i="9" s="1"/>
  <c r="I78" i="9"/>
  <c r="I109" i="9" s="1"/>
  <c r="I145" i="9" s="1"/>
  <c r="U78" i="9"/>
  <c r="U109" i="9" s="1"/>
  <c r="U145" i="9" s="1"/>
  <c r="E79" i="9"/>
  <c r="E110" i="9" s="1"/>
  <c r="Q79" i="9"/>
  <c r="Q110" i="9" s="1"/>
  <c r="AC79" i="9"/>
  <c r="AC110" i="9" s="1"/>
  <c r="AC146" i="9" s="1"/>
  <c r="M80" i="9"/>
  <c r="M111" i="9" s="1"/>
  <c r="M147" i="9" s="1"/>
  <c r="Y80" i="9"/>
  <c r="Y111" i="9" s="1"/>
  <c r="Y147" i="9" s="1"/>
  <c r="I81" i="9"/>
  <c r="I112" i="9" s="1"/>
  <c r="I148" i="9" s="1"/>
  <c r="U81" i="9"/>
  <c r="U112" i="9" s="1"/>
  <c r="U148" i="9" s="1"/>
  <c r="E82" i="9"/>
  <c r="E113" i="9" s="1"/>
  <c r="B93" i="9"/>
  <c r="B124" i="9" s="1"/>
  <c r="B160" i="9" s="1"/>
  <c r="B81" i="9"/>
  <c r="B112" i="9" s="1"/>
  <c r="B148" i="9" s="1"/>
  <c r="X100" i="9"/>
  <c r="X131" i="9" s="1"/>
  <c r="X167" i="9" s="1"/>
  <c r="L100" i="9"/>
  <c r="L131" i="9" s="1"/>
  <c r="L167" i="9" s="1"/>
  <c r="AB99" i="9"/>
  <c r="AB130" i="9" s="1"/>
  <c r="P99" i="9"/>
  <c r="P130" i="9" s="1"/>
  <c r="D99" i="9"/>
  <c r="D130" i="9" s="1"/>
  <c r="T98" i="9"/>
  <c r="T129" i="9" s="1"/>
  <c r="T165" i="9" s="1"/>
  <c r="H98" i="9"/>
  <c r="H129" i="9" s="1"/>
  <c r="H165" i="9" s="1"/>
  <c r="X97" i="9"/>
  <c r="X128" i="9" s="1"/>
  <c r="L97" i="9"/>
  <c r="L128" i="9" s="1"/>
  <c r="L164" i="9" s="1"/>
  <c r="AB96" i="9"/>
  <c r="AB127" i="9" s="1"/>
  <c r="AB163" i="9" s="1"/>
  <c r="P96" i="9"/>
  <c r="P127" i="9" s="1"/>
  <c r="P163" i="9" s="1"/>
  <c r="D96" i="9"/>
  <c r="D127" i="9" s="1"/>
  <c r="D163" i="9" s="1"/>
  <c r="T95" i="9"/>
  <c r="T126" i="9" s="1"/>
  <c r="T162" i="9" s="1"/>
  <c r="H95" i="9"/>
  <c r="H126" i="9" s="1"/>
  <c r="H162" i="9" s="1"/>
  <c r="X94" i="9"/>
  <c r="X125" i="9" s="1"/>
  <c r="X161" i="9" s="1"/>
  <c r="L94" i="9"/>
  <c r="L125" i="9" s="1"/>
  <c r="L161" i="9" s="1"/>
  <c r="AB93" i="9"/>
  <c r="AB124" i="9" s="1"/>
  <c r="AB160" i="9" s="1"/>
  <c r="P93" i="9"/>
  <c r="P124" i="9" s="1"/>
  <c r="P160" i="9" s="1"/>
  <c r="D93" i="9"/>
  <c r="D124" i="9" s="1"/>
  <c r="D160" i="9" s="1"/>
  <c r="T92" i="9"/>
  <c r="T123" i="9" s="1"/>
  <c r="T159" i="9" s="1"/>
  <c r="H92" i="9"/>
  <c r="H123" i="9" s="1"/>
  <c r="H159" i="9" s="1"/>
  <c r="X91" i="9"/>
  <c r="X122" i="9" s="1"/>
  <c r="X158" i="9" s="1"/>
  <c r="L91" i="9"/>
  <c r="L122" i="9" s="1"/>
  <c r="L158" i="9" s="1"/>
  <c r="AB90" i="9"/>
  <c r="AB121" i="9" s="1"/>
  <c r="P90" i="9"/>
  <c r="P121" i="9" s="1"/>
  <c r="D90" i="9"/>
  <c r="D121" i="9" s="1"/>
  <c r="T89" i="9"/>
  <c r="T120" i="9" s="1"/>
  <c r="H89" i="9"/>
  <c r="H120" i="9" s="1"/>
  <c r="X88" i="9"/>
  <c r="X119" i="9" s="1"/>
  <c r="X155" i="9" s="1"/>
  <c r="L88" i="9"/>
  <c r="L119" i="9" s="1"/>
  <c r="L155" i="9" s="1"/>
  <c r="AB87" i="9"/>
  <c r="AB118" i="9" s="1"/>
  <c r="AB154" i="9" s="1"/>
  <c r="P87" i="9"/>
  <c r="P118" i="9" s="1"/>
  <c r="P154" i="9" s="1"/>
  <c r="D87" i="9"/>
  <c r="D118" i="9" s="1"/>
  <c r="D154" i="9" s="1"/>
  <c r="T86" i="9"/>
  <c r="T117" i="9" s="1"/>
  <c r="T153" i="9" s="1"/>
  <c r="H86" i="9"/>
  <c r="H117" i="9" s="1"/>
  <c r="H153" i="9" s="1"/>
  <c r="X85" i="9"/>
  <c r="X116" i="9" s="1"/>
  <c r="L85" i="9"/>
  <c r="L116" i="9" s="1"/>
  <c r="AB84" i="9"/>
  <c r="AB115" i="9" s="1"/>
  <c r="AB151" i="9" s="1"/>
  <c r="P84" i="9"/>
  <c r="P115" i="9" s="1"/>
  <c r="P151" i="9" s="1"/>
  <c r="C84" i="9"/>
  <c r="C115" i="9" s="1"/>
  <c r="C151" i="9" s="1"/>
  <c r="R83" i="9"/>
  <c r="R114" i="9" s="1"/>
  <c r="R150" i="9" s="1"/>
  <c r="D83" i="9"/>
  <c r="D114" i="9" s="1"/>
  <c r="D150" i="9" s="1"/>
  <c r="Q82" i="9"/>
  <c r="Q113" i="9" s="1"/>
  <c r="Q149" i="9" s="1"/>
  <c r="AC81" i="9"/>
  <c r="AC112" i="9" s="1"/>
  <c r="AC148" i="9" s="1"/>
  <c r="L81" i="9"/>
  <c r="L112" i="9" s="1"/>
  <c r="L148" i="9" s="1"/>
  <c r="U80" i="9"/>
  <c r="U111" i="9" s="1"/>
  <c r="U147" i="9" s="1"/>
  <c r="D80" i="9"/>
  <c r="D111" i="9" s="1"/>
  <c r="D147" i="9" s="1"/>
  <c r="M79" i="9"/>
  <c r="M110" i="9" s="1"/>
  <c r="X78" i="9"/>
  <c r="X109" i="9" s="1"/>
  <c r="X145" i="9" s="1"/>
  <c r="AD77" i="9"/>
  <c r="AD108" i="9" s="1"/>
  <c r="AD144" i="9" s="1"/>
  <c r="K77" i="9"/>
  <c r="K108" i="9" s="1"/>
  <c r="S76" i="9"/>
  <c r="S107" i="9" s="1"/>
  <c r="S143" i="9" s="1"/>
  <c r="Y75" i="9"/>
  <c r="Y106" i="9" s="1"/>
  <c r="Y142" i="9" s="1"/>
  <c r="K97" i="9"/>
  <c r="K128" i="9" s="1"/>
  <c r="K164" i="9" s="1"/>
  <c r="AA96" i="9"/>
  <c r="AA127" i="9" s="1"/>
  <c r="AA163" i="9" s="1"/>
  <c r="O96" i="9"/>
  <c r="O127" i="9" s="1"/>
  <c r="O163" i="9" s="1"/>
  <c r="C96" i="9"/>
  <c r="C127" i="9" s="1"/>
  <c r="C163" i="9" s="1"/>
  <c r="S95" i="9"/>
  <c r="S126" i="9" s="1"/>
  <c r="S162" i="9" s="1"/>
  <c r="G95" i="9"/>
  <c r="G126" i="9" s="1"/>
  <c r="G162" i="9" s="1"/>
  <c r="W94" i="9"/>
  <c r="W125" i="9" s="1"/>
  <c r="W161" i="9" s="1"/>
  <c r="K94" i="9"/>
  <c r="K125" i="9" s="1"/>
  <c r="K161" i="9" s="1"/>
  <c r="AA93" i="9"/>
  <c r="AA124" i="9" s="1"/>
  <c r="O93" i="9"/>
  <c r="O124" i="9" s="1"/>
  <c r="C93" i="9"/>
  <c r="C124" i="9" s="1"/>
  <c r="S92" i="9"/>
  <c r="S123" i="9" s="1"/>
  <c r="S159" i="9" s="1"/>
  <c r="G92" i="9"/>
  <c r="G123" i="9" s="1"/>
  <c r="G159" i="9" s="1"/>
  <c r="W91" i="9"/>
  <c r="W122" i="9" s="1"/>
  <c r="W158" i="9" s="1"/>
  <c r="K91" i="9"/>
  <c r="K122" i="9" s="1"/>
  <c r="K158" i="9" s="1"/>
  <c r="AA90" i="9"/>
  <c r="AA121" i="9" s="1"/>
  <c r="O90" i="9"/>
  <c r="O121" i="9" s="1"/>
  <c r="C90" i="9"/>
  <c r="C121" i="9" s="1"/>
  <c r="S89" i="9"/>
  <c r="S120" i="9" s="1"/>
  <c r="S156" i="9" s="1"/>
  <c r="G89" i="9"/>
  <c r="G120" i="9" s="1"/>
  <c r="G156" i="9" s="1"/>
  <c r="W88" i="9"/>
  <c r="W119" i="9" s="1"/>
  <c r="K88" i="9"/>
  <c r="K119" i="9" s="1"/>
  <c r="AA87" i="9"/>
  <c r="AA118" i="9" s="1"/>
  <c r="AA154" i="9" s="1"/>
  <c r="O87" i="9"/>
  <c r="O118" i="9" s="1"/>
  <c r="O154" i="9" s="1"/>
  <c r="C87" i="9"/>
  <c r="C118" i="9" s="1"/>
  <c r="C154" i="9" s="1"/>
  <c r="S86" i="9"/>
  <c r="S117" i="9" s="1"/>
  <c r="S153" i="9" s="1"/>
  <c r="G86" i="9"/>
  <c r="G117" i="9" s="1"/>
  <c r="W85" i="9"/>
  <c r="W116" i="9" s="1"/>
  <c r="W152" i="9" s="1"/>
  <c r="K85" i="9"/>
  <c r="K116" i="9" s="1"/>
  <c r="K152" i="9" s="1"/>
  <c r="AA84" i="9"/>
  <c r="AA115" i="9" s="1"/>
  <c r="AA151" i="9" s="1"/>
  <c r="O84" i="9"/>
  <c r="O115" i="9" s="1"/>
  <c r="O151" i="9" s="1"/>
  <c r="AD83" i="9"/>
  <c r="AD114" i="9" s="1"/>
  <c r="AD150" i="9" s="1"/>
  <c r="Q83" i="9"/>
  <c r="Q114" i="9" s="1"/>
  <c r="Q150" i="9" s="1"/>
  <c r="C83" i="9"/>
  <c r="C114" i="9" s="1"/>
  <c r="P82" i="9"/>
  <c r="P113" i="9" s="1"/>
  <c r="P149" i="9" s="1"/>
  <c r="AB81" i="9"/>
  <c r="AB112" i="9" s="1"/>
  <c r="AB148" i="9" s="1"/>
  <c r="K81" i="9"/>
  <c r="K112" i="9" s="1"/>
  <c r="K148" i="9" s="1"/>
  <c r="T80" i="9"/>
  <c r="T111" i="9" s="1"/>
  <c r="T147" i="9" s="1"/>
  <c r="C80" i="9"/>
  <c r="C111" i="9" s="1"/>
  <c r="C147" i="9" s="1"/>
  <c r="L79" i="9"/>
  <c r="L110" i="9" s="1"/>
  <c r="L146" i="9" s="1"/>
  <c r="W78" i="9"/>
  <c r="W109" i="9" s="1"/>
  <c r="AC77" i="9"/>
  <c r="AC108" i="9" s="1"/>
  <c r="AC144" i="9" s="1"/>
  <c r="I77" i="9"/>
  <c r="I108" i="9" s="1"/>
  <c r="P76" i="9"/>
  <c r="P107" i="9" s="1"/>
  <c r="X75" i="9"/>
  <c r="X106" i="9" s="1"/>
  <c r="X142" i="9" s="1"/>
  <c r="B91" i="9"/>
  <c r="B122" i="9" s="1"/>
  <c r="B158" i="9" s="1"/>
  <c r="B79" i="9"/>
  <c r="B110" i="9" s="1"/>
  <c r="B146" i="9" s="1"/>
  <c r="V100" i="9"/>
  <c r="V131" i="9" s="1"/>
  <c r="V167" i="9" s="1"/>
  <c r="J100" i="9"/>
  <c r="J131" i="9" s="1"/>
  <c r="J167" i="9" s="1"/>
  <c r="Z99" i="9"/>
  <c r="Z130" i="9" s="1"/>
  <c r="Z166" i="9" s="1"/>
  <c r="N99" i="9"/>
  <c r="N130" i="9" s="1"/>
  <c r="N166" i="9" s="1"/>
  <c r="AD98" i="9"/>
  <c r="AD129" i="9" s="1"/>
  <c r="AD165" i="9" s="1"/>
  <c r="R98" i="9"/>
  <c r="R129" i="9" s="1"/>
  <c r="F98" i="9"/>
  <c r="F129" i="9" s="1"/>
  <c r="F165" i="9" s="1"/>
  <c r="V97" i="9"/>
  <c r="V128" i="9" s="1"/>
  <c r="V164" i="9" s="1"/>
  <c r="J97" i="9"/>
  <c r="J128" i="9" s="1"/>
  <c r="J164" i="9" s="1"/>
  <c r="Z96" i="9"/>
  <c r="Z127" i="9" s="1"/>
  <c r="Z163" i="9" s="1"/>
  <c r="N96" i="9"/>
  <c r="N127" i="9" s="1"/>
  <c r="N163" i="9" s="1"/>
  <c r="AD95" i="9"/>
  <c r="AD126" i="9" s="1"/>
  <c r="AD162" i="9" s="1"/>
  <c r="R95" i="9"/>
  <c r="R126" i="9" s="1"/>
  <c r="R162" i="9" s="1"/>
  <c r="F95" i="9"/>
  <c r="F126" i="9" s="1"/>
  <c r="F162" i="9" s="1"/>
  <c r="V94" i="9"/>
  <c r="V125" i="9" s="1"/>
  <c r="V161" i="9" s="1"/>
  <c r="J94" i="9"/>
  <c r="J125" i="9" s="1"/>
  <c r="J161" i="9" s="1"/>
  <c r="Z93" i="9"/>
  <c r="Z124" i="9" s="1"/>
  <c r="Z160" i="9" s="1"/>
  <c r="N93" i="9"/>
  <c r="N124" i="9" s="1"/>
  <c r="N160" i="9" s="1"/>
  <c r="AD92" i="9"/>
  <c r="AD123" i="9" s="1"/>
  <c r="AD159" i="9" s="1"/>
  <c r="R92" i="9"/>
  <c r="R123" i="9" s="1"/>
  <c r="F92" i="9"/>
  <c r="F123" i="9" s="1"/>
  <c r="V91" i="9"/>
  <c r="V122" i="9" s="1"/>
  <c r="J91" i="9"/>
  <c r="J122" i="9" s="1"/>
  <c r="Z90" i="9"/>
  <c r="Z121" i="9" s="1"/>
  <c r="Z157" i="9" s="1"/>
  <c r="N90" i="9"/>
  <c r="N121" i="9" s="1"/>
  <c r="N157" i="9" s="1"/>
  <c r="AD89" i="9"/>
  <c r="AD120" i="9" s="1"/>
  <c r="AD156" i="9" s="1"/>
  <c r="R89" i="9"/>
  <c r="R120" i="9" s="1"/>
  <c r="R156" i="9" s="1"/>
  <c r="F89" i="9"/>
  <c r="F120" i="9" s="1"/>
  <c r="F156" i="9" s="1"/>
  <c r="V88" i="9"/>
  <c r="V119" i="9" s="1"/>
  <c r="V155" i="9" s="1"/>
  <c r="J88" i="9"/>
  <c r="J119" i="9" s="1"/>
  <c r="J155" i="9" s="1"/>
  <c r="Z87" i="9"/>
  <c r="Z118" i="9" s="1"/>
  <c r="N87" i="9"/>
  <c r="N118" i="9" s="1"/>
  <c r="AD86" i="9"/>
  <c r="AD117" i="9" s="1"/>
  <c r="AD153" i="9" s="1"/>
  <c r="R86" i="9"/>
  <c r="R117" i="9" s="1"/>
  <c r="R153" i="9" s="1"/>
  <c r="F86" i="9"/>
  <c r="F117" i="9" s="1"/>
  <c r="F153" i="9" s="1"/>
  <c r="V85" i="9"/>
  <c r="V116" i="9" s="1"/>
  <c r="V152" i="9" s="1"/>
  <c r="J85" i="9"/>
  <c r="J116" i="9" s="1"/>
  <c r="J152" i="9" s="1"/>
  <c r="Z84" i="9"/>
  <c r="Z115" i="9" s="1"/>
  <c r="Z151" i="9" s="1"/>
  <c r="N84" i="9"/>
  <c r="N115" i="9" s="1"/>
  <c r="N151" i="9" s="1"/>
  <c r="AC83" i="9"/>
  <c r="AC114" i="9" s="1"/>
  <c r="AC150" i="9" s="1"/>
  <c r="P83" i="9"/>
  <c r="P114" i="9" s="1"/>
  <c r="P150" i="9" s="1"/>
  <c r="AC82" i="9"/>
  <c r="AC113" i="9" s="1"/>
  <c r="O82" i="9"/>
  <c r="O113" i="9" s="1"/>
  <c r="Z81" i="9"/>
  <c r="Z112" i="9" s="1"/>
  <c r="Z148" i="9" s="1"/>
  <c r="H81" i="9"/>
  <c r="H112" i="9" s="1"/>
  <c r="R80" i="9"/>
  <c r="R111" i="9" s="1"/>
  <c r="R147" i="9" s="1"/>
  <c r="AB79" i="9"/>
  <c r="AB110" i="9" s="1"/>
  <c r="AB146" i="9" s="1"/>
  <c r="J79" i="9"/>
  <c r="J110" i="9" s="1"/>
  <c r="T78" i="9"/>
  <c r="T109" i="9" s="1"/>
  <c r="T145" i="9" s="1"/>
  <c r="AB77" i="9"/>
  <c r="AB108" i="9" s="1"/>
  <c r="AB144" i="9" s="1"/>
  <c r="F77" i="9"/>
  <c r="F108" i="9" s="1"/>
  <c r="F144" i="9" s="1"/>
  <c r="O76" i="9"/>
  <c r="O107" i="9" s="1"/>
  <c r="O143" i="9" s="1"/>
  <c r="W75" i="9"/>
  <c r="W106" i="9" s="1"/>
  <c r="W142" i="9" s="1"/>
  <c r="B90" i="9"/>
  <c r="B121" i="9" s="1"/>
  <c r="B157" i="9" s="1"/>
  <c r="B78" i="9"/>
  <c r="B109" i="9" s="1"/>
  <c r="B145" i="9" s="1"/>
  <c r="U100" i="9"/>
  <c r="U131" i="9" s="1"/>
  <c r="I100" i="9"/>
  <c r="I131" i="9" s="1"/>
  <c r="Y99" i="9"/>
  <c r="Y130" i="9" s="1"/>
  <c r="Y166" i="9" s="1"/>
  <c r="M99" i="9"/>
  <c r="M130" i="9" s="1"/>
  <c r="AC98" i="9"/>
  <c r="AC129" i="9" s="1"/>
  <c r="AC165" i="9" s="1"/>
  <c r="Q98" i="9"/>
  <c r="Q129" i="9" s="1"/>
  <c r="Q165" i="9" s="1"/>
  <c r="E98" i="9"/>
  <c r="E129" i="9" s="1"/>
  <c r="E165" i="9" s="1"/>
  <c r="U97" i="9"/>
  <c r="U128" i="9" s="1"/>
  <c r="U164" i="9" s="1"/>
  <c r="I97" i="9"/>
  <c r="I128" i="9" s="1"/>
  <c r="I164" i="9" s="1"/>
  <c r="Y96" i="9"/>
  <c r="Y127" i="9" s="1"/>
  <c r="Y163" i="9" s="1"/>
  <c r="M96" i="9"/>
  <c r="M127" i="9" s="1"/>
  <c r="M163" i="9" s="1"/>
  <c r="AC95" i="9"/>
  <c r="AC126" i="9" s="1"/>
  <c r="Q95" i="9"/>
  <c r="Q126" i="9" s="1"/>
  <c r="E95" i="9"/>
  <c r="E126" i="9" s="1"/>
  <c r="U94" i="9"/>
  <c r="U125" i="9" s="1"/>
  <c r="U161" i="9" s="1"/>
  <c r="I94" i="9"/>
  <c r="I125" i="9" s="1"/>
  <c r="I161" i="9" s="1"/>
  <c r="Y93" i="9"/>
  <c r="Y124" i="9" s="1"/>
  <c r="M93" i="9"/>
  <c r="M124" i="9" s="1"/>
  <c r="M160" i="9" s="1"/>
  <c r="AC92" i="9"/>
  <c r="AC123" i="9" s="1"/>
  <c r="AC159" i="9" s="1"/>
  <c r="Q92" i="9"/>
  <c r="Q123" i="9" s="1"/>
  <c r="Q159" i="9" s="1"/>
  <c r="E92" i="9"/>
  <c r="E123" i="9" s="1"/>
  <c r="E159" i="9" s="1"/>
  <c r="U91" i="9"/>
  <c r="U122" i="9" s="1"/>
  <c r="U158" i="9" s="1"/>
  <c r="I91" i="9"/>
  <c r="I122" i="9" s="1"/>
  <c r="I158" i="9" s="1"/>
  <c r="Y90" i="9"/>
  <c r="Y121" i="9" s="1"/>
  <c r="M90" i="9"/>
  <c r="M121" i="9" s="1"/>
  <c r="AC89" i="9"/>
  <c r="AC120" i="9" s="1"/>
  <c r="AC156" i="9" s="1"/>
  <c r="Q89" i="9"/>
  <c r="Q120" i="9" s="1"/>
  <c r="Q156" i="9" s="1"/>
  <c r="E89" i="9"/>
  <c r="E120" i="9" s="1"/>
  <c r="E156" i="9" s="1"/>
  <c r="U88" i="9"/>
  <c r="U119" i="9" s="1"/>
  <c r="I88" i="9"/>
  <c r="I119" i="9" s="1"/>
  <c r="I155" i="9" s="1"/>
  <c r="Y87" i="9"/>
  <c r="Y118" i="9" s="1"/>
  <c r="Y154" i="9" s="1"/>
  <c r="M87" i="9"/>
  <c r="M118" i="9" s="1"/>
  <c r="M154" i="9" s="1"/>
  <c r="AC86" i="9"/>
  <c r="AC117" i="9" s="1"/>
  <c r="AC153" i="9" s="1"/>
  <c r="Q86" i="9"/>
  <c r="Q117" i="9" s="1"/>
  <c r="Q153" i="9" s="1"/>
  <c r="E86" i="9"/>
  <c r="E117" i="9" s="1"/>
  <c r="E153" i="9" s="1"/>
  <c r="U85" i="9"/>
  <c r="U116" i="9" s="1"/>
  <c r="U152" i="9" s="1"/>
  <c r="I85" i="9"/>
  <c r="I116" i="9" s="1"/>
  <c r="I152" i="9" s="1"/>
  <c r="Y84" i="9"/>
  <c r="Y115" i="9" s="1"/>
  <c r="Y151" i="9" s="1"/>
  <c r="M84" i="9"/>
  <c r="M115" i="9" s="1"/>
  <c r="M151" i="9" s="1"/>
  <c r="AB83" i="9"/>
  <c r="AB114" i="9" s="1"/>
  <c r="AB150" i="9" s="1"/>
  <c r="O83" i="9"/>
  <c r="O114" i="9" s="1"/>
  <c r="AB82" i="9"/>
  <c r="AB113" i="9" s="1"/>
  <c r="AB149" i="9" s="1"/>
  <c r="M82" i="9"/>
  <c r="M113" i="9" s="1"/>
  <c r="M149" i="9" s="1"/>
  <c r="Y81" i="9"/>
  <c r="Y112" i="9" s="1"/>
  <c r="Y148" i="9" s="1"/>
  <c r="G81" i="9"/>
  <c r="G112" i="9" s="1"/>
  <c r="G148" i="9" s="1"/>
  <c r="Q80" i="9"/>
  <c r="Q111" i="9" s="1"/>
  <c r="Q147" i="9" s="1"/>
  <c r="AA79" i="9"/>
  <c r="AA110" i="9" s="1"/>
  <c r="AA146" i="9" s="1"/>
  <c r="I79" i="9"/>
  <c r="I110" i="9" s="1"/>
  <c r="I146" i="9" s="1"/>
  <c r="S78" i="9"/>
  <c r="S109" i="9" s="1"/>
  <c r="S145" i="9" s="1"/>
  <c r="AA77" i="9"/>
  <c r="AA108" i="9" s="1"/>
  <c r="E77" i="9"/>
  <c r="E108" i="9" s="1"/>
  <c r="E144" i="9" s="1"/>
  <c r="M76" i="9"/>
  <c r="M107" i="9" s="1"/>
  <c r="T75" i="9"/>
  <c r="T106" i="9" s="1"/>
  <c r="T142" i="9" s="1"/>
  <c r="L96" i="9"/>
  <c r="L127" i="9" s="1"/>
  <c r="L163" i="9" s="1"/>
  <c r="AB95" i="9"/>
  <c r="AB126" i="9" s="1"/>
  <c r="AB162" i="9" s="1"/>
  <c r="P95" i="9"/>
  <c r="P126" i="9" s="1"/>
  <c r="P162" i="9" s="1"/>
  <c r="D95" i="9"/>
  <c r="D126" i="9" s="1"/>
  <c r="D162" i="9" s="1"/>
  <c r="T94" i="9"/>
  <c r="T125" i="9" s="1"/>
  <c r="H94" i="9"/>
  <c r="H125" i="9" s="1"/>
  <c r="X93" i="9"/>
  <c r="X124" i="9" s="1"/>
  <c r="X160" i="9" s="1"/>
  <c r="L93" i="9"/>
  <c r="L124" i="9" s="1"/>
  <c r="AB92" i="9"/>
  <c r="AB123" i="9" s="1"/>
  <c r="AB159" i="9" s="1"/>
  <c r="P92" i="9"/>
  <c r="P123" i="9" s="1"/>
  <c r="P159" i="9" s="1"/>
  <c r="D92" i="9"/>
  <c r="D123" i="9" s="1"/>
  <c r="D159" i="9" s="1"/>
  <c r="T91" i="9"/>
  <c r="T122" i="9" s="1"/>
  <c r="H91" i="9"/>
  <c r="H122" i="9" s="1"/>
  <c r="H158" i="9" s="1"/>
  <c r="X90" i="9"/>
  <c r="X121" i="9" s="1"/>
  <c r="X157" i="9" s="1"/>
  <c r="L90" i="9"/>
  <c r="L121" i="9" s="1"/>
  <c r="L157" i="9" s="1"/>
  <c r="AB89" i="9"/>
  <c r="AB120" i="9" s="1"/>
  <c r="AB156" i="9" s="1"/>
  <c r="P89" i="9"/>
  <c r="P120" i="9" s="1"/>
  <c r="D89" i="9"/>
  <c r="D120" i="9" s="1"/>
  <c r="T88" i="9"/>
  <c r="T119" i="9" s="1"/>
  <c r="T155" i="9" s="1"/>
  <c r="H88" i="9"/>
  <c r="H119" i="9" s="1"/>
  <c r="H155" i="9" s="1"/>
  <c r="X87" i="9"/>
  <c r="X118" i="9" s="1"/>
  <c r="X154" i="9" s="1"/>
  <c r="L87" i="9"/>
  <c r="L118" i="9" s="1"/>
  <c r="L154" i="9" s="1"/>
  <c r="AB86" i="9"/>
  <c r="AB117" i="9" s="1"/>
  <c r="AB153" i="9" s="1"/>
  <c r="P86" i="9"/>
  <c r="P117" i="9" s="1"/>
  <c r="P153" i="9" s="1"/>
  <c r="D86" i="9"/>
  <c r="D117" i="9" s="1"/>
  <c r="D153" i="9" s="1"/>
  <c r="T85" i="9"/>
  <c r="T116" i="9" s="1"/>
  <c r="T152" i="9" s="1"/>
  <c r="H85" i="9"/>
  <c r="H116" i="9" s="1"/>
  <c r="H152" i="9" s="1"/>
  <c r="X84" i="9"/>
  <c r="X115" i="9" s="1"/>
  <c r="X151" i="9" s="1"/>
  <c r="L84" i="9"/>
  <c r="L115" i="9" s="1"/>
  <c r="L151" i="9" s="1"/>
  <c r="AA83" i="9"/>
  <c r="AA114" i="9" s="1"/>
  <c r="M83" i="9"/>
  <c r="M114" i="9" s="1"/>
  <c r="M150" i="9" s="1"/>
  <c r="AA82" i="9"/>
  <c r="AA113" i="9" s="1"/>
  <c r="L82" i="9"/>
  <c r="L113" i="9" s="1"/>
  <c r="L149" i="9" s="1"/>
  <c r="X81" i="9"/>
  <c r="X112" i="9" s="1"/>
  <c r="E81" i="9"/>
  <c r="E112" i="9" s="1"/>
  <c r="E148" i="9" s="1"/>
  <c r="P80" i="9"/>
  <c r="P111" i="9" s="1"/>
  <c r="P147" i="9" s="1"/>
  <c r="Y79" i="9"/>
  <c r="Y110" i="9" s="1"/>
  <c r="Y146" i="9" s="1"/>
  <c r="H79" i="9"/>
  <c r="H110" i="9" s="1"/>
  <c r="H146" i="9" s="1"/>
  <c r="Q78" i="9"/>
  <c r="Q109" i="9" s="1"/>
  <c r="Q145" i="9" s="1"/>
  <c r="X77" i="9"/>
  <c r="X108" i="9" s="1"/>
  <c r="X144" i="9" s="1"/>
  <c r="D77" i="9"/>
  <c r="D108" i="9" s="1"/>
  <c r="D144" i="9" s="1"/>
  <c r="J76" i="9"/>
  <c r="J107" i="9" s="1"/>
  <c r="J143" i="9" s="1"/>
  <c r="S75" i="9"/>
  <c r="S106" i="9" s="1"/>
  <c r="S142" i="9" s="1"/>
  <c r="C92" i="9"/>
  <c r="C123" i="9" s="1"/>
  <c r="S91" i="9"/>
  <c r="S122" i="9" s="1"/>
  <c r="S158" i="9" s="1"/>
  <c r="G91" i="9"/>
  <c r="G122" i="9" s="1"/>
  <c r="G158" i="9" s="1"/>
  <c r="W90" i="9"/>
  <c r="W121" i="9" s="1"/>
  <c r="K90" i="9"/>
  <c r="K121" i="9" s="1"/>
  <c r="AA89" i="9"/>
  <c r="AA120" i="9" s="1"/>
  <c r="AA156" i="9" s="1"/>
  <c r="O89" i="9"/>
  <c r="O120" i="9" s="1"/>
  <c r="O156" i="9" s="1"/>
  <c r="C89" i="9"/>
  <c r="C120" i="9" s="1"/>
  <c r="C156" i="9" s="1"/>
  <c r="S88" i="9"/>
  <c r="S119" i="9" s="1"/>
  <c r="S155" i="9" s="1"/>
  <c r="G88" i="9"/>
  <c r="G119" i="9" s="1"/>
  <c r="G155" i="9" s="1"/>
  <c r="W87" i="9"/>
  <c r="W118" i="9" s="1"/>
  <c r="W154" i="9" s="1"/>
  <c r="K87" i="9"/>
  <c r="K118" i="9" s="1"/>
  <c r="K154" i="9" s="1"/>
  <c r="AA86" i="9"/>
  <c r="AA117" i="9" s="1"/>
  <c r="AA153" i="9" s="1"/>
  <c r="O86" i="9"/>
  <c r="O117" i="9" s="1"/>
  <c r="O153" i="9" s="1"/>
  <c r="C86" i="9"/>
  <c r="C117" i="9" s="1"/>
  <c r="C153" i="9" s="1"/>
  <c r="S85" i="9"/>
  <c r="S116" i="9" s="1"/>
  <c r="G85" i="9"/>
  <c r="G116" i="9" s="1"/>
  <c r="W84" i="9"/>
  <c r="W115" i="9" s="1"/>
  <c r="W151" i="9" s="1"/>
  <c r="K84" i="9"/>
  <c r="K115" i="9" s="1"/>
  <c r="K151" i="9" s="1"/>
  <c r="Z83" i="9"/>
  <c r="Z114" i="9" s="1"/>
  <c r="Z150" i="9" s="1"/>
  <c r="L83" i="9"/>
  <c r="L114" i="9" s="1"/>
  <c r="L150" i="9" s="1"/>
  <c r="Y82" i="9"/>
  <c r="Y113" i="9" s="1"/>
  <c r="Y149" i="9" s="1"/>
  <c r="K82" i="9"/>
  <c r="K113" i="9" s="1"/>
  <c r="K149" i="9" s="1"/>
  <c r="W81" i="9"/>
  <c r="W112" i="9" s="1"/>
  <c r="W148" i="9" s="1"/>
  <c r="D81" i="9"/>
  <c r="D112" i="9" s="1"/>
  <c r="D148" i="9" s="1"/>
  <c r="O80" i="9"/>
  <c r="O111" i="9" s="1"/>
  <c r="X79" i="9"/>
  <c r="X110" i="9" s="1"/>
  <c r="X146" i="9" s="1"/>
  <c r="G79" i="9"/>
  <c r="G110" i="9" s="1"/>
  <c r="G146" i="9" s="1"/>
  <c r="N78" i="9"/>
  <c r="N109" i="9" s="1"/>
  <c r="N145" i="9" s="1"/>
  <c r="W77" i="9"/>
  <c r="W108" i="9" s="1"/>
  <c r="W144" i="9" s="1"/>
  <c r="C77" i="9"/>
  <c r="C108" i="9" s="1"/>
  <c r="C144" i="9" s="1"/>
  <c r="I76" i="9"/>
  <c r="I107" i="9" s="1"/>
  <c r="I143" i="9" s="1"/>
  <c r="Q75" i="9"/>
  <c r="Q106" i="9" s="1"/>
  <c r="Q142" i="9" s="1"/>
  <c r="B151" i="8"/>
  <c r="W100" i="8"/>
  <c r="W131" i="8" s="1"/>
  <c r="W167" i="8" s="1"/>
  <c r="K98" i="8"/>
  <c r="K129" i="8" s="1"/>
  <c r="K165" i="8" s="1"/>
  <c r="R75" i="8"/>
  <c r="R106" i="8" s="1"/>
  <c r="R142" i="8" s="1"/>
  <c r="V93" i="8"/>
  <c r="V124" i="8" s="1"/>
  <c r="V160" i="8" s="1"/>
  <c r="AC92" i="8"/>
  <c r="AC123" i="8" s="1"/>
  <c r="AC159" i="8" s="1"/>
  <c r="D88" i="8"/>
  <c r="D119" i="8" s="1"/>
  <c r="D155" i="8" s="1"/>
  <c r="H87" i="8"/>
  <c r="H118" i="8" s="1"/>
  <c r="H154" i="8" s="1"/>
  <c r="I82" i="8"/>
  <c r="I113" i="8" s="1"/>
  <c r="I149" i="8" s="1"/>
  <c r="H81" i="8"/>
  <c r="H112" i="8" s="1"/>
  <c r="H148" i="8" s="1"/>
  <c r="B87" i="8"/>
  <c r="B118" i="8" s="1"/>
  <c r="B154" i="8" s="1"/>
  <c r="M98" i="8"/>
  <c r="M129" i="8" s="1"/>
  <c r="M165" i="8" s="1"/>
  <c r="X93" i="8"/>
  <c r="X124" i="8" s="1"/>
  <c r="X160" i="8" s="1"/>
  <c r="E88" i="8"/>
  <c r="E119" i="8" s="1"/>
  <c r="E155" i="8" s="1"/>
  <c r="M82" i="8"/>
  <c r="M113" i="8" s="1"/>
  <c r="M149" i="8" s="1"/>
  <c r="G75" i="8"/>
  <c r="G106" i="8" s="1"/>
  <c r="G142" i="8" s="1"/>
  <c r="U100" i="8"/>
  <c r="U131" i="8" s="1"/>
  <c r="U167" i="8" s="1"/>
  <c r="U97" i="8"/>
  <c r="U128" i="8" s="1"/>
  <c r="U164" i="8" s="1"/>
  <c r="Z92" i="8"/>
  <c r="Z123" i="8" s="1"/>
  <c r="Z159" i="8" s="1"/>
  <c r="F87" i="8"/>
  <c r="F118" i="8" s="1"/>
  <c r="F154" i="8" s="1"/>
  <c r="G81" i="8"/>
  <c r="G112" i="8" s="1"/>
  <c r="G148" i="8" s="1"/>
  <c r="R100" i="8"/>
  <c r="R131" i="8" s="1"/>
  <c r="R167" i="8" s="1"/>
  <c r="AD96" i="8"/>
  <c r="AD127" i="8" s="1"/>
  <c r="AD163" i="8" s="1"/>
  <c r="AC91" i="8"/>
  <c r="AC122" i="8" s="1"/>
  <c r="AC158" i="8" s="1"/>
  <c r="I86" i="8"/>
  <c r="I117" i="8" s="1"/>
  <c r="I153" i="8" s="1"/>
  <c r="E80" i="8"/>
  <c r="E111" i="8" s="1"/>
  <c r="E147" i="8" s="1"/>
  <c r="C100" i="8"/>
  <c r="C131" i="8" s="1"/>
  <c r="C167" i="8" s="1"/>
  <c r="AA96" i="8"/>
  <c r="AA127" i="8" s="1"/>
  <c r="AA163" i="8" s="1"/>
  <c r="AB91" i="8"/>
  <c r="AB122" i="8" s="1"/>
  <c r="AB158" i="8" s="1"/>
  <c r="E86" i="8"/>
  <c r="E117" i="8" s="1"/>
  <c r="E153" i="8" s="1"/>
  <c r="AD79" i="8"/>
  <c r="AD110" i="8" s="1"/>
  <c r="AD146" i="8" s="1"/>
  <c r="AD99" i="8"/>
  <c r="AD130" i="8" s="1"/>
  <c r="AD166" i="8" s="1"/>
  <c r="G96" i="8"/>
  <c r="G127" i="8" s="1"/>
  <c r="G163" i="8" s="1"/>
  <c r="D91" i="8"/>
  <c r="D122" i="8" s="1"/>
  <c r="D158" i="8" s="1"/>
  <c r="I85" i="8"/>
  <c r="I116" i="8" s="1"/>
  <c r="I152" i="8" s="1"/>
  <c r="D79" i="8"/>
  <c r="D110" i="8" s="1"/>
  <c r="D146" i="8" s="1"/>
  <c r="Y99" i="8"/>
  <c r="Y130" i="8" s="1"/>
  <c r="Y166" i="8" s="1"/>
  <c r="F96" i="8"/>
  <c r="F127" i="8" s="1"/>
  <c r="F163" i="8" s="1"/>
  <c r="AD90" i="8"/>
  <c r="AD121" i="8" s="1"/>
  <c r="AD157" i="8" s="1"/>
  <c r="F85" i="8"/>
  <c r="F116" i="8" s="1"/>
  <c r="F152" i="8" s="1"/>
  <c r="AC78" i="8"/>
  <c r="AC109" i="8" s="1"/>
  <c r="AC145" i="8" s="1"/>
  <c r="I99" i="8"/>
  <c r="I130" i="8" s="1"/>
  <c r="I166" i="8" s="1"/>
  <c r="N95" i="8"/>
  <c r="N126" i="8" s="1"/>
  <c r="N162" i="8" s="1"/>
  <c r="E90" i="8"/>
  <c r="E121" i="8" s="1"/>
  <c r="E157" i="8" s="1"/>
  <c r="I84" i="8"/>
  <c r="I115" i="8" s="1"/>
  <c r="I151" i="8" s="1"/>
  <c r="AB77" i="8"/>
  <c r="AB108" i="8" s="1"/>
  <c r="AB144" i="8" s="1"/>
  <c r="G99" i="8"/>
  <c r="G130" i="8" s="1"/>
  <c r="G166" i="8" s="1"/>
  <c r="M95" i="8"/>
  <c r="M126" i="8" s="1"/>
  <c r="M162" i="8" s="1"/>
  <c r="AC89" i="8"/>
  <c r="AC120" i="8" s="1"/>
  <c r="AC156" i="8" s="1"/>
  <c r="H84" i="8"/>
  <c r="H115" i="8" s="1"/>
  <c r="H151" i="8" s="1"/>
  <c r="X77" i="8"/>
  <c r="X108" i="8" s="1"/>
  <c r="X144" i="8" s="1"/>
  <c r="C99" i="8"/>
  <c r="C130" i="8" s="1"/>
  <c r="C166" i="8" s="1"/>
  <c r="U94" i="8"/>
  <c r="U125" i="8" s="1"/>
  <c r="U161" i="8" s="1"/>
  <c r="E89" i="8"/>
  <c r="E120" i="8" s="1"/>
  <c r="E156" i="8" s="1"/>
  <c r="L83" i="8"/>
  <c r="L114" i="8" s="1"/>
  <c r="L150" i="8" s="1"/>
  <c r="T76" i="8"/>
  <c r="T107" i="8" s="1"/>
  <c r="T143" i="8" s="1"/>
  <c r="B90" i="8"/>
  <c r="B121" i="8" s="1"/>
  <c r="B157" i="8" s="1"/>
  <c r="N98" i="8"/>
  <c r="N129" i="8" s="1"/>
  <c r="N165" i="8" s="1"/>
  <c r="R94" i="8"/>
  <c r="R125" i="8" s="1"/>
  <c r="R161" i="8" s="1"/>
  <c r="AD88" i="8"/>
  <c r="AD119" i="8" s="1"/>
  <c r="AD155" i="8" s="1"/>
  <c r="J83" i="8"/>
  <c r="J114" i="8" s="1"/>
  <c r="J150" i="8" s="1"/>
  <c r="P76" i="8"/>
  <c r="P107" i="8" s="1"/>
  <c r="P143" i="8" s="1"/>
  <c r="B92" i="8"/>
  <c r="B123" i="8" s="1"/>
  <c r="B159" i="8" s="1"/>
  <c r="Y100" i="8"/>
  <c r="Y131" i="8" s="1"/>
  <c r="Y167" i="8" s="1"/>
  <c r="D100" i="8"/>
  <c r="D131" i="8" s="1"/>
  <c r="D167" i="8" s="1"/>
  <c r="J99" i="8"/>
  <c r="J130" i="8" s="1"/>
  <c r="J166" i="8" s="1"/>
  <c r="P98" i="8"/>
  <c r="P129" i="8" s="1"/>
  <c r="P165" i="8" s="1"/>
  <c r="Y97" i="8"/>
  <c r="Y128" i="8" s="1"/>
  <c r="Y164" i="8" s="1"/>
  <c r="C97" i="8"/>
  <c r="C128" i="8" s="1"/>
  <c r="C164" i="8" s="1"/>
  <c r="H96" i="8"/>
  <c r="H127" i="8" s="1"/>
  <c r="H163" i="8" s="1"/>
  <c r="P95" i="8"/>
  <c r="P126" i="8" s="1"/>
  <c r="P162" i="8" s="1"/>
  <c r="W94" i="8"/>
  <c r="W125" i="8" s="1"/>
  <c r="W161" i="8" s="1"/>
  <c r="AA93" i="8"/>
  <c r="AA124" i="8" s="1"/>
  <c r="AA160" i="8" s="1"/>
  <c r="C93" i="8"/>
  <c r="C124" i="8" s="1"/>
  <c r="C160" i="8" s="1"/>
  <c r="D92" i="8"/>
  <c r="D123" i="8" s="1"/>
  <c r="D159" i="8" s="1"/>
  <c r="E91" i="8"/>
  <c r="E122" i="8" s="1"/>
  <c r="E158" i="8" s="1"/>
  <c r="G90" i="8"/>
  <c r="G121" i="8" s="1"/>
  <c r="G157" i="8" s="1"/>
  <c r="I89" i="8"/>
  <c r="I120" i="8" s="1"/>
  <c r="I156" i="8" s="1"/>
  <c r="H88" i="8"/>
  <c r="H119" i="8" s="1"/>
  <c r="H155" i="8" s="1"/>
  <c r="I87" i="8"/>
  <c r="I118" i="8" s="1"/>
  <c r="I154" i="8" s="1"/>
  <c r="K86" i="8"/>
  <c r="K117" i="8" s="1"/>
  <c r="K153" i="8" s="1"/>
  <c r="M85" i="8"/>
  <c r="M116" i="8" s="1"/>
  <c r="M152" i="8" s="1"/>
  <c r="L84" i="8"/>
  <c r="L115" i="8" s="1"/>
  <c r="L151" i="8" s="1"/>
  <c r="M83" i="8"/>
  <c r="M114" i="8" s="1"/>
  <c r="M150" i="8" s="1"/>
  <c r="O82" i="8"/>
  <c r="O113" i="8" s="1"/>
  <c r="O149" i="8" s="1"/>
  <c r="J81" i="8"/>
  <c r="J112" i="8" s="1"/>
  <c r="J148" i="8" s="1"/>
  <c r="I80" i="8"/>
  <c r="I111" i="8" s="1"/>
  <c r="I147" i="8" s="1"/>
  <c r="E79" i="8"/>
  <c r="E110" i="8" s="1"/>
  <c r="E146" i="8" s="1"/>
  <c r="AC77" i="8"/>
  <c r="AC108" i="8" s="1"/>
  <c r="AC144" i="8" s="1"/>
  <c r="Y76" i="8"/>
  <c r="Y107" i="8" s="1"/>
  <c r="Y143" i="8" s="1"/>
  <c r="I75" i="8"/>
  <c r="I106" i="8" s="1"/>
  <c r="I142" i="8" s="1"/>
  <c r="J75" i="8"/>
  <c r="J106" i="8" s="1"/>
  <c r="J142" i="8" s="1"/>
  <c r="V75" i="8"/>
  <c r="V106" i="8" s="1"/>
  <c r="V142" i="8" s="1"/>
  <c r="F76" i="8"/>
  <c r="F107" i="8" s="1"/>
  <c r="F143" i="8" s="1"/>
  <c r="R76" i="8"/>
  <c r="R107" i="8" s="1"/>
  <c r="R143" i="8" s="1"/>
  <c r="AD76" i="8"/>
  <c r="AD107" i="8" s="1"/>
  <c r="AD143" i="8" s="1"/>
  <c r="N77" i="8"/>
  <c r="N108" i="8" s="1"/>
  <c r="N144" i="8" s="1"/>
  <c r="Z77" i="8"/>
  <c r="Z108" i="8" s="1"/>
  <c r="Z144" i="8" s="1"/>
  <c r="K75" i="8"/>
  <c r="K106" i="8" s="1"/>
  <c r="K142" i="8" s="1"/>
  <c r="W75" i="8"/>
  <c r="W106" i="8" s="1"/>
  <c r="W142" i="8" s="1"/>
  <c r="G76" i="8"/>
  <c r="G107" i="8" s="1"/>
  <c r="G143" i="8" s="1"/>
  <c r="S76" i="8"/>
  <c r="S107" i="8" s="1"/>
  <c r="S143" i="8" s="1"/>
  <c r="C77" i="8"/>
  <c r="C108" i="8" s="1"/>
  <c r="C144" i="8" s="1"/>
  <c r="O77" i="8"/>
  <c r="O108" i="8" s="1"/>
  <c r="O144" i="8" s="1"/>
  <c r="AA77" i="8"/>
  <c r="AA108" i="8" s="1"/>
  <c r="AA144" i="8" s="1"/>
  <c r="K78" i="8"/>
  <c r="K109" i="8" s="1"/>
  <c r="K145" i="8" s="1"/>
  <c r="W78" i="8"/>
  <c r="W109" i="8" s="1"/>
  <c r="W145" i="8" s="1"/>
  <c r="G79" i="8"/>
  <c r="G110" i="8" s="1"/>
  <c r="G146" i="8" s="1"/>
  <c r="S79" i="8"/>
  <c r="S110" i="8" s="1"/>
  <c r="S146" i="8" s="1"/>
  <c r="C80" i="8"/>
  <c r="C111" i="8" s="1"/>
  <c r="C147" i="8" s="1"/>
  <c r="O80" i="8"/>
  <c r="O111" i="8" s="1"/>
  <c r="O147" i="8" s="1"/>
  <c r="AA80" i="8"/>
  <c r="AA111" i="8" s="1"/>
  <c r="AA147" i="8" s="1"/>
  <c r="K81" i="8"/>
  <c r="K112" i="8" s="1"/>
  <c r="K148" i="8" s="1"/>
  <c r="W81" i="8"/>
  <c r="W112" i="8" s="1"/>
  <c r="W148" i="8" s="1"/>
  <c r="G82" i="8"/>
  <c r="G113" i="8" s="1"/>
  <c r="G149" i="8" s="1"/>
  <c r="S82" i="8"/>
  <c r="S113" i="8" s="1"/>
  <c r="S149" i="8" s="1"/>
  <c r="C83" i="8"/>
  <c r="C114" i="8" s="1"/>
  <c r="C150" i="8" s="1"/>
  <c r="O83" i="8"/>
  <c r="O114" i="8" s="1"/>
  <c r="O150" i="8" s="1"/>
  <c r="AA83" i="8"/>
  <c r="AA114" i="8" s="1"/>
  <c r="AA150" i="8" s="1"/>
  <c r="K84" i="8"/>
  <c r="K115" i="8" s="1"/>
  <c r="K151" i="8" s="1"/>
  <c r="W84" i="8"/>
  <c r="W115" i="8" s="1"/>
  <c r="W151" i="8" s="1"/>
  <c r="G85" i="8"/>
  <c r="G116" i="8" s="1"/>
  <c r="G152" i="8" s="1"/>
  <c r="S85" i="8"/>
  <c r="S116" i="8" s="1"/>
  <c r="S152" i="8" s="1"/>
  <c r="C86" i="8"/>
  <c r="C117" i="8" s="1"/>
  <c r="C153" i="8" s="1"/>
  <c r="O86" i="8"/>
  <c r="O117" i="8" s="1"/>
  <c r="O153" i="8" s="1"/>
  <c r="AA86" i="8"/>
  <c r="AA117" i="8" s="1"/>
  <c r="AA153" i="8" s="1"/>
  <c r="K87" i="8"/>
  <c r="K118" i="8" s="1"/>
  <c r="K154" i="8" s="1"/>
  <c r="W87" i="8"/>
  <c r="W118" i="8" s="1"/>
  <c r="W154" i="8" s="1"/>
  <c r="G88" i="8"/>
  <c r="G119" i="8" s="1"/>
  <c r="G155" i="8" s="1"/>
  <c r="S88" i="8"/>
  <c r="S119" i="8" s="1"/>
  <c r="S155" i="8" s="1"/>
  <c r="C89" i="8"/>
  <c r="C120" i="8" s="1"/>
  <c r="C156" i="8" s="1"/>
  <c r="O89" i="8"/>
  <c r="O120" i="8" s="1"/>
  <c r="O156" i="8" s="1"/>
  <c r="AA89" i="8"/>
  <c r="AA120" i="8" s="1"/>
  <c r="AA156" i="8" s="1"/>
  <c r="K90" i="8"/>
  <c r="K121" i="8" s="1"/>
  <c r="K157" i="8" s="1"/>
  <c r="W90" i="8"/>
  <c r="W121" i="8" s="1"/>
  <c r="W157" i="8" s="1"/>
  <c r="G91" i="8"/>
  <c r="G122" i="8" s="1"/>
  <c r="G158" i="8" s="1"/>
  <c r="S91" i="8"/>
  <c r="S122" i="8" s="1"/>
  <c r="S158" i="8" s="1"/>
  <c r="C92" i="8"/>
  <c r="C123" i="8" s="1"/>
  <c r="C159" i="8" s="1"/>
  <c r="O92" i="8"/>
  <c r="O123" i="8" s="1"/>
  <c r="O159" i="8" s="1"/>
  <c r="AA92" i="8"/>
  <c r="AA123" i="8" s="1"/>
  <c r="AA159" i="8" s="1"/>
  <c r="K93" i="8"/>
  <c r="K124" i="8" s="1"/>
  <c r="K160" i="8" s="1"/>
  <c r="W93" i="8"/>
  <c r="W124" i="8" s="1"/>
  <c r="W160" i="8" s="1"/>
  <c r="G94" i="8"/>
  <c r="G125" i="8" s="1"/>
  <c r="G161" i="8" s="1"/>
  <c r="S94" i="8"/>
  <c r="S125" i="8" s="1"/>
  <c r="S161" i="8" s="1"/>
  <c r="C95" i="8"/>
  <c r="C126" i="8" s="1"/>
  <c r="C162" i="8" s="1"/>
  <c r="O95" i="8"/>
  <c r="O126" i="8" s="1"/>
  <c r="O162" i="8" s="1"/>
  <c r="AA95" i="8"/>
  <c r="AA126" i="8" s="1"/>
  <c r="AA162" i="8" s="1"/>
  <c r="K96" i="8"/>
  <c r="K127" i="8" s="1"/>
  <c r="K163" i="8" s="1"/>
  <c r="W96" i="8"/>
  <c r="W127" i="8" s="1"/>
  <c r="W163" i="8" s="1"/>
  <c r="G97" i="8"/>
  <c r="G128" i="8" s="1"/>
  <c r="G164" i="8" s="1"/>
  <c r="S97" i="8"/>
  <c r="S128" i="8" s="1"/>
  <c r="S164" i="8" s="1"/>
  <c r="C98" i="8"/>
  <c r="C129" i="8" s="1"/>
  <c r="C165" i="8" s="1"/>
  <c r="O98" i="8"/>
  <c r="O129" i="8" s="1"/>
  <c r="O165" i="8" s="1"/>
  <c r="AA98" i="8"/>
  <c r="AA129" i="8" s="1"/>
  <c r="AA165" i="8" s="1"/>
  <c r="K99" i="8"/>
  <c r="K130" i="8" s="1"/>
  <c r="K166" i="8" s="1"/>
  <c r="W99" i="8"/>
  <c r="W130" i="8" s="1"/>
  <c r="W166" i="8" s="1"/>
  <c r="G100" i="8"/>
  <c r="G131" i="8" s="1"/>
  <c r="G167" i="8" s="1"/>
  <c r="S100" i="8"/>
  <c r="S131" i="8" s="1"/>
  <c r="S167" i="8" s="1"/>
  <c r="B76" i="8"/>
  <c r="B107" i="8" s="1"/>
  <c r="B143" i="8" s="1"/>
  <c r="B88" i="8"/>
  <c r="B119" i="8" s="1"/>
  <c r="B155" i="8" s="1"/>
  <c r="B100" i="8"/>
  <c r="B131" i="8" s="1"/>
  <c r="B167" i="8" s="1"/>
  <c r="L75" i="8"/>
  <c r="L106" i="8" s="1"/>
  <c r="L142" i="8" s="1"/>
  <c r="M75" i="8"/>
  <c r="M106" i="8" s="1"/>
  <c r="M142" i="8" s="1"/>
  <c r="N75" i="8"/>
  <c r="N106" i="8" s="1"/>
  <c r="N142" i="8" s="1"/>
  <c r="Z75" i="8"/>
  <c r="Z106" i="8" s="1"/>
  <c r="Z142" i="8" s="1"/>
  <c r="J76" i="8"/>
  <c r="J107" i="8" s="1"/>
  <c r="J143" i="8" s="1"/>
  <c r="V76" i="8"/>
  <c r="V107" i="8" s="1"/>
  <c r="V143" i="8" s="1"/>
  <c r="F77" i="8"/>
  <c r="F108" i="8" s="1"/>
  <c r="F144" i="8" s="1"/>
  <c r="R77" i="8"/>
  <c r="R108" i="8" s="1"/>
  <c r="R144" i="8" s="1"/>
  <c r="AD77" i="8"/>
  <c r="AD108" i="8" s="1"/>
  <c r="AD144" i="8" s="1"/>
  <c r="N78" i="8"/>
  <c r="N109" i="8" s="1"/>
  <c r="N145" i="8" s="1"/>
  <c r="Z78" i="8"/>
  <c r="Z109" i="8" s="1"/>
  <c r="Z145" i="8" s="1"/>
  <c r="J79" i="8"/>
  <c r="J110" i="8" s="1"/>
  <c r="J146" i="8" s="1"/>
  <c r="V79" i="8"/>
  <c r="V110" i="8" s="1"/>
  <c r="V146" i="8" s="1"/>
  <c r="F80" i="8"/>
  <c r="F111" i="8" s="1"/>
  <c r="F147" i="8" s="1"/>
  <c r="R80" i="8"/>
  <c r="R111" i="8" s="1"/>
  <c r="R147" i="8" s="1"/>
  <c r="AD80" i="8"/>
  <c r="AD111" i="8" s="1"/>
  <c r="AD147" i="8" s="1"/>
  <c r="N81" i="8"/>
  <c r="N112" i="8" s="1"/>
  <c r="N148" i="8" s="1"/>
  <c r="Z81" i="8"/>
  <c r="Z112" i="8" s="1"/>
  <c r="Z148" i="8" s="1"/>
  <c r="J82" i="8"/>
  <c r="J113" i="8" s="1"/>
  <c r="J149" i="8" s="1"/>
  <c r="V82" i="8"/>
  <c r="V113" i="8" s="1"/>
  <c r="V149" i="8" s="1"/>
  <c r="F83" i="8"/>
  <c r="F114" i="8" s="1"/>
  <c r="F150" i="8" s="1"/>
  <c r="R83" i="8"/>
  <c r="R114" i="8" s="1"/>
  <c r="R150" i="8" s="1"/>
  <c r="AD83" i="8"/>
  <c r="AD114" i="8" s="1"/>
  <c r="AD150" i="8" s="1"/>
  <c r="N84" i="8"/>
  <c r="N115" i="8" s="1"/>
  <c r="N151" i="8" s="1"/>
  <c r="Z84" i="8"/>
  <c r="Z115" i="8" s="1"/>
  <c r="Z151" i="8" s="1"/>
  <c r="J85" i="8"/>
  <c r="J116" i="8" s="1"/>
  <c r="J152" i="8" s="1"/>
  <c r="V85" i="8"/>
  <c r="V116" i="8" s="1"/>
  <c r="V152" i="8" s="1"/>
  <c r="F86" i="8"/>
  <c r="F117" i="8" s="1"/>
  <c r="F153" i="8" s="1"/>
  <c r="R86" i="8"/>
  <c r="R117" i="8" s="1"/>
  <c r="R153" i="8" s="1"/>
  <c r="AD86" i="8"/>
  <c r="AD117" i="8" s="1"/>
  <c r="AD153" i="8" s="1"/>
  <c r="N87" i="8"/>
  <c r="N118" i="8" s="1"/>
  <c r="N154" i="8" s="1"/>
  <c r="Z87" i="8"/>
  <c r="Z118" i="8" s="1"/>
  <c r="Z154" i="8" s="1"/>
  <c r="J88" i="8"/>
  <c r="J119" i="8" s="1"/>
  <c r="J155" i="8" s="1"/>
  <c r="V88" i="8"/>
  <c r="V119" i="8" s="1"/>
  <c r="V155" i="8" s="1"/>
  <c r="F89" i="8"/>
  <c r="F120" i="8" s="1"/>
  <c r="F156" i="8" s="1"/>
  <c r="R89" i="8"/>
  <c r="R120" i="8" s="1"/>
  <c r="R156" i="8" s="1"/>
  <c r="AD89" i="8"/>
  <c r="AD120" i="8" s="1"/>
  <c r="AD156" i="8" s="1"/>
  <c r="N90" i="8"/>
  <c r="N121" i="8" s="1"/>
  <c r="N157" i="8" s="1"/>
  <c r="Z90" i="8"/>
  <c r="Z121" i="8" s="1"/>
  <c r="Z157" i="8" s="1"/>
  <c r="J91" i="8"/>
  <c r="J122" i="8" s="1"/>
  <c r="J158" i="8" s="1"/>
  <c r="V91" i="8"/>
  <c r="V122" i="8" s="1"/>
  <c r="V158" i="8" s="1"/>
  <c r="F92" i="8"/>
  <c r="F123" i="8" s="1"/>
  <c r="F159" i="8" s="1"/>
  <c r="R92" i="8"/>
  <c r="R123" i="8" s="1"/>
  <c r="R159" i="8" s="1"/>
  <c r="AD92" i="8"/>
  <c r="AD123" i="8" s="1"/>
  <c r="AD159" i="8" s="1"/>
  <c r="N93" i="8"/>
  <c r="N124" i="8" s="1"/>
  <c r="N160" i="8" s="1"/>
  <c r="Z93" i="8"/>
  <c r="Z124" i="8" s="1"/>
  <c r="Z160" i="8" s="1"/>
  <c r="J94" i="8"/>
  <c r="J125" i="8" s="1"/>
  <c r="J161" i="8" s="1"/>
  <c r="V94" i="8"/>
  <c r="V125" i="8" s="1"/>
  <c r="V161" i="8" s="1"/>
  <c r="F95" i="8"/>
  <c r="F126" i="8" s="1"/>
  <c r="F162" i="8" s="1"/>
  <c r="R95" i="8"/>
  <c r="R126" i="8" s="1"/>
  <c r="R162" i="8" s="1"/>
  <c r="AD95" i="8"/>
  <c r="AD126" i="8" s="1"/>
  <c r="AD162" i="8" s="1"/>
  <c r="N96" i="8"/>
  <c r="N127" i="8" s="1"/>
  <c r="N163" i="8" s="1"/>
  <c r="Z96" i="8"/>
  <c r="Z127" i="8" s="1"/>
  <c r="Z163" i="8" s="1"/>
  <c r="J97" i="8"/>
  <c r="J128" i="8" s="1"/>
  <c r="J164" i="8" s="1"/>
  <c r="V97" i="8"/>
  <c r="V128" i="8" s="1"/>
  <c r="V164" i="8" s="1"/>
  <c r="F98" i="8"/>
  <c r="F129" i="8" s="1"/>
  <c r="F165" i="8" s="1"/>
  <c r="R98" i="8"/>
  <c r="R129" i="8" s="1"/>
  <c r="R165" i="8" s="1"/>
  <c r="AD98" i="8"/>
  <c r="AD129" i="8" s="1"/>
  <c r="AD165" i="8" s="1"/>
  <c r="N99" i="8"/>
  <c r="N130" i="8" s="1"/>
  <c r="N166" i="8" s="1"/>
  <c r="Z99" i="8"/>
  <c r="Z130" i="8" s="1"/>
  <c r="Z166" i="8" s="1"/>
  <c r="J100" i="8"/>
  <c r="J131" i="8" s="1"/>
  <c r="J167" i="8" s="1"/>
  <c r="V100" i="8"/>
  <c r="V131" i="8" s="1"/>
  <c r="V167" i="8" s="1"/>
  <c r="B79" i="8"/>
  <c r="B110" i="8" s="1"/>
  <c r="B146" i="8" s="1"/>
  <c r="B91" i="8"/>
  <c r="B122" i="8" s="1"/>
  <c r="B158" i="8" s="1"/>
  <c r="C75" i="8"/>
  <c r="C106" i="8" s="1"/>
  <c r="C142" i="8" s="1"/>
  <c r="O75" i="8"/>
  <c r="O106" i="8" s="1"/>
  <c r="O142" i="8" s="1"/>
  <c r="AA75" i="8"/>
  <c r="AA106" i="8" s="1"/>
  <c r="AA142" i="8" s="1"/>
  <c r="K76" i="8"/>
  <c r="K107" i="8" s="1"/>
  <c r="K143" i="8" s="1"/>
  <c r="W76" i="8"/>
  <c r="W107" i="8" s="1"/>
  <c r="W143" i="8" s="1"/>
  <c r="G77" i="8"/>
  <c r="G108" i="8" s="1"/>
  <c r="G144" i="8" s="1"/>
  <c r="S77" i="8"/>
  <c r="S108" i="8" s="1"/>
  <c r="S144" i="8" s="1"/>
  <c r="C78" i="8"/>
  <c r="C109" i="8" s="1"/>
  <c r="C145" i="8" s="1"/>
  <c r="O78" i="8"/>
  <c r="O109" i="8" s="1"/>
  <c r="O145" i="8" s="1"/>
  <c r="AA78" i="8"/>
  <c r="AA109" i="8" s="1"/>
  <c r="AA145" i="8" s="1"/>
  <c r="K79" i="8"/>
  <c r="K110" i="8" s="1"/>
  <c r="K146" i="8" s="1"/>
  <c r="W79" i="8"/>
  <c r="W110" i="8" s="1"/>
  <c r="W146" i="8" s="1"/>
  <c r="G80" i="8"/>
  <c r="G111" i="8" s="1"/>
  <c r="G147" i="8" s="1"/>
  <c r="S80" i="8"/>
  <c r="S111" i="8" s="1"/>
  <c r="S147" i="8" s="1"/>
  <c r="C81" i="8"/>
  <c r="C112" i="8" s="1"/>
  <c r="C148" i="8" s="1"/>
  <c r="O81" i="8"/>
  <c r="O112" i="8" s="1"/>
  <c r="O148" i="8" s="1"/>
  <c r="AA81" i="8"/>
  <c r="AA112" i="8" s="1"/>
  <c r="AA148" i="8" s="1"/>
  <c r="K82" i="8"/>
  <c r="K113" i="8" s="1"/>
  <c r="K149" i="8" s="1"/>
  <c r="W82" i="8"/>
  <c r="W113" i="8" s="1"/>
  <c r="W149" i="8" s="1"/>
  <c r="G83" i="8"/>
  <c r="G114" i="8" s="1"/>
  <c r="G150" i="8" s="1"/>
  <c r="S83" i="8"/>
  <c r="S114" i="8" s="1"/>
  <c r="S150" i="8" s="1"/>
  <c r="C84" i="8"/>
  <c r="C115" i="8" s="1"/>
  <c r="C151" i="8" s="1"/>
  <c r="O84" i="8"/>
  <c r="O115" i="8" s="1"/>
  <c r="O151" i="8" s="1"/>
  <c r="AA84" i="8"/>
  <c r="AA115" i="8" s="1"/>
  <c r="AA151" i="8" s="1"/>
  <c r="K85" i="8"/>
  <c r="K116" i="8" s="1"/>
  <c r="K152" i="8" s="1"/>
  <c r="W85" i="8"/>
  <c r="W116" i="8" s="1"/>
  <c r="W152" i="8" s="1"/>
  <c r="G86" i="8"/>
  <c r="G117" i="8" s="1"/>
  <c r="G153" i="8" s="1"/>
  <c r="S86" i="8"/>
  <c r="S117" i="8" s="1"/>
  <c r="S153" i="8" s="1"/>
  <c r="C87" i="8"/>
  <c r="C118" i="8" s="1"/>
  <c r="C154" i="8" s="1"/>
  <c r="O87" i="8"/>
  <c r="O118" i="8" s="1"/>
  <c r="O154" i="8" s="1"/>
  <c r="AA87" i="8"/>
  <c r="AA118" i="8" s="1"/>
  <c r="AA154" i="8" s="1"/>
  <c r="K88" i="8"/>
  <c r="K119" i="8" s="1"/>
  <c r="K155" i="8" s="1"/>
  <c r="W88" i="8"/>
  <c r="W119" i="8" s="1"/>
  <c r="W155" i="8" s="1"/>
  <c r="G89" i="8"/>
  <c r="G120" i="8" s="1"/>
  <c r="G156" i="8" s="1"/>
  <c r="S89" i="8"/>
  <c r="S120" i="8" s="1"/>
  <c r="S156" i="8" s="1"/>
  <c r="C90" i="8"/>
  <c r="C121" i="8" s="1"/>
  <c r="C157" i="8" s="1"/>
  <c r="O90" i="8"/>
  <c r="O121" i="8" s="1"/>
  <c r="O157" i="8" s="1"/>
  <c r="AA90" i="8"/>
  <c r="AA121" i="8" s="1"/>
  <c r="AA157" i="8" s="1"/>
  <c r="K91" i="8"/>
  <c r="K122" i="8" s="1"/>
  <c r="K158" i="8" s="1"/>
  <c r="W91" i="8"/>
  <c r="W122" i="8" s="1"/>
  <c r="W158" i="8" s="1"/>
  <c r="G92" i="8"/>
  <c r="G123" i="8" s="1"/>
  <c r="G159" i="8" s="1"/>
  <c r="S92" i="8"/>
  <c r="S123" i="8" s="1"/>
  <c r="S159" i="8" s="1"/>
  <c r="D75" i="8"/>
  <c r="D106" i="8" s="1"/>
  <c r="D142" i="8" s="1"/>
  <c r="P75" i="8"/>
  <c r="P106" i="8" s="1"/>
  <c r="P142" i="8" s="1"/>
  <c r="AB75" i="8"/>
  <c r="AB106" i="8" s="1"/>
  <c r="AB142" i="8" s="1"/>
  <c r="L76" i="8"/>
  <c r="L107" i="8" s="1"/>
  <c r="L143" i="8" s="1"/>
  <c r="X76" i="8"/>
  <c r="X107" i="8" s="1"/>
  <c r="X143" i="8" s="1"/>
  <c r="H77" i="8"/>
  <c r="H108" i="8" s="1"/>
  <c r="H144" i="8" s="1"/>
  <c r="T77" i="8"/>
  <c r="T108" i="8" s="1"/>
  <c r="T144" i="8" s="1"/>
  <c r="D78" i="8"/>
  <c r="D109" i="8" s="1"/>
  <c r="D145" i="8" s="1"/>
  <c r="P78" i="8"/>
  <c r="P109" i="8" s="1"/>
  <c r="P145" i="8" s="1"/>
  <c r="AB78" i="8"/>
  <c r="AB109" i="8" s="1"/>
  <c r="AB145" i="8" s="1"/>
  <c r="L79" i="8"/>
  <c r="L110" i="8" s="1"/>
  <c r="L146" i="8" s="1"/>
  <c r="X79" i="8"/>
  <c r="X110" i="8" s="1"/>
  <c r="X146" i="8" s="1"/>
  <c r="H80" i="8"/>
  <c r="H111" i="8" s="1"/>
  <c r="H147" i="8" s="1"/>
  <c r="T80" i="8"/>
  <c r="T111" i="8" s="1"/>
  <c r="T147" i="8" s="1"/>
  <c r="D81" i="8"/>
  <c r="D112" i="8" s="1"/>
  <c r="D148" i="8" s="1"/>
  <c r="P81" i="8"/>
  <c r="P112" i="8" s="1"/>
  <c r="P148" i="8" s="1"/>
  <c r="AB81" i="8"/>
  <c r="AB112" i="8" s="1"/>
  <c r="AB148" i="8" s="1"/>
  <c r="L82" i="8"/>
  <c r="L113" i="8" s="1"/>
  <c r="L149" i="8" s="1"/>
  <c r="X82" i="8"/>
  <c r="X113" i="8" s="1"/>
  <c r="X149" i="8" s="1"/>
  <c r="H83" i="8"/>
  <c r="H114" i="8" s="1"/>
  <c r="H150" i="8" s="1"/>
  <c r="T83" i="8"/>
  <c r="T114" i="8" s="1"/>
  <c r="T150" i="8" s="1"/>
  <c r="D84" i="8"/>
  <c r="D115" i="8" s="1"/>
  <c r="D151" i="8" s="1"/>
  <c r="P84" i="8"/>
  <c r="P115" i="8" s="1"/>
  <c r="P151" i="8" s="1"/>
  <c r="AB84" i="8"/>
  <c r="AB115" i="8" s="1"/>
  <c r="AB151" i="8" s="1"/>
  <c r="L85" i="8"/>
  <c r="L116" i="8" s="1"/>
  <c r="L152" i="8" s="1"/>
  <c r="X85" i="8"/>
  <c r="X116" i="8" s="1"/>
  <c r="X152" i="8" s="1"/>
  <c r="H86" i="8"/>
  <c r="H117" i="8" s="1"/>
  <c r="H153" i="8" s="1"/>
  <c r="T86" i="8"/>
  <c r="T117" i="8" s="1"/>
  <c r="T153" i="8" s="1"/>
  <c r="D87" i="8"/>
  <c r="D118" i="8" s="1"/>
  <c r="D154" i="8" s="1"/>
  <c r="P87" i="8"/>
  <c r="P118" i="8" s="1"/>
  <c r="P154" i="8" s="1"/>
  <c r="AB87" i="8"/>
  <c r="AB118" i="8" s="1"/>
  <c r="AB154" i="8" s="1"/>
  <c r="L88" i="8"/>
  <c r="L119" i="8" s="1"/>
  <c r="L155" i="8" s="1"/>
  <c r="X88" i="8"/>
  <c r="X119" i="8" s="1"/>
  <c r="X155" i="8" s="1"/>
  <c r="H89" i="8"/>
  <c r="H120" i="8" s="1"/>
  <c r="H156" i="8" s="1"/>
  <c r="T89" i="8"/>
  <c r="T120" i="8" s="1"/>
  <c r="T156" i="8" s="1"/>
  <c r="D90" i="8"/>
  <c r="D121" i="8" s="1"/>
  <c r="D157" i="8" s="1"/>
  <c r="P90" i="8"/>
  <c r="P121" i="8" s="1"/>
  <c r="P157" i="8" s="1"/>
  <c r="AB90" i="8"/>
  <c r="AB121" i="8" s="1"/>
  <c r="AB157" i="8" s="1"/>
  <c r="L91" i="8"/>
  <c r="L122" i="8" s="1"/>
  <c r="L158" i="8" s="1"/>
  <c r="X91" i="8"/>
  <c r="X122" i="8" s="1"/>
  <c r="X158" i="8" s="1"/>
  <c r="H92" i="8"/>
  <c r="H123" i="8" s="1"/>
  <c r="H159" i="8" s="1"/>
  <c r="T92" i="8"/>
  <c r="T123" i="8" s="1"/>
  <c r="T159" i="8" s="1"/>
  <c r="D93" i="8"/>
  <c r="D124" i="8" s="1"/>
  <c r="D160" i="8" s="1"/>
  <c r="P93" i="8"/>
  <c r="P124" i="8" s="1"/>
  <c r="P160" i="8" s="1"/>
  <c r="AB93" i="8"/>
  <c r="AB124" i="8" s="1"/>
  <c r="AB160" i="8" s="1"/>
  <c r="L94" i="8"/>
  <c r="L125" i="8" s="1"/>
  <c r="L161" i="8" s="1"/>
  <c r="X94" i="8"/>
  <c r="X125" i="8" s="1"/>
  <c r="X161" i="8" s="1"/>
  <c r="H95" i="8"/>
  <c r="H126" i="8" s="1"/>
  <c r="H162" i="8" s="1"/>
  <c r="T95" i="8"/>
  <c r="T126" i="8" s="1"/>
  <c r="T162" i="8" s="1"/>
  <c r="D96" i="8"/>
  <c r="D127" i="8" s="1"/>
  <c r="D163" i="8" s="1"/>
  <c r="P96" i="8"/>
  <c r="P127" i="8" s="1"/>
  <c r="P163" i="8" s="1"/>
  <c r="AB96" i="8"/>
  <c r="AB127" i="8" s="1"/>
  <c r="AB163" i="8" s="1"/>
  <c r="L97" i="8"/>
  <c r="L128" i="8" s="1"/>
  <c r="L164" i="8" s="1"/>
  <c r="X97" i="8"/>
  <c r="X128" i="8" s="1"/>
  <c r="X164" i="8" s="1"/>
  <c r="H98" i="8"/>
  <c r="H129" i="8" s="1"/>
  <c r="H165" i="8" s="1"/>
  <c r="T98" i="8"/>
  <c r="T129" i="8" s="1"/>
  <c r="T165" i="8" s="1"/>
  <c r="D99" i="8"/>
  <c r="D130" i="8" s="1"/>
  <c r="D166" i="8" s="1"/>
  <c r="P99" i="8"/>
  <c r="P130" i="8" s="1"/>
  <c r="P166" i="8" s="1"/>
  <c r="AB99" i="8"/>
  <c r="AB130" i="8" s="1"/>
  <c r="AB166" i="8" s="1"/>
  <c r="L100" i="8"/>
  <c r="L131" i="8" s="1"/>
  <c r="L167" i="8" s="1"/>
  <c r="X100" i="8"/>
  <c r="X131" i="8" s="1"/>
  <c r="X167" i="8" s="1"/>
  <c r="B81" i="8"/>
  <c r="B112" i="8" s="1"/>
  <c r="B148" i="8" s="1"/>
  <c r="B93" i="8"/>
  <c r="B124" i="8" s="1"/>
  <c r="B160" i="8" s="1"/>
  <c r="E75" i="8"/>
  <c r="E106" i="8" s="1"/>
  <c r="E142" i="8" s="1"/>
  <c r="Q75" i="8"/>
  <c r="Q106" i="8" s="1"/>
  <c r="Q142" i="8" s="1"/>
  <c r="H76" i="8"/>
  <c r="H107" i="8" s="1"/>
  <c r="H143" i="8" s="1"/>
  <c r="AB76" i="8"/>
  <c r="AB107" i="8" s="1"/>
  <c r="AB143" i="8" s="1"/>
  <c r="V77" i="8"/>
  <c r="V108" i="8" s="1"/>
  <c r="V144" i="8" s="1"/>
  <c r="L78" i="8"/>
  <c r="L109" i="8" s="1"/>
  <c r="L145" i="8" s="1"/>
  <c r="C79" i="8"/>
  <c r="C110" i="8" s="1"/>
  <c r="C146" i="8" s="1"/>
  <c r="T79" i="8"/>
  <c r="T110" i="8" s="1"/>
  <c r="T146" i="8" s="1"/>
  <c r="K80" i="8"/>
  <c r="K111" i="8" s="1"/>
  <c r="K147" i="8" s="1"/>
  <c r="AB80" i="8"/>
  <c r="AB111" i="8" s="1"/>
  <c r="AB147" i="8" s="1"/>
  <c r="S81" i="8"/>
  <c r="S112" i="8" s="1"/>
  <c r="S148" i="8" s="1"/>
  <c r="H82" i="8"/>
  <c r="H113" i="8" s="1"/>
  <c r="H149" i="8" s="1"/>
  <c r="T75" i="8"/>
  <c r="T106" i="8" s="1"/>
  <c r="T142" i="8" s="1"/>
  <c r="N76" i="8"/>
  <c r="N107" i="8" s="1"/>
  <c r="N143" i="8" s="1"/>
  <c r="E77" i="8"/>
  <c r="E108" i="8" s="1"/>
  <c r="E144" i="8" s="1"/>
  <c r="Y77" i="8"/>
  <c r="Y108" i="8" s="1"/>
  <c r="Y144" i="8" s="1"/>
  <c r="R78" i="8"/>
  <c r="R109" i="8" s="1"/>
  <c r="R145" i="8" s="1"/>
  <c r="F79" i="8"/>
  <c r="F110" i="8" s="1"/>
  <c r="F146" i="8" s="1"/>
  <c r="Z79" i="8"/>
  <c r="Z110" i="8" s="1"/>
  <c r="Z146" i="8" s="1"/>
  <c r="N80" i="8"/>
  <c r="N111" i="8" s="1"/>
  <c r="N147" i="8" s="1"/>
  <c r="F81" i="8"/>
  <c r="F112" i="8" s="1"/>
  <c r="F148" i="8" s="1"/>
  <c r="V81" i="8"/>
  <c r="V112" i="8" s="1"/>
  <c r="V148" i="8" s="1"/>
  <c r="N82" i="8"/>
  <c r="N113" i="8" s="1"/>
  <c r="N149" i="8" s="1"/>
  <c r="AD82" i="8"/>
  <c r="AD113" i="8" s="1"/>
  <c r="AD149" i="8" s="1"/>
  <c r="V83" i="8"/>
  <c r="V114" i="8" s="1"/>
  <c r="V150" i="8" s="1"/>
  <c r="J84" i="8"/>
  <c r="J115" i="8" s="1"/>
  <c r="J151" i="8" s="1"/>
  <c r="AD84" i="8"/>
  <c r="AD115" i="8" s="1"/>
  <c r="AD151" i="8" s="1"/>
  <c r="R85" i="8"/>
  <c r="R116" i="8" s="1"/>
  <c r="R152" i="8" s="1"/>
  <c r="J86" i="8"/>
  <c r="J117" i="8" s="1"/>
  <c r="J153" i="8" s="1"/>
  <c r="Z86" i="8"/>
  <c r="Z117" i="8" s="1"/>
  <c r="Z153" i="8" s="1"/>
  <c r="R87" i="8"/>
  <c r="R118" i="8" s="1"/>
  <c r="R154" i="8" s="1"/>
  <c r="F88" i="8"/>
  <c r="F119" i="8" s="1"/>
  <c r="F155" i="8" s="1"/>
  <c r="Z88" i="8"/>
  <c r="Z119" i="8" s="1"/>
  <c r="Z155" i="8" s="1"/>
  <c r="N89" i="8"/>
  <c r="N120" i="8" s="1"/>
  <c r="N156" i="8" s="1"/>
  <c r="F90" i="8"/>
  <c r="F121" i="8" s="1"/>
  <c r="F157" i="8" s="1"/>
  <c r="V90" i="8"/>
  <c r="V121" i="8" s="1"/>
  <c r="V157" i="8" s="1"/>
  <c r="N91" i="8"/>
  <c r="N122" i="8" s="1"/>
  <c r="N158" i="8" s="1"/>
  <c r="AD91" i="8"/>
  <c r="AD122" i="8" s="1"/>
  <c r="AD158" i="8" s="1"/>
  <c r="V92" i="8"/>
  <c r="V123" i="8" s="1"/>
  <c r="V159" i="8" s="1"/>
  <c r="I93" i="8"/>
  <c r="I124" i="8" s="1"/>
  <c r="I160" i="8" s="1"/>
  <c r="Y93" i="8"/>
  <c r="Y124" i="8" s="1"/>
  <c r="Y160" i="8" s="1"/>
  <c r="N94" i="8"/>
  <c r="N125" i="8" s="1"/>
  <c r="N161" i="8" s="1"/>
  <c r="Y75" i="8"/>
  <c r="Y106" i="8" s="1"/>
  <c r="Y142" i="8" s="1"/>
  <c r="Q76" i="8"/>
  <c r="Q107" i="8" s="1"/>
  <c r="Q143" i="8" s="1"/>
  <c r="K77" i="8"/>
  <c r="K108" i="8" s="1"/>
  <c r="K144" i="8" s="1"/>
  <c r="E78" i="8"/>
  <c r="E109" i="8" s="1"/>
  <c r="E145" i="8" s="1"/>
  <c r="U78" i="8"/>
  <c r="U109" i="8" s="1"/>
  <c r="U145" i="8" s="1"/>
  <c r="M79" i="8"/>
  <c r="M110" i="8" s="1"/>
  <c r="M146" i="8" s="1"/>
  <c r="AC79" i="8"/>
  <c r="AC110" i="8" s="1"/>
  <c r="AC146" i="8" s="1"/>
  <c r="U80" i="8"/>
  <c r="U111" i="8" s="1"/>
  <c r="U147" i="8" s="1"/>
  <c r="I81" i="8"/>
  <c r="I112" i="8" s="1"/>
  <c r="I148" i="8" s="1"/>
  <c r="AC81" i="8"/>
  <c r="AC112" i="8" s="1"/>
  <c r="AC148" i="8" s="1"/>
  <c r="Q82" i="8"/>
  <c r="Q113" i="8" s="1"/>
  <c r="Q149" i="8" s="1"/>
  <c r="I83" i="8"/>
  <c r="I114" i="8" s="1"/>
  <c r="I150" i="8" s="1"/>
  <c r="Y83" i="8"/>
  <c r="Y114" i="8" s="1"/>
  <c r="Y150" i="8" s="1"/>
  <c r="Q84" i="8"/>
  <c r="Q115" i="8" s="1"/>
  <c r="Q151" i="8" s="1"/>
  <c r="E85" i="8"/>
  <c r="E116" i="8" s="1"/>
  <c r="E152" i="8" s="1"/>
  <c r="Y85" i="8"/>
  <c r="Y116" i="8" s="1"/>
  <c r="Y152" i="8" s="1"/>
  <c r="M86" i="8"/>
  <c r="M117" i="8" s="1"/>
  <c r="M153" i="8" s="1"/>
  <c r="E87" i="8"/>
  <c r="E118" i="8" s="1"/>
  <c r="E154" i="8" s="1"/>
  <c r="U87" i="8"/>
  <c r="U118" i="8" s="1"/>
  <c r="U154" i="8" s="1"/>
  <c r="M88" i="8"/>
  <c r="M119" i="8" s="1"/>
  <c r="M155" i="8" s="1"/>
  <c r="AC88" i="8"/>
  <c r="AC119" i="8" s="1"/>
  <c r="AC155" i="8" s="1"/>
  <c r="U89" i="8"/>
  <c r="U120" i="8" s="1"/>
  <c r="U156" i="8" s="1"/>
  <c r="I90" i="8"/>
  <c r="I121" i="8" s="1"/>
  <c r="I157" i="8" s="1"/>
  <c r="AC90" i="8"/>
  <c r="AC121" i="8" s="1"/>
  <c r="AC157" i="8" s="1"/>
  <c r="Q91" i="8"/>
  <c r="Q122" i="8" s="1"/>
  <c r="Q158" i="8" s="1"/>
  <c r="I92" i="8"/>
  <c r="I123" i="8" s="1"/>
  <c r="I159" i="8" s="1"/>
  <c r="Y92" i="8"/>
  <c r="Y123" i="8" s="1"/>
  <c r="Y159" i="8" s="1"/>
  <c r="M93" i="8"/>
  <c r="M124" i="8" s="1"/>
  <c r="M160" i="8" s="1"/>
  <c r="AD93" i="8"/>
  <c r="AD124" i="8" s="1"/>
  <c r="AD160" i="8" s="1"/>
  <c r="Q94" i="8"/>
  <c r="Q125" i="8" s="1"/>
  <c r="Q161" i="8" s="1"/>
  <c r="E95" i="8"/>
  <c r="E126" i="8" s="1"/>
  <c r="E162" i="8" s="1"/>
  <c r="V95" i="8"/>
  <c r="V126" i="8" s="1"/>
  <c r="V162" i="8" s="1"/>
  <c r="I96" i="8"/>
  <c r="I127" i="8" s="1"/>
  <c r="I163" i="8" s="1"/>
  <c r="Y96" i="8"/>
  <c r="Y127" i="8" s="1"/>
  <c r="Y163" i="8" s="1"/>
  <c r="N97" i="8"/>
  <c r="N128" i="8" s="1"/>
  <c r="N164" i="8" s="1"/>
  <c r="AC97" i="8"/>
  <c r="AC128" i="8" s="1"/>
  <c r="AC164" i="8" s="1"/>
  <c r="Q98" i="8"/>
  <c r="Q129" i="8" s="1"/>
  <c r="Q165" i="8" s="1"/>
  <c r="F99" i="8"/>
  <c r="F130" i="8" s="1"/>
  <c r="F166" i="8" s="1"/>
  <c r="U99" i="8"/>
  <c r="U130" i="8" s="1"/>
  <c r="U166" i="8" s="1"/>
  <c r="I100" i="8"/>
  <c r="I131" i="8" s="1"/>
  <c r="I167" i="8" s="1"/>
  <c r="Z100" i="8"/>
  <c r="Z131" i="8" s="1"/>
  <c r="Z167" i="8" s="1"/>
  <c r="B86" i="8"/>
  <c r="B117" i="8" s="1"/>
  <c r="B153" i="8" s="1"/>
  <c r="AD75" i="8"/>
  <c r="AD106" i="8" s="1"/>
  <c r="AD142" i="8" s="1"/>
  <c r="U76" i="8"/>
  <c r="U107" i="8" s="1"/>
  <c r="U143" i="8" s="1"/>
  <c r="M77" i="8"/>
  <c r="M108" i="8" s="1"/>
  <c r="M144" i="8" s="1"/>
  <c r="G78" i="8"/>
  <c r="G109" i="8" s="1"/>
  <c r="G145" i="8" s="1"/>
  <c r="X78" i="8"/>
  <c r="X109" i="8" s="1"/>
  <c r="X145" i="8" s="1"/>
  <c r="O79" i="8"/>
  <c r="O110" i="8" s="1"/>
  <c r="O146" i="8" s="1"/>
  <c r="D80" i="8"/>
  <c r="D111" i="8" s="1"/>
  <c r="D147" i="8" s="1"/>
  <c r="W80" i="8"/>
  <c r="W111" i="8" s="1"/>
  <c r="W147" i="8" s="1"/>
  <c r="L81" i="8"/>
  <c r="L112" i="8" s="1"/>
  <c r="L148" i="8" s="1"/>
  <c r="C82" i="8"/>
  <c r="C113" i="8" s="1"/>
  <c r="C149" i="8" s="1"/>
  <c r="T82" i="8"/>
  <c r="T113" i="8" s="1"/>
  <c r="T149" i="8" s="1"/>
  <c r="K83" i="8"/>
  <c r="K114" i="8" s="1"/>
  <c r="K150" i="8" s="1"/>
  <c r="AB83" i="8"/>
  <c r="AB114" i="8" s="1"/>
  <c r="AB150" i="8" s="1"/>
  <c r="S84" i="8"/>
  <c r="S115" i="8" s="1"/>
  <c r="S151" i="8" s="1"/>
  <c r="H85" i="8"/>
  <c r="H116" i="8" s="1"/>
  <c r="H152" i="8" s="1"/>
  <c r="AA85" i="8"/>
  <c r="AA116" i="8" s="1"/>
  <c r="AA152" i="8" s="1"/>
  <c r="P86" i="8"/>
  <c r="P117" i="8" s="1"/>
  <c r="P153" i="8" s="1"/>
  <c r="G87" i="8"/>
  <c r="G118" i="8" s="1"/>
  <c r="G154" i="8" s="1"/>
  <c r="X87" i="8"/>
  <c r="X118" i="8" s="1"/>
  <c r="X154" i="8" s="1"/>
  <c r="O88" i="8"/>
  <c r="O119" i="8" s="1"/>
  <c r="O155" i="8" s="1"/>
  <c r="D89" i="8"/>
  <c r="D120" i="8" s="1"/>
  <c r="D156" i="8" s="1"/>
  <c r="W89" i="8"/>
  <c r="W120" i="8" s="1"/>
  <c r="W156" i="8" s="1"/>
  <c r="L90" i="8"/>
  <c r="L121" i="8" s="1"/>
  <c r="L157" i="8" s="1"/>
  <c r="C91" i="8"/>
  <c r="C122" i="8" s="1"/>
  <c r="C158" i="8" s="1"/>
  <c r="T91" i="8"/>
  <c r="T122" i="8" s="1"/>
  <c r="T158" i="8" s="1"/>
  <c r="K92" i="8"/>
  <c r="K123" i="8" s="1"/>
  <c r="K159" i="8" s="1"/>
  <c r="AB92" i="8"/>
  <c r="AB123" i="8" s="1"/>
  <c r="AB159" i="8" s="1"/>
  <c r="Q93" i="8"/>
  <c r="Q124" i="8" s="1"/>
  <c r="Q160" i="8" s="1"/>
  <c r="D94" i="8"/>
  <c r="D125" i="8" s="1"/>
  <c r="D161" i="8" s="1"/>
  <c r="T94" i="8"/>
  <c r="T125" i="8" s="1"/>
  <c r="T161" i="8" s="1"/>
  <c r="I95" i="8"/>
  <c r="I126" i="8" s="1"/>
  <c r="I162" i="8" s="1"/>
  <c r="X95" i="8"/>
  <c r="X126" i="8" s="1"/>
  <c r="X162" i="8" s="1"/>
  <c r="L96" i="8"/>
  <c r="L127" i="8" s="1"/>
  <c r="L163" i="8" s="1"/>
  <c r="AC96" i="8"/>
  <c r="AC127" i="8" s="1"/>
  <c r="AC163" i="8" s="1"/>
  <c r="P97" i="8"/>
  <c r="P128" i="8" s="1"/>
  <c r="P164" i="8" s="1"/>
  <c r="D98" i="8"/>
  <c r="D129" i="8" s="1"/>
  <c r="D165" i="8" s="1"/>
  <c r="U98" i="8"/>
  <c r="U129" i="8" s="1"/>
  <c r="U165" i="8" s="1"/>
  <c r="H99" i="8"/>
  <c r="H130" i="8" s="1"/>
  <c r="H166" i="8" s="1"/>
  <c r="X99" i="8"/>
  <c r="X130" i="8" s="1"/>
  <c r="X166" i="8" s="1"/>
  <c r="M100" i="8"/>
  <c r="M131" i="8" s="1"/>
  <c r="M167" i="8" s="1"/>
  <c r="AB100" i="8"/>
  <c r="AB131" i="8" s="1"/>
  <c r="AB167" i="8" s="1"/>
  <c r="B89" i="8"/>
  <c r="B120" i="8" s="1"/>
  <c r="B156" i="8" s="1"/>
  <c r="H75" i="8"/>
  <c r="H106" i="8" s="1"/>
  <c r="H142" i="8" s="1"/>
  <c r="E76" i="8"/>
  <c r="E107" i="8" s="1"/>
  <c r="E143" i="8" s="1"/>
  <c r="AA76" i="8"/>
  <c r="AA107" i="8" s="1"/>
  <c r="AA143" i="8" s="1"/>
  <c r="U77" i="8"/>
  <c r="U108" i="8" s="1"/>
  <c r="U144" i="8" s="1"/>
  <c r="J78" i="8"/>
  <c r="J109" i="8" s="1"/>
  <c r="J145" i="8" s="1"/>
  <c r="AD78" i="8"/>
  <c r="AD109" i="8" s="1"/>
  <c r="AD145" i="8" s="1"/>
  <c r="R79" i="8"/>
  <c r="R110" i="8" s="1"/>
  <c r="R146" i="8" s="1"/>
  <c r="J80" i="8"/>
  <c r="J111" i="8" s="1"/>
  <c r="J147" i="8" s="1"/>
  <c r="Z80" i="8"/>
  <c r="Z111" i="8" s="1"/>
  <c r="Z147" i="8" s="1"/>
  <c r="R81" i="8"/>
  <c r="R112" i="8" s="1"/>
  <c r="R148" i="8" s="1"/>
  <c r="F82" i="8"/>
  <c r="F113" i="8" s="1"/>
  <c r="F149" i="8" s="1"/>
  <c r="Z82" i="8"/>
  <c r="Z113" i="8" s="1"/>
  <c r="Z149" i="8" s="1"/>
  <c r="N83" i="8"/>
  <c r="N114" i="8" s="1"/>
  <c r="N150" i="8" s="1"/>
  <c r="F84" i="8"/>
  <c r="F115" i="8" s="1"/>
  <c r="F151" i="8" s="1"/>
  <c r="V84" i="8"/>
  <c r="V115" i="8" s="1"/>
  <c r="V151" i="8" s="1"/>
  <c r="N85" i="8"/>
  <c r="N116" i="8" s="1"/>
  <c r="N152" i="8" s="1"/>
  <c r="AD85" i="8"/>
  <c r="AD116" i="8" s="1"/>
  <c r="AD152" i="8" s="1"/>
  <c r="V86" i="8"/>
  <c r="V117" i="8" s="1"/>
  <c r="V153" i="8" s="1"/>
  <c r="J87" i="8"/>
  <c r="J118" i="8" s="1"/>
  <c r="J154" i="8" s="1"/>
  <c r="AD87" i="8"/>
  <c r="AD118" i="8" s="1"/>
  <c r="AD154" i="8" s="1"/>
  <c r="R88" i="8"/>
  <c r="R119" i="8" s="1"/>
  <c r="R155" i="8" s="1"/>
  <c r="J89" i="8"/>
  <c r="J120" i="8" s="1"/>
  <c r="J156" i="8" s="1"/>
  <c r="Z89" i="8"/>
  <c r="Z120" i="8" s="1"/>
  <c r="Z156" i="8" s="1"/>
  <c r="R90" i="8"/>
  <c r="R121" i="8" s="1"/>
  <c r="R157" i="8" s="1"/>
  <c r="F91" i="8"/>
  <c r="F122" i="8" s="1"/>
  <c r="F158" i="8" s="1"/>
  <c r="Z91" i="8"/>
  <c r="Z122" i="8" s="1"/>
  <c r="Z158" i="8" s="1"/>
  <c r="N92" i="8"/>
  <c r="N123" i="8" s="1"/>
  <c r="N159" i="8" s="1"/>
  <c r="E93" i="8"/>
  <c r="E124" i="8" s="1"/>
  <c r="E160" i="8" s="1"/>
  <c r="T93" i="8"/>
  <c r="T124" i="8" s="1"/>
  <c r="T160" i="8" s="1"/>
  <c r="H94" i="8"/>
  <c r="H125" i="8" s="1"/>
  <c r="H161" i="8" s="1"/>
  <c r="Y94" i="8"/>
  <c r="Y125" i="8" s="1"/>
  <c r="Y161" i="8" s="1"/>
  <c r="L95" i="8"/>
  <c r="L126" i="8" s="1"/>
  <c r="L162" i="8" s="1"/>
  <c r="AB95" i="8"/>
  <c r="AB126" i="8" s="1"/>
  <c r="AB162" i="8" s="1"/>
  <c r="Q96" i="8"/>
  <c r="Q127" i="8" s="1"/>
  <c r="Q163" i="8" s="1"/>
  <c r="D97" i="8"/>
  <c r="D128" i="8" s="1"/>
  <c r="D164" i="8" s="1"/>
  <c r="T97" i="8"/>
  <c r="T128" i="8" s="1"/>
  <c r="T164" i="8" s="1"/>
  <c r="I98" i="8"/>
  <c r="I129" i="8" s="1"/>
  <c r="I165" i="8" s="1"/>
  <c r="X98" i="8"/>
  <c r="X129" i="8" s="1"/>
  <c r="X165" i="8" s="1"/>
  <c r="L99" i="8"/>
  <c r="L130" i="8" s="1"/>
  <c r="L166" i="8" s="1"/>
  <c r="AC99" i="8"/>
  <c r="AC130" i="8" s="1"/>
  <c r="AC166" i="8" s="1"/>
  <c r="P100" i="8"/>
  <c r="P131" i="8" s="1"/>
  <c r="P167" i="8" s="1"/>
  <c r="B77" i="8"/>
  <c r="B108" i="8" s="1"/>
  <c r="B144" i="8" s="1"/>
  <c r="B94" i="8"/>
  <c r="B125" i="8" s="1"/>
  <c r="B161" i="8" s="1"/>
  <c r="B85" i="8"/>
  <c r="B116" i="8" s="1"/>
  <c r="B152" i="8" s="1"/>
  <c r="T100" i="8"/>
  <c r="T131" i="8" s="1"/>
  <c r="T167" i="8" s="1"/>
  <c r="AA99" i="8"/>
  <c r="AA130" i="8" s="1"/>
  <c r="AA166" i="8" s="1"/>
  <c r="E99" i="8"/>
  <c r="E130" i="8" s="1"/>
  <c r="E166" i="8" s="1"/>
  <c r="L98" i="8"/>
  <c r="L129" i="8" s="1"/>
  <c r="L165" i="8" s="1"/>
  <c r="R97" i="8"/>
  <c r="R128" i="8" s="1"/>
  <c r="R164" i="8" s="1"/>
  <c r="X96" i="8"/>
  <c r="X127" i="8" s="1"/>
  <c r="X163" i="8" s="1"/>
  <c r="E96" i="8"/>
  <c r="E127" i="8" s="1"/>
  <c r="E163" i="8" s="1"/>
  <c r="K95" i="8"/>
  <c r="K126" i="8" s="1"/>
  <c r="K162" i="8" s="1"/>
  <c r="P94" i="8"/>
  <c r="P125" i="8" s="1"/>
  <c r="P161" i="8" s="1"/>
  <c r="U93" i="8"/>
  <c r="U124" i="8" s="1"/>
  <c r="U160" i="8" s="1"/>
  <c r="X92" i="8"/>
  <c r="X123" i="8" s="1"/>
  <c r="X159" i="8" s="1"/>
  <c r="AA91" i="8"/>
  <c r="AA122" i="8" s="1"/>
  <c r="AA158" i="8" s="1"/>
  <c r="Y90" i="8"/>
  <c r="Y121" i="8" s="1"/>
  <c r="Y157" i="8" s="1"/>
  <c r="AB89" i="8"/>
  <c r="AB120" i="8" s="1"/>
  <c r="AB156" i="8" s="1"/>
  <c r="AB88" i="8"/>
  <c r="AB119" i="8" s="1"/>
  <c r="AB155" i="8" s="1"/>
  <c r="C88" i="8"/>
  <c r="C119" i="8" s="1"/>
  <c r="C155" i="8" s="1"/>
  <c r="AC86" i="8"/>
  <c r="AC117" i="8" s="1"/>
  <c r="AC153" i="8" s="1"/>
  <c r="D86" i="8"/>
  <c r="D117" i="8" s="1"/>
  <c r="D153" i="8" s="1"/>
  <c r="D85" i="8"/>
  <c r="D116" i="8" s="1"/>
  <c r="D152" i="8" s="1"/>
  <c r="G84" i="8"/>
  <c r="G115" i="8" s="1"/>
  <c r="G151" i="8" s="1"/>
  <c r="E83" i="8"/>
  <c r="E114" i="8" s="1"/>
  <c r="E150" i="8" s="1"/>
  <c r="E82" i="8"/>
  <c r="E113" i="8" s="1"/>
  <c r="E149" i="8" s="1"/>
  <c r="E81" i="8"/>
  <c r="E112" i="8" s="1"/>
  <c r="E148" i="8" s="1"/>
  <c r="AB79" i="8"/>
  <c r="AB110" i="8" s="1"/>
  <c r="AB146" i="8" s="1"/>
  <c r="Y78" i="8"/>
  <c r="Y109" i="8" s="1"/>
  <c r="Y145" i="8" s="1"/>
  <c r="W77" i="8"/>
  <c r="W108" i="8" s="1"/>
  <c r="W144" i="8" s="1"/>
  <c r="O76" i="8"/>
  <c r="O107" i="8" s="1"/>
  <c r="O143" i="8" s="1"/>
  <c r="Q97" i="8"/>
  <c r="Q128" i="8" s="1"/>
  <c r="Q164" i="8" s="1"/>
  <c r="V96" i="8"/>
  <c r="V127" i="8" s="1"/>
  <c r="V163" i="8" s="1"/>
  <c r="C96" i="8"/>
  <c r="C127" i="8" s="1"/>
  <c r="C163" i="8" s="1"/>
  <c r="J95" i="8"/>
  <c r="J126" i="8" s="1"/>
  <c r="J162" i="8" s="1"/>
  <c r="O94" i="8"/>
  <c r="O125" i="8" s="1"/>
  <c r="O161" i="8" s="1"/>
  <c r="S93" i="8"/>
  <c r="S124" i="8" s="1"/>
  <c r="S160" i="8" s="1"/>
  <c r="W92" i="8"/>
  <c r="W123" i="8" s="1"/>
  <c r="W159" i="8" s="1"/>
  <c r="Y91" i="8"/>
  <c r="Y122" i="8" s="1"/>
  <c r="Y158" i="8" s="1"/>
  <c r="X90" i="8"/>
  <c r="X121" i="8" s="1"/>
  <c r="X157" i="8" s="1"/>
  <c r="Y89" i="8"/>
  <c r="Y120" i="8" s="1"/>
  <c r="Y156" i="8" s="1"/>
  <c r="AA88" i="8"/>
  <c r="AA119" i="8" s="1"/>
  <c r="AA155" i="8" s="1"/>
  <c r="AC87" i="8"/>
  <c r="AC118" i="8" s="1"/>
  <c r="AC154" i="8" s="1"/>
  <c r="AB86" i="8"/>
  <c r="AB117" i="8" s="1"/>
  <c r="AB153" i="8" s="1"/>
  <c r="AC85" i="8"/>
  <c r="AC116" i="8" s="1"/>
  <c r="AC152" i="8" s="1"/>
  <c r="C85" i="8"/>
  <c r="C116" i="8" s="1"/>
  <c r="C152" i="8" s="1"/>
  <c r="E84" i="8"/>
  <c r="E115" i="8" s="1"/>
  <c r="E151" i="8" s="1"/>
  <c r="D83" i="8"/>
  <c r="D114" i="8" s="1"/>
  <c r="D150" i="8" s="1"/>
  <c r="D82" i="8"/>
  <c r="D113" i="8" s="1"/>
  <c r="D149" i="8" s="1"/>
  <c r="AC80" i="8"/>
  <c r="AC111" i="8" s="1"/>
  <c r="AC147" i="8" s="1"/>
  <c r="AA79" i="8"/>
  <c r="AA110" i="8" s="1"/>
  <c r="AA146" i="8" s="1"/>
  <c r="V78" i="8"/>
  <c r="V109" i="8" s="1"/>
  <c r="V145" i="8" s="1"/>
  <c r="Q77" i="8"/>
  <c r="Q108" i="8" s="1"/>
  <c r="Q144" i="8" s="1"/>
  <c r="M76" i="8"/>
  <c r="M107" i="8" s="1"/>
  <c r="M143" i="8" s="1"/>
  <c r="B83" i="8"/>
  <c r="B114" i="8" s="1"/>
  <c r="B150" i="8" s="1"/>
  <c r="Q100" i="8"/>
  <c r="Q131" i="8" s="1"/>
  <c r="Q167" i="8" s="1"/>
  <c r="V99" i="8"/>
  <c r="V130" i="8" s="1"/>
  <c r="V166" i="8" s="1"/>
  <c r="AC98" i="8"/>
  <c r="AC129" i="8" s="1"/>
  <c r="AC165" i="8" s="1"/>
  <c r="J98" i="8"/>
  <c r="J129" i="8" s="1"/>
  <c r="J165" i="8" s="1"/>
  <c r="O97" i="8"/>
  <c r="O128" i="8" s="1"/>
  <c r="O164" i="8" s="1"/>
  <c r="U96" i="8"/>
  <c r="U127" i="8" s="1"/>
  <c r="U163" i="8" s="1"/>
  <c r="AC95" i="8"/>
  <c r="AC126" i="8" s="1"/>
  <c r="AC162" i="8" s="1"/>
  <c r="G95" i="8"/>
  <c r="G126" i="8" s="1"/>
  <c r="G162" i="8" s="1"/>
  <c r="M94" i="8"/>
  <c r="M125" i="8" s="1"/>
  <c r="M161" i="8" s="1"/>
  <c r="R93" i="8"/>
  <c r="R124" i="8" s="1"/>
  <c r="R160" i="8" s="1"/>
  <c r="U92" i="8"/>
  <c r="U123" i="8" s="1"/>
  <c r="U159" i="8" s="1"/>
  <c r="U91" i="8"/>
  <c r="U122" i="8" s="1"/>
  <c r="U158" i="8" s="1"/>
  <c r="U90" i="8"/>
  <c r="U121" i="8" s="1"/>
  <c r="U157" i="8" s="1"/>
  <c r="X89" i="8"/>
  <c r="X120" i="8" s="1"/>
  <c r="X156" i="8" s="1"/>
  <c r="Y88" i="8"/>
  <c r="Y119" i="8" s="1"/>
  <c r="Y155" i="8" s="1"/>
  <c r="Y87" i="8"/>
  <c r="Y118" i="8" s="1"/>
  <c r="Y154" i="8" s="1"/>
  <c r="Y86" i="8"/>
  <c r="Y117" i="8" s="1"/>
  <c r="Y153" i="8" s="1"/>
  <c r="AB85" i="8"/>
  <c r="AB116" i="8" s="1"/>
  <c r="AB152" i="8" s="1"/>
  <c r="AC84" i="8"/>
  <c r="AC115" i="8" s="1"/>
  <c r="AC151" i="8" s="1"/>
  <c r="AC83" i="8"/>
  <c r="AC114" i="8" s="1"/>
  <c r="AC150" i="8" s="1"/>
  <c r="AC82" i="8"/>
  <c r="AC113" i="8" s="1"/>
  <c r="AC149" i="8" s="1"/>
  <c r="AD81" i="8"/>
  <c r="AD112" i="8" s="1"/>
  <c r="AD148" i="8" s="1"/>
  <c r="Y80" i="8"/>
  <c r="Y111" i="8" s="1"/>
  <c r="Y147" i="8" s="1"/>
  <c r="Y79" i="8"/>
  <c r="Y110" i="8" s="1"/>
  <c r="Y146" i="8" s="1"/>
  <c r="T78" i="8"/>
  <c r="T109" i="8" s="1"/>
  <c r="T145" i="8" s="1"/>
  <c r="P77" i="8"/>
  <c r="P108" i="8" s="1"/>
  <c r="P144" i="8" s="1"/>
  <c r="I76" i="8"/>
  <c r="I107" i="8" s="1"/>
  <c r="I143" i="8" s="1"/>
  <c r="B106" i="8"/>
  <c r="B142" i="8" s="1"/>
  <c r="B82" i="8"/>
  <c r="B113" i="8" s="1"/>
  <c r="B149" i="8" s="1"/>
  <c r="O100" i="8"/>
  <c r="O131" i="8" s="1"/>
  <c r="O167" i="8" s="1"/>
  <c r="T99" i="8"/>
  <c r="T130" i="8" s="1"/>
  <c r="T166" i="8" s="1"/>
  <c r="AB98" i="8"/>
  <c r="AB129" i="8" s="1"/>
  <c r="AB165" i="8" s="1"/>
  <c r="G98" i="8"/>
  <c r="G129" i="8" s="1"/>
  <c r="G165" i="8" s="1"/>
  <c r="M97" i="8"/>
  <c r="M128" i="8" s="1"/>
  <c r="M164" i="8" s="1"/>
  <c r="T96" i="8"/>
  <c r="T127" i="8" s="1"/>
  <c r="T163" i="8" s="1"/>
  <c r="Z95" i="8"/>
  <c r="Z126" i="8" s="1"/>
  <c r="Z162" i="8" s="1"/>
  <c r="D95" i="8"/>
  <c r="D126" i="8" s="1"/>
  <c r="D162" i="8" s="1"/>
  <c r="K94" i="8"/>
  <c r="K125" i="8" s="1"/>
  <c r="K161" i="8" s="1"/>
  <c r="O93" i="8"/>
  <c r="O124" i="8" s="1"/>
  <c r="O160" i="8" s="1"/>
  <c r="Q92" i="8"/>
  <c r="Q123" i="8" s="1"/>
  <c r="Q159" i="8" s="1"/>
  <c r="R91" i="8"/>
  <c r="R122" i="8" s="1"/>
  <c r="R158" i="8" s="1"/>
  <c r="T90" i="8"/>
  <c r="T121" i="8" s="1"/>
  <c r="T157" i="8" s="1"/>
  <c r="V89" i="8"/>
  <c r="V120" i="8" s="1"/>
  <c r="V156" i="8" s="1"/>
  <c r="U88" i="8"/>
  <c r="U119" i="8" s="1"/>
  <c r="U155" i="8" s="1"/>
  <c r="V87" i="8"/>
  <c r="V118" i="8" s="1"/>
  <c r="V154" i="8" s="1"/>
  <c r="X86" i="8"/>
  <c r="X117" i="8" s="1"/>
  <c r="X153" i="8" s="1"/>
  <c r="Z85" i="8"/>
  <c r="Z116" i="8" s="1"/>
  <c r="Z152" i="8" s="1"/>
  <c r="Y84" i="8"/>
  <c r="Y115" i="8" s="1"/>
  <c r="Y151" i="8" s="1"/>
  <c r="Z83" i="8"/>
  <c r="Z114" i="8" s="1"/>
  <c r="Z150" i="8" s="1"/>
  <c r="AB82" i="8"/>
  <c r="AB113" i="8" s="1"/>
  <c r="AB149" i="8" s="1"/>
  <c r="Y81" i="8"/>
  <c r="Y112" i="8" s="1"/>
  <c r="Y148" i="8" s="1"/>
  <c r="X80" i="8"/>
  <c r="X111" i="8" s="1"/>
  <c r="X147" i="8" s="1"/>
  <c r="U79" i="8"/>
  <c r="U110" i="8" s="1"/>
  <c r="U146" i="8" s="1"/>
  <c r="S78" i="8"/>
  <c r="S109" i="8" s="1"/>
  <c r="S145" i="8" s="1"/>
  <c r="L77" i="8"/>
  <c r="L108" i="8" s="1"/>
  <c r="L144" i="8" s="1"/>
  <c r="D76" i="8"/>
  <c r="D107" i="8" s="1"/>
  <c r="D143" i="8" s="1"/>
  <c r="B99" i="8"/>
  <c r="B130" i="8" s="1"/>
  <c r="B166" i="8" s="1"/>
  <c r="B80" i="8"/>
  <c r="B111" i="8" s="1"/>
  <c r="B147" i="8" s="1"/>
  <c r="N100" i="8"/>
  <c r="N131" i="8" s="1"/>
  <c r="N167" i="8" s="1"/>
  <c r="S99" i="8"/>
  <c r="S130" i="8" s="1"/>
  <c r="S166" i="8" s="1"/>
  <c r="Z98" i="8"/>
  <c r="Z129" i="8" s="1"/>
  <c r="Z165" i="8" s="1"/>
  <c r="E98" i="8"/>
  <c r="E129" i="8" s="1"/>
  <c r="E165" i="8" s="1"/>
  <c r="K97" i="8"/>
  <c r="K128" i="8" s="1"/>
  <c r="K164" i="8" s="1"/>
  <c r="S96" i="8"/>
  <c r="S127" i="8" s="1"/>
  <c r="S163" i="8" s="1"/>
  <c r="Y95" i="8"/>
  <c r="Y126" i="8" s="1"/>
  <c r="Y162" i="8" s="1"/>
  <c r="AD94" i="8"/>
  <c r="AD125" i="8" s="1"/>
  <c r="AD161" i="8" s="1"/>
  <c r="I94" i="8"/>
  <c r="I125" i="8" s="1"/>
  <c r="I161" i="8" s="1"/>
  <c r="L93" i="8"/>
  <c r="L124" i="8" s="1"/>
  <c r="L160" i="8" s="1"/>
  <c r="P92" i="8"/>
  <c r="P123" i="8" s="1"/>
  <c r="P159" i="8" s="1"/>
  <c r="P91" i="8"/>
  <c r="P122" i="8" s="1"/>
  <c r="P158" i="8" s="1"/>
  <c r="S90" i="8"/>
  <c r="S121" i="8" s="1"/>
  <c r="S157" i="8" s="1"/>
  <c r="Q89" i="8"/>
  <c r="Q120" i="8" s="1"/>
  <c r="Q156" i="8" s="1"/>
  <c r="T88" i="8"/>
  <c r="T119" i="8" s="1"/>
  <c r="T155" i="8" s="1"/>
  <c r="T87" i="8"/>
  <c r="T118" i="8" s="1"/>
  <c r="T154" i="8" s="1"/>
  <c r="W86" i="8"/>
  <c r="W117" i="8" s="1"/>
  <c r="W153" i="8" s="1"/>
  <c r="U85" i="8"/>
  <c r="U116" i="8" s="1"/>
  <c r="U152" i="8" s="1"/>
  <c r="X84" i="8"/>
  <c r="X115" i="8" s="1"/>
  <c r="X151" i="8" s="1"/>
  <c r="X83" i="8"/>
  <c r="X114" i="8" s="1"/>
  <c r="X150" i="8" s="1"/>
  <c r="AA82" i="8"/>
  <c r="AA113" i="8" s="1"/>
  <c r="AA149" i="8" s="1"/>
  <c r="X81" i="8"/>
  <c r="X112" i="8" s="1"/>
  <c r="X148" i="8" s="1"/>
  <c r="V80" i="8"/>
  <c r="V111" i="8" s="1"/>
  <c r="V147" i="8" s="1"/>
  <c r="Q79" i="8"/>
  <c r="Q110" i="8" s="1"/>
  <c r="Q146" i="8" s="1"/>
  <c r="Q78" i="8"/>
  <c r="Q109" i="8" s="1"/>
  <c r="Q145" i="8" s="1"/>
  <c r="J77" i="8"/>
  <c r="J108" i="8" s="1"/>
  <c r="J144" i="8" s="1"/>
  <c r="C76" i="8"/>
  <c r="C107" i="8" s="1"/>
  <c r="C143" i="8" s="1"/>
  <c r="B98" i="8"/>
  <c r="B129" i="8" s="1"/>
  <c r="B165" i="8" s="1"/>
  <c r="B78" i="8"/>
  <c r="B109" i="8" s="1"/>
  <c r="B145" i="8" s="1"/>
  <c r="K100" i="8"/>
  <c r="K131" i="8" s="1"/>
  <c r="K167" i="8" s="1"/>
  <c r="R99" i="8"/>
  <c r="R130" i="8" s="1"/>
  <c r="R166" i="8" s="1"/>
  <c r="Y98" i="8"/>
  <c r="Y129" i="8" s="1"/>
  <c r="Y165" i="8" s="1"/>
  <c r="AD97" i="8"/>
  <c r="AD128" i="8" s="1"/>
  <c r="AD164" i="8" s="1"/>
  <c r="I97" i="8"/>
  <c r="I128" i="8" s="1"/>
  <c r="I164" i="8" s="1"/>
  <c r="R96" i="8"/>
  <c r="R127" i="8" s="1"/>
  <c r="R163" i="8" s="1"/>
  <c r="W95" i="8"/>
  <c r="W126" i="8" s="1"/>
  <c r="W162" i="8" s="1"/>
  <c r="AC94" i="8"/>
  <c r="AC125" i="8" s="1"/>
  <c r="AC161" i="8" s="1"/>
  <c r="F94" i="8"/>
  <c r="F125" i="8" s="1"/>
  <c r="F161" i="8" s="1"/>
  <c r="J93" i="8"/>
  <c r="J124" i="8" s="1"/>
  <c r="J160" i="8" s="1"/>
  <c r="M92" i="8"/>
  <c r="M123" i="8" s="1"/>
  <c r="M159" i="8" s="1"/>
  <c r="O91" i="8"/>
  <c r="O122" i="8" s="1"/>
  <c r="O158" i="8" s="1"/>
  <c r="Q90" i="8"/>
  <c r="Q121" i="8" s="1"/>
  <c r="Q157" i="8" s="1"/>
  <c r="P89" i="8"/>
  <c r="P120" i="8" s="1"/>
  <c r="P156" i="8" s="1"/>
  <c r="Q88" i="8"/>
  <c r="Q119" i="8" s="1"/>
  <c r="Q155" i="8" s="1"/>
  <c r="S87" i="8"/>
  <c r="S118" i="8" s="1"/>
  <c r="S154" i="8" s="1"/>
  <c r="U86" i="8"/>
  <c r="U117" i="8" s="1"/>
  <c r="U153" i="8" s="1"/>
  <c r="T85" i="8"/>
  <c r="T116" i="8" s="1"/>
  <c r="T152" i="8" s="1"/>
  <c r="U84" i="8"/>
  <c r="U115" i="8" s="1"/>
  <c r="U151" i="8" s="1"/>
  <c r="W83" i="8"/>
  <c r="W114" i="8" s="1"/>
  <c r="W150" i="8" s="1"/>
  <c r="Y82" i="8"/>
  <c r="Y113" i="8" s="1"/>
  <c r="Y149" i="8" s="1"/>
  <c r="U81" i="8"/>
  <c r="U112" i="8" s="1"/>
  <c r="U148" i="8" s="1"/>
  <c r="Q80" i="8"/>
  <c r="Q111" i="8" s="1"/>
  <c r="Q147" i="8" s="1"/>
  <c r="P79" i="8"/>
  <c r="P110" i="8" s="1"/>
  <c r="P146" i="8" s="1"/>
  <c r="M78" i="8"/>
  <c r="M109" i="8" s="1"/>
  <c r="M145" i="8" s="1"/>
  <c r="I77" i="8"/>
  <c r="I108" i="8" s="1"/>
  <c r="I144" i="8" s="1"/>
  <c r="AC75" i="8"/>
  <c r="AC106" i="8" s="1"/>
  <c r="AC142" i="8" s="1"/>
  <c r="B97" i="8"/>
  <c r="B128" i="8" s="1"/>
  <c r="B164" i="8" s="1"/>
  <c r="AD100" i="8"/>
  <c r="AD131" i="8" s="1"/>
  <c r="AD167" i="8" s="1"/>
  <c r="H100" i="8"/>
  <c r="H131" i="8" s="1"/>
  <c r="H167" i="8" s="1"/>
  <c r="Q99" i="8"/>
  <c r="Q130" i="8" s="1"/>
  <c r="Q166" i="8" s="1"/>
  <c r="W98" i="8"/>
  <c r="W129" i="8" s="1"/>
  <c r="W165" i="8" s="1"/>
  <c r="AB97" i="8"/>
  <c r="AB128" i="8" s="1"/>
  <c r="AB164" i="8" s="1"/>
  <c r="H97" i="8"/>
  <c r="H128" i="8" s="1"/>
  <c r="H164" i="8" s="1"/>
  <c r="O96" i="8"/>
  <c r="O127" i="8" s="1"/>
  <c r="O163" i="8" s="1"/>
  <c r="U95" i="8"/>
  <c r="U126" i="8" s="1"/>
  <c r="U162" i="8" s="1"/>
  <c r="AB94" i="8"/>
  <c r="AB125" i="8" s="1"/>
  <c r="AB161" i="8" s="1"/>
  <c r="E94" i="8"/>
  <c r="E125" i="8" s="1"/>
  <c r="E161" i="8" s="1"/>
  <c r="H93" i="8"/>
  <c r="H124" i="8" s="1"/>
  <c r="H160" i="8" s="1"/>
  <c r="L92" i="8"/>
  <c r="L123" i="8" s="1"/>
  <c r="L159" i="8" s="1"/>
  <c r="M91" i="8"/>
  <c r="M122" i="8" s="1"/>
  <c r="M158" i="8" s="1"/>
  <c r="M90" i="8"/>
  <c r="M121" i="8" s="1"/>
  <c r="M157" i="8" s="1"/>
  <c r="M89" i="8"/>
  <c r="M120" i="8" s="1"/>
  <c r="M156" i="8" s="1"/>
  <c r="P88" i="8"/>
  <c r="P119" i="8" s="1"/>
  <c r="P155" i="8" s="1"/>
  <c r="Q87" i="8"/>
  <c r="Q118" i="8" s="1"/>
  <c r="Q154" i="8" s="1"/>
  <c r="Q86" i="8"/>
  <c r="Q117" i="8" s="1"/>
  <c r="Q153" i="8" s="1"/>
  <c r="Q85" i="8"/>
  <c r="Q116" i="8" s="1"/>
  <c r="Q152" i="8" s="1"/>
  <c r="T84" i="8"/>
  <c r="T115" i="8" s="1"/>
  <c r="T151" i="8" s="1"/>
  <c r="U83" i="8"/>
  <c r="U114" i="8" s="1"/>
  <c r="U150" i="8" s="1"/>
  <c r="U82" i="8"/>
  <c r="U113" i="8" s="1"/>
  <c r="U149" i="8" s="1"/>
  <c r="T81" i="8"/>
  <c r="T112" i="8" s="1"/>
  <c r="T148" i="8" s="1"/>
  <c r="P80" i="8"/>
  <c r="P111" i="8" s="1"/>
  <c r="P147" i="8" s="1"/>
  <c r="N79" i="8"/>
  <c r="N110" i="8" s="1"/>
  <c r="N146" i="8" s="1"/>
  <c r="I78" i="8"/>
  <c r="I109" i="8" s="1"/>
  <c r="I145" i="8" s="1"/>
  <c r="D77" i="8"/>
  <c r="D108" i="8" s="1"/>
  <c r="D144" i="8" s="1"/>
  <c r="X75" i="8"/>
  <c r="X106" i="8" s="1"/>
  <c r="X142" i="8" s="1"/>
  <c r="B96" i="8"/>
  <c r="B127" i="8" s="1"/>
  <c r="B163" i="8" s="1"/>
  <c r="AC100" i="8"/>
  <c r="AC131" i="8" s="1"/>
  <c r="AC167" i="8" s="1"/>
  <c r="F100" i="8"/>
  <c r="F131" i="8" s="1"/>
  <c r="F167" i="8" s="1"/>
  <c r="O99" i="8"/>
  <c r="O130" i="8" s="1"/>
  <c r="O166" i="8" s="1"/>
  <c r="V98" i="8"/>
  <c r="V129" i="8" s="1"/>
  <c r="V165" i="8" s="1"/>
  <c r="AA97" i="8"/>
  <c r="AA128" i="8" s="1"/>
  <c r="AA164" i="8" s="1"/>
  <c r="F97" i="8"/>
  <c r="F128" i="8" s="1"/>
  <c r="F164" i="8" s="1"/>
  <c r="M96" i="8"/>
  <c r="M127" i="8" s="1"/>
  <c r="M163" i="8" s="1"/>
  <c r="S95" i="8"/>
  <c r="S126" i="8" s="1"/>
  <c r="S162" i="8" s="1"/>
  <c r="AA94" i="8"/>
  <c r="AA125" i="8" s="1"/>
  <c r="AA161" i="8" s="1"/>
  <c r="C94" i="8"/>
  <c r="C125" i="8" s="1"/>
  <c r="C161" i="8" s="1"/>
  <c r="G93" i="8"/>
  <c r="G124" i="8" s="1"/>
  <c r="G160" i="8" s="1"/>
  <c r="J92" i="8"/>
  <c r="J123" i="8" s="1"/>
  <c r="J159" i="8" s="1"/>
  <c r="I91" i="8"/>
  <c r="I122" i="8" s="1"/>
  <c r="I158" i="8" s="1"/>
  <c r="J90" i="8"/>
  <c r="J121" i="8" s="1"/>
  <c r="J157" i="8" s="1"/>
  <c r="L89" i="8"/>
  <c r="L120" i="8" s="1"/>
  <c r="L156" i="8" s="1"/>
  <c r="N88" i="8"/>
  <c r="N119" i="8" s="1"/>
  <c r="N155" i="8" s="1"/>
  <c r="M87" i="8"/>
  <c r="M118" i="8" s="1"/>
  <c r="M154" i="8" s="1"/>
  <c r="N86" i="8"/>
  <c r="N117" i="8" s="1"/>
  <c r="N153" i="8" s="1"/>
  <c r="P85" i="8"/>
  <c r="P116" i="8" s="1"/>
  <c r="P152" i="8" s="1"/>
  <c r="R84" i="8"/>
  <c r="R115" i="8" s="1"/>
  <c r="R151" i="8" s="1"/>
  <c r="Q83" i="8"/>
  <c r="Q114" i="8" s="1"/>
  <c r="Q150" i="8" s="1"/>
  <c r="R82" i="8"/>
  <c r="R113" i="8" s="1"/>
  <c r="R149" i="8" s="1"/>
  <c r="Q81" i="8"/>
  <c r="Q112" i="8" s="1"/>
  <c r="Q148" i="8" s="1"/>
  <c r="M80" i="8"/>
  <c r="M111" i="8" s="1"/>
  <c r="M147" i="8" s="1"/>
  <c r="I79" i="8"/>
  <c r="I110" i="8" s="1"/>
  <c r="I146" i="8" s="1"/>
  <c r="H78" i="8"/>
  <c r="H109" i="8" s="1"/>
  <c r="H145" i="8" s="1"/>
  <c r="AC76" i="8"/>
  <c r="AC107" i="8" s="1"/>
  <c r="AC143" i="8" s="1"/>
  <c r="U75" i="8"/>
  <c r="U106" i="8" s="1"/>
  <c r="U142" i="8" s="1"/>
  <c r="B95" i="8"/>
  <c r="B126" i="8" s="1"/>
  <c r="B162" i="8" s="1"/>
  <c r="AA100" i="8"/>
  <c r="AA131" i="8" s="1"/>
  <c r="AA167" i="8" s="1"/>
  <c r="E100" i="8"/>
  <c r="E131" i="8" s="1"/>
  <c r="E167" i="8" s="1"/>
  <c r="M99" i="8"/>
  <c r="M130" i="8" s="1"/>
  <c r="M166" i="8" s="1"/>
  <c r="S98" i="8"/>
  <c r="S129" i="8" s="1"/>
  <c r="S165" i="8" s="1"/>
  <c r="Z97" i="8"/>
  <c r="Z128" i="8" s="1"/>
  <c r="Z164" i="8" s="1"/>
  <c r="E97" i="8"/>
  <c r="E128" i="8" s="1"/>
  <c r="E164" i="8" s="1"/>
  <c r="J96" i="8"/>
  <c r="J127" i="8" s="1"/>
  <c r="J163" i="8" s="1"/>
  <c r="Q95" i="8"/>
  <c r="Q126" i="8" s="1"/>
  <c r="Q162" i="8" s="1"/>
  <c r="Z94" i="8"/>
  <c r="Z125" i="8" s="1"/>
  <c r="Z161" i="8" s="1"/>
  <c r="AC93" i="8"/>
  <c r="AC124" i="8" s="1"/>
  <c r="AC160" i="8" s="1"/>
  <c r="F93" i="8"/>
  <c r="F124" i="8" s="1"/>
  <c r="F160" i="8" s="1"/>
  <c r="E92" i="8"/>
  <c r="E123" i="8" s="1"/>
  <c r="E159" i="8" s="1"/>
  <c r="H91" i="8"/>
  <c r="H122" i="8" s="1"/>
  <c r="H158" i="8" s="1"/>
  <c r="H90" i="8"/>
  <c r="H121" i="8" s="1"/>
  <c r="H157" i="8" s="1"/>
  <c r="K89" i="8"/>
  <c r="K120" i="8" s="1"/>
  <c r="K156" i="8" s="1"/>
  <c r="I88" i="8"/>
  <c r="I119" i="8" s="1"/>
  <c r="I155" i="8" s="1"/>
  <c r="L87" i="8"/>
  <c r="L118" i="8" s="1"/>
  <c r="L154" i="8" s="1"/>
  <c r="L86" i="8"/>
  <c r="L117" i="8" s="1"/>
  <c r="L153" i="8" s="1"/>
  <c r="O85" i="8"/>
  <c r="O116" i="8" s="1"/>
  <c r="O152" i="8" s="1"/>
  <c r="M84" i="8"/>
  <c r="M115" i="8" s="1"/>
  <c r="M151" i="8" s="1"/>
  <c r="P83" i="8"/>
  <c r="P114" i="8" s="1"/>
  <c r="P150" i="8" s="1"/>
  <c r="P82" i="8"/>
  <c r="P113" i="8" s="1"/>
  <c r="P149" i="8" s="1"/>
  <c r="M81" i="8"/>
  <c r="M112" i="8" s="1"/>
  <c r="M148" i="8" s="1"/>
  <c r="L80" i="8"/>
  <c r="L111" i="8" s="1"/>
  <c r="L147" i="8" s="1"/>
  <c r="H79" i="8"/>
  <c r="H110" i="8" s="1"/>
  <c r="H146" i="8" s="1"/>
  <c r="F78" i="8"/>
  <c r="F109" i="8" s="1"/>
  <c r="F145" i="8" s="1"/>
  <c r="Z76" i="8"/>
  <c r="Z107" i="8" s="1"/>
  <c r="Z143" i="8" s="1"/>
  <c r="S75" i="8"/>
  <c r="S106" i="8" s="1"/>
  <c r="S142" i="8" s="1"/>
  <c r="J159" i="11"/>
  <c r="Z156" i="11"/>
  <c r="Z161" i="11"/>
  <c r="Y159" i="11"/>
  <c r="V155" i="11"/>
  <c r="M145" i="11"/>
  <c r="S163" i="11"/>
  <c r="C152" i="11"/>
  <c r="U151" i="11"/>
  <c r="O147" i="11"/>
  <c r="AC152" i="11"/>
  <c r="Q145" i="11"/>
  <c r="AB162" i="11"/>
  <c r="P155" i="11"/>
  <c r="O160" i="11"/>
  <c r="D148" i="11"/>
  <c r="F162" i="11"/>
  <c r="D151" i="11"/>
  <c r="F167" i="11"/>
  <c r="AC146" i="11"/>
  <c r="B138" i="11"/>
  <c r="C146" i="11" s="1"/>
  <c r="P142" i="9"/>
  <c r="AB142" i="9"/>
  <c r="R144" i="9"/>
  <c r="M145" i="9"/>
  <c r="Y145" i="9"/>
  <c r="T146" i="9"/>
  <c r="O147" i="9"/>
  <c r="AA147" i="9"/>
  <c r="V148" i="9"/>
  <c r="E149" i="9"/>
  <c r="AC149" i="9"/>
  <c r="X150" i="9"/>
  <c r="G151" i="9"/>
  <c r="B152" i="9"/>
  <c r="I153" i="9"/>
  <c r="U153" i="9"/>
  <c r="K155" i="9"/>
  <c r="W155" i="9"/>
  <c r="M157" i="9"/>
  <c r="Y157" i="9"/>
  <c r="T158" i="9"/>
  <c r="C159" i="9"/>
  <c r="O159" i="9"/>
  <c r="AA159" i="9"/>
  <c r="J160" i="9"/>
  <c r="V160" i="9"/>
  <c r="E161" i="9"/>
  <c r="AC161" i="9"/>
  <c r="L162" i="9"/>
  <c r="X162" i="9"/>
  <c r="G163" i="9"/>
  <c r="S163" i="9"/>
  <c r="B164" i="9"/>
  <c r="N164" i="9"/>
  <c r="Z164" i="9"/>
  <c r="D166" i="9"/>
  <c r="P166" i="9"/>
  <c r="AB166" i="9"/>
  <c r="K167" i="9"/>
  <c r="W167" i="9"/>
  <c r="M143" i="9"/>
  <c r="Y143" i="9"/>
  <c r="T144" i="9"/>
  <c r="C145" i="9"/>
  <c r="O145" i="9"/>
  <c r="AA145" i="9"/>
  <c r="J146" i="9"/>
  <c r="V146" i="9"/>
  <c r="E147" i="9"/>
  <c r="AC147" i="9"/>
  <c r="X148" i="9"/>
  <c r="G149" i="9"/>
  <c r="N150" i="9"/>
  <c r="I151" i="9"/>
  <c r="U151" i="9"/>
  <c r="D152" i="9"/>
  <c r="P152" i="9"/>
  <c r="AB152" i="9"/>
  <c r="W153" i="9"/>
  <c r="F154" i="9"/>
  <c r="R154" i="9"/>
  <c r="AD154" i="9"/>
  <c r="H156" i="9"/>
  <c r="T156" i="9"/>
  <c r="C157" i="9"/>
  <c r="O157" i="9"/>
  <c r="AA157" i="9"/>
  <c r="J158" i="9"/>
  <c r="V158" i="9"/>
  <c r="L160" i="9"/>
  <c r="G161" i="9"/>
  <c r="S161" i="9"/>
  <c r="R159" i="9"/>
  <c r="Y160" i="9"/>
  <c r="H161" i="9"/>
  <c r="T161" i="9"/>
  <c r="C162" i="9"/>
  <c r="O162" i="9"/>
  <c r="AA162" i="9"/>
  <c r="J163" i="9"/>
  <c r="V163" i="9"/>
  <c r="E164" i="9"/>
  <c r="Q164" i="9"/>
  <c r="AC164" i="9"/>
  <c r="X165" i="9"/>
  <c r="G166" i="9"/>
  <c r="S166" i="9"/>
  <c r="B167" i="9"/>
  <c r="D143" i="9"/>
  <c r="P143" i="9"/>
  <c r="AB143" i="9"/>
  <c r="K144" i="9"/>
  <c r="F145" i="9"/>
  <c r="AD145" i="9"/>
  <c r="M146" i="9"/>
  <c r="H147" i="9"/>
  <c r="J149" i="9"/>
  <c r="G152" i="9"/>
  <c r="S152" i="9"/>
  <c r="B153" i="9"/>
  <c r="N153" i="9"/>
  <c r="Z153" i="9"/>
  <c r="I154" i="9"/>
  <c r="U154" i="9"/>
  <c r="D155" i="9"/>
  <c r="AB155" i="9"/>
  <c r="K156" i="9"/>
  <c r="W156" i="9"/>
  <c r="M158" i="9"/>
  <c r="Y158" i="9"/>
  <c r="C160" i="9"/>
  <c r="O160" i="9"/>
  <c r="AA160" i="9"/>
  <c r="E162" i="9"/>
  <c r="Q162" i="9"/>
  <c r="AC162" i="9"/>
  <c r="X163" i="9"/>
  <c r="G164" i="9"/>
  <c r="S164" i="9"/>
  <c r="B165" i="9"/>
  <c r="N165" i="9"/>
  <c r="Z165" i="9"/>
  <c r="I166" i="9"/>
  <c r="U166" i="9"/>
  <c r="D167" i="9"/>
  <c r="P167" i="9"/>
  <c r="AB167" i="9"/>
  <c r="AA165" i="9"/>
  <c r="J166" i="9"/>
  <c r="E167" i="9"/>
  <c r="Q167" i="9"/>
  <c r="AC167" i="9"/>
  <c r="P165" i="9"/>
  <c r="AB165" i="9"/>
  <c r="K166" i="9"/>
  <c r="W166" i="9"/>
  <c r="F167" i="9"/>
  <c r="AD167" i="9"/>
  <c r="F159" i="9"/>
  <c r="AB157" i="9"/>
  <c r="P157" i="9"/>
  <c r="D157" i="9"/>
  <c r="Z155" i="9"/>
  <c r="N155" i="9"/>
  <c r="B155" i="9"/>
  <c r="S154" i="9"/>
  <c r="G154" i="9"/>
  <c r="L153" i="9"/>
  <c r="AC152" i="9"/>
  <c r="Q152" i="9"/>
  <c r="E152" i="9"/>
  <c r="V151" i="9"/>
  <c r="J151" i="9"/>
  <c r="AA150" i="9"/>
  <c r="O150" i="9"/>
  <c r="C150" i="9"/>
  <c r="T149" i="9"/>
  <c r="M148" i="9"/>
  <c r="AD147" i="9"/>
  <c r="W146" i="9"/>
  <c r="K146" i="9"/>
  <c r="AB145" i="9"/>
  <c r="D145" i="9"/>
  <c r="U144" i="9"/>
  <c r="I144" i="9"/>
  <c r="Z143" i="9"/>
  <c r="B143" i="9"/>
  <c r="G142" i="9"/>
  <c r="Y167" i="9"/>
  <c r="M167" i="9"/>
  <c r="AD166" i="9"/>
  <c r="R166" i="9"/>
  <c r="F166" i="9"/>
  <c r="W165" i="9"/>
  <c r="K165" i="9"/>
  <c r="P164" i="9"/>
  <c r="D164" i="9"/>
  <c r="U163" i="9"/>
  <c r="I163" i="9"/>
  <c r="Z162" i="9"/>
  <c r="N162" i="9"/>
  <c r="U167" i="9"/>
  <c r="I167" i="9"/>
  <c r="B166" i="9"/>
  <c r="S165" i="9"/>
  <c r="G165" i="9"/>
  <c r="X164" i="9"/>
  <c r="AC163" i="9"/>
  <c r="Q163" i="9"/>
  <c r="E163" i="9"/>
  <c r="AA161" i="9"/>
  <c r="O161" i="9"/>
  <c r="Y159" i="9"/>
  <c r="M159" i="9"/>
  <c r="AD158" i="9"/>
  <c r="R158" i="9"/>
  <c r="F158" i="9"/>
  <c r="W157" i="9"/>
  <c r="K157" i="9"/>
  <c r="P156" i="9"/>
  <c r="D156" i="9"/>
  <c r="U155" i="9"/>
  <c r="Z154" i="9"/>
  <c r="N154" i="9"/>
  <c r="G153" i="9"/>
  <c r="X152" i="9"/>
  <c r="L152" i="9"/>
  <c r="AC151" i="9"/>
  <c r="E151" i="9"/>
  <c r="V150" i="9"/>
  <c r="J150" i="9"/>
  <c r="AA149" i="9"/>
  <c r="O149" i="9"/>
  <c r="C149" i="9"/>
  <c r="T148" i="9"/>
  <c r="H148" i="9"/>
  <c r="F146" i="9"/>
  <c r="W145" i="9"/>
  <c r="K145" i="9"/>
  <c r="U143" i="9"/>
  <c r="Z142" i="9"/>
  <c r="N142" i="9"/>
  <c r="B142" i="9"/>
  <c r="B149" i="9"/>
  <c r="S148" i="9"/>
  <c r="L147" i="9"/>
  <c r="Q146" i="9"/>
  <c r="E146" i="9"/>
  <c r="V145" i="9"/>
  <c r="J145" i="9"/>
  <c r="AA144" i="9"/>
  <c r="O144" i="9"/>
  <c r="H143" i="9"/>
  <c r="M142" i="9"/>
  <c r="R165" i="9"/>
  <c r="M166" i="9"/>
  <c r="T167" i="9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10" i="4"/>
  <c r="AD9" i="4"/>
  <c r="AF9" i="4" s="1"/>
  <c r="AD8" i="4"/>
  <c r="AF8" i="4" s="1"/>
  <c r="AD7" i="4"/>
  <c r="AF7" i="4" s="1"/>
  <c r="AD6" i="4"/>
  <c r="AF6" i="4" s="1"/>
  <c r="AD5" i="4"/>
  <c r="AF5" i="4" s="1"/>
  <c r="AD4" i="4"/>
  <c r="AF4" i="4" s="1"/>
  <c r="I16" i="13" l="1"/>
  <c r="J19" i="13"/>
  <c r="I26" i="13"/>
  <c r="J21" i="13"/>
  <c r="J22" i="13"/>
  <c r="I25" i="13"/>
  <c r="J24" i="13"/>
  <c r="I23" i="13"/>
  <c r="J30" i="13"/>
  <c r="I32" i="13"/>
  <c r="J15" i="13"/>
  <c r="J29" i="13"/>
  <c r="I28" i="13"/>
  <c r="J31" i="13"/>
  <c r="J18" i="13"/>
  <c r="I18" i="13"/>
  <c r="J33" i="13"/>
  <c r="J17" i="13"/>
  <c r="J20" i="13"/>
  <c r="I27" i="13"/>
  <c r="I34" i="13"/>
  <c r="AG9" i="12"/>
  <c r="I38" i="12" s="1"/>
  <c r="O35" i="12"/>
  <c r="O94" i="12" s="1"/>
  <c r="G35" i="12"/>
  <c r="G94" i="12" s="1"/>
  <c r="AG10" i="12"/>
  <c r="Y39" i="12" s="1"/>
  <c r="Z38" i="12"/>
  <c r="Z97" i="12" s="1"/>
  <c r="AG11" i="12"/>
  <c r="L40" i="12" s="1"/>
  <c r="AG7" i="12"/>
  <c r="AG8" i="12"/>
  <c r="T35" i="12"/>
  <c r="T94" i="12" s="1"/>
  <c r="K35" i="12"/>
  <c r="K65" i="12" s="1"/>
  <c r="U35" i="12"/>
  <c r="U65" i="12" s="1"/>
  <c r="L35" i="12"/>
  <c r="L65" i="12" s="1"/>
  <c r="Z35" i="12"/>
  <c r="Z94" i="12" s="1"/>
  <c r="E35" i="12"/>
  <c r="E65" i="12" s="1"/>
  <c r="S35" i="12"/>
  <c r="S65" i="12" s="1"/>
  <c r="X35" i="12"/>
  <c r="X94" i="12" s="1"/>
  <c r="J35" i="12"/>
  <c r="J65" i="12" s="1"/>
  <c r="F35" i="12"/>
  <c r="F94" i="12" s="1"/>
  <c r="Q35" i="12"/>
  <c r="Q94" i="12" s="1"/>
  <c r="V35" i="12"/>
  <c r="V94" i="12" s="1"/>
  <c r="D35" i="12"/>
  <c r="C35" i="12"/>
  <c r="P35" i="12"/>
  <c r="I35" i="12"/>
  <c r="Y35" i="12"/>
  <c r="N35" i="12"/>
  <c r="AD35" i="12"/>
  <c r="W35" i="12"/>
  <c r="AB35" i="12"/>
  <c r="AA35" i="12"/>
  <c r="H35" i="12"/>
  <c r="M35" i="12"/>
  <c r="AC35" i="12"/>
  <c r="R35" i="12"/>
  <c r="AE35" i="12"/>
  <c r="K151" i="11"/>
  <c r="L146" i="11"/>
  <c r="V158" i="11"/>
  <c r="X148" i="11"/>
  <c r="Y143" i="11"/>
  <c r="AB159" i="11"/>
  <c r="G151" i="11"/>
  <c r="J167" i="11"/>
  <c r="N147" i="11"/>
  <c r="T148" i="11"/>
  <c r="U143" i="11"/>
  <c r="W164" i="11"/>
  <c r="X159" i="11"/>
  <c r="AA144" i="11"/>
  <c r="R160" i="11"/>
  <c r="T150" i="11"/>
  <c r="V166" i="11"/>
  <c r="Z146" i="11"/>
  <c r="I152" i="11"/>
  <c r="X165" i="11"/>
  <c r="W166" i="11"/>
  <c r="E146" i="11"/>
  <c r="AB160" i="11"/>
  <c r="I147" i="11"/>
  <c r="X151" i="11"/>
  <c r="N160" i="11"/>
  <c r="O143" i="11"/>
  <c r="V151" i="11"/>
  <c r="W165" i="11"/>
  <c r="I151" i="11"/>
  <c r="T151" i="11"/>
  <c r="X162" i="11"/>
  <c r="R144" i="11"/>
  <c r="Y152" i="11"/>
  <c r="M159" i="11"/>
  <c r="S160" i="11"/>
  <c r="AC153" i="11"/>
  <c r="C158" i="11"/>
  <c r="S164" i="11"/>
  <c r="T159" i="11"/>
  <c r="U154" i="11"/>
  <c r="V149" i="11"/>
  <c r="W144" i="11"/>
  <c r="Y165" i="11"/>
  <c r="Z160" i="11"/>
  <c r="AC145" i="11"/>
  <c r="B167" i="11"/>
  <c r="C162" i="11"/>
  <c r="J158" i="11"/>
  <c r="L148" i="11"/>
  <c r="M143" i="11"/>
  <c r="O164" i="11"/>
  <c r="Q154" i="11"/>
  <c r="W155" i="11"/>
  <c r="Y145" i="11"/>
  <c r="AB161" i="11"/>
  <c r="C142" i="11"/>
  <c r="I143" i="11"/>
  <c r="K164" i="11"/>
  <c r="L159" i="11"/>
  <c r="M154" i="11"/>
  <c r="N149" i="11"/>
  <c r="E165" i="11"/>
  <c r="K161" i="11"/>
  <c r="L156" i="11"/>
  <c r="J147" i="11"/>
  <c r="AB167" i="11"/>
  <c r="Y151" i="11"/>
  <c r="AC164" i="11"/>
  <c r="I164" i="11"/>
  <c r="D167" i="11"/>
  <c r="N158" i="11"/>
  <c r="B146" i="11"/>
  <c r="Q150" i="11"/>
  <c r="L158" i="11"/>
  <c r="C143" i="11"/>
  <c r="C150" i="11"/>
  <c r="K165" i="11"/>
  <c r="B150" i="11"/>
  <c r="F149" i="11"/>
  <c r="L162" i="11"/>
  <c r="AB142" i="11"/>
  <c r="F151" i="11"/>
  <c r="AB156" i="11"/>
  <c r="AA156" i="11"/>
  <c r="V152" i="11"/>
  <c r="H157" i="11"/>
  <c r="D150" i="11"/>
  <c r="G166" i="11"/>
  <c r="H161" i="11"/>
  <c r="I156" i="11"/>
  <c r="J151" i="11"/>
  <c r="K146" i="11"/>
  <c r="M167" i="11"/>
  <c r="N162" i="11"/>
  <c r="Q147" i="11"/>
  <c r="R142" i="11"/>
  <c r="T163" i="11"/>
  <c r="U158" i="11"/>
  <c r="C166" i="11"/>
  <c r="D161" i="11"/>
  <c r="S148" i="11"/>
  <c r="T143" i="11"/>
  <c r="K159" i="11"/>
  <c r="O165" i="11"/>
  <c r="Q155" i="11"/>
  <c r="E164" i="11"/>
  <c r="B158" i="11"/>
  <c r="Q157" i="11"/>
  <c r="P164" i="11"/>
  <c r="AB147" i="11"/>
  <c r="AB149" i="11"/>
  <c r="AA151" i="11"/>
  <c r="B160" i="11"/>
  <c r="V163" i="11"/>
  <c r="X161" i="11"/>
  <c r="I166" i="11"/>
  <c r="G157" i="11"/>
  <c r="AC143" i="11"/>
  <c r="C148" i="11"/>
  <c r="V156" i="11"/>
  <c r="AD159" i="11"/>
  <c r="Y148" i="11"/>
  <c r="Z162" i="11"/>
  <c r="AA145" i="11"/>
  <c r="D147" i="11"/>
  <c r="O159" i="11"/>
  <c r="M157" i="11"/>
  <c r="X145" i="11"/>
  <c r="N154" i="11"/>
  <c r="AD153" i="11"/>
  <c r="O151" i="11"/>
  <c r="K154" i="11"/>
  <c r="L163" i="11"/>
  <c r="N153" i="11"/>
  <c r="U166" i="11"/>
  <c r="L144" i="11"/>
  <c r="O148" i="11"/>
  <c r="T161" i="11"/>
  <c r="H149" i="11"/>
  <c r="G149" i="11"/>
  <c r="Q161" i="11"/>
  <c r="M144" i="11"/>
  <c r="I155" i="11"/>
  <c r="H155" i="11"/>
  <c r="Y156" i="11"/>
  <c r="X163" i="11"/>
  <c r="Y158" i="11"/>
  <c r="Z153" i="11"/>
  <c r="AA148" i="11"/>
  <c r="AB143" i="11"/>
  <c r="J163" i="11"/>
  <c r="Q160" i="11"/>
  <c r="K163" i="11"/>
  <c r="AC155" i="11"/>
  <c r="V142" i="11"/>
  <c r="Y146" i="11"/>
  <c r="O155" i="11"/>
  <c r="F159" i="11"/>
  <c r="AD147" i="11"/>
  <c r="X160" i="11"/>
  <c r="T144" i="11"/>
  <c r="U146" i="11"/>
  <c r="H158" i="11"/>
  <c r="Q151" i="11"/>
  <c r="AC144" i="11"/>
  <c r="B154" i="11"/>
  <c r="U150" i="11"/>
  <c r="K147" i="11"/>
  <c r="D153" i="11"/>
  <c r="AC162" i="11"/>
  <c r="AD157" i="11"/>
  <c r="B153" i="11"/>
  <c r="D143" i="11"/>
  <c r="F164" i="11"/>
  <c r="J144" i="11"/>
  <c r="R166" i="11"/>
  <c r="S161" i="11"/>
  <c r="T156" i="11"/>
  <c r="Y162" i="11"/>
  <c r="D154" i="11"/>
  <c r="J155" i="11"/>
  <c r="K150" i="11"/>
  <c r="Y142" i="11"/>
  <c r="O163" i="11"/>
  <c r="R148" i="11"/>
  <c r="T164" i="11"/>
  <c r="U159" i="11"/>
  <c r="V154" i="11"/>
  <c r="X144" i="11"/>
  <c r="G162" i="11"/>
  <c r="Q166" i="11"/>
  <c r="AD160" i="11"/>
  <c r="Z148" i="11"/>
  <c r="T154" i="11"/>
  <c r="W146" i="11"/>
  <c r="L167" i="11"/>
  <c r="R156" i="11"/>
  <c r="V167" i="11"/>
  <c r="E151" i="11"/>
  <c r="P146" i="11"/>
  <c r="J165" i="11"/>
  <c r="AD162" i="11"/>
  <c r="AC167" i="11"/>
  <c r="C153" i="11"/>
  <c r="N165" i="11"/>
  <c r="W159" i="11"/>
  <c r="H154" i="11"/>
  <c r="AB157" i="11"/>
  <c r="D145" i="11"/>
  <c r="Q159" i="11"/>
  <c r="M162" i="11"/>
  <c r="AC142" i="11"/>
  <c r="Z152" i="11"/>
  <c r="M164" i="11"/>
  <c r="Z166" i="11"/>
  <c r="AA149" i="11"/>
  <c r="M142" i="11"/>
  <c r="D146" i="11"/>
  <c r="L149" i="11"/>
  <c r="AD165" i="11"/>
  <c r="AA153" i="11"/>
  <c r="P143" i="11"/>
  <c r="W158" i="11"/>
  <c r="AC159" i="11"/>
  <c r="G144" i="11"/>
  <c r="Q144" i="11"/>
  <c r="G148" i="11"/>
  <c r="Z151" i="11"/>
  <c r="T165" i="11"/>
  <c r="R161" i="11"/>
  <c r="Q167" i="11"/>
  <c r="T152" i="11"/>
  <c r="V161" i="11"/>
  <c r="O167" i="11"/>
  <c r="AD152" i="11"/>
  <c r="U156" i="11"/>
  <c r="I144" i="11"/>
  <c r="C157" i="11"/>
  <c r="N157" i="11"/>
  <c r="E142" i="11"/>
  <c r="S151" i="11"/>
  <c r="U160" i="11"/>
  <c r="B166" i="11"/>
  <c r="C149" i="11"/>
  <c r="L166" i="11"/>
  <c r="G143" i="11"/>
  <c r="E148" i="11"/>
  <c r="G165" i="11"/>
  <c r="J160" i="11"/>
  <c r="E167" i="11"/>
  <c r="AD150" i="11"/>
  <c r="T166" i="11"/>
  <c r="W151" i="11"/>
  <c r="B155" i="11"/>
  <c r="Z143" i="11"/>
  <c r="M155" i="11"/>
  <c r="B157" i="11"/>
  <c r="W167" i="11"/>
  <c r="L150" i="11"/>
  <c r="Z159" i="11"/>
  <c r="S165" i="11"/>
  <c r="W145" i="11"/>
  <c r="AA163" i="11"/>
  <c r="R167" i="11"/>
  <c r="AA146" i="11"/>
  <c r="AB151" i="11"/>
  <c r="T167" i="11"/>
  <c r="C156" i="11"/>
  <c r="H164" i="11"/>
  <c r="F150" i="11"/>
  <c r="M158" i="11"/>
  <c r="M165" i="11"/>
  <c r="N148" i="11"/>
  <c r="G154" i="11"/>
  <c r="B143" i="11"/>
  <c r="F154" i="11"/>
  <c r="G156" i="11"/>
  <c r="AB166" i="11"/>
  <c r="V148" i="11"/>
  <c r="G158" i="11"/>
  <c r="V162" i="11"/>
  <c r="P144" i="11"/>
  <c r="D158" i="11"/>
  <c r="D165" i="11"/>
  <c r="AD143" i="11"/>
  <c r="AA160" i="11"/>
  <c r="AB155" i="11"/>
  <c r="AC150" i="11"/>
  <c r="AD145" i="11"/>
  <c r="E157" i="11"/>
  <c r="F152" i="11"/>
  <c r="G147" i="11"/>
  <c r="H142" i="11"/>
  <c r="R154" i="11"/>
  <c r="V165" i="11"/>
  <c r="Y150" i="11"/>
  <c r="Z145" i="11"/>
  <c r="AD156" i="11"/>
  <c r="F163" i="11"/>
  <c r="J148" i="11"/>
  <c r="V164" i="11"/>
  <c r="Y153" i="11"/>
  <c r="M163" i="11"/>
  <c r="K149" i="11"/>
  <c r="W156" i="11"/>
  <c r="W163" i="11"/>
  <c r="B148" i="11"/>
  <c r="X153" i="11"/>
  <c r="N152" i="11"/>
  <c r="AB152" i="11"/>
  <c r="J153" i="11"/>
  <c r="I165" i="11"/>
  <c r="T146" i="11"/>
  <c r="Q156" i="11"/>
  <c r="C161" i="11"/>
  <c r="M166" i="11"/>
  <c r="I157" i="11"/>
  <c r="Z163" i="11"/>
  <c r="W142" i="11"/>
  <c r="R145" i="11"/>
  <c r="U161" i="11"/>
  <c r="L165" i="11"/>
  <c r="C164" i="11"/>
  <c r="G167" i="11"/>
  <c r="AC160" i="11"/>
  <c r="X158" i="11"/>
  <c r="U145" i="11"/>
  <c r="G159" i="11"/>
  <c r="Y163" i="11"/>
  <c r="S157" i="11"/>
  <c r="H152" i="11"/>
  <c r="N146" i="11"/>
  <c r="B165" i="11"/>
  <c r="C160" i="11"/>
  <c r="D155" i="11"/>
  <c r="E150" i="11"/>
  <c r="F145" i="11"/>
  <c r="H166" i="11"/>
  <c r="S159" i="11"/>
  <c r="M153" i="11"/>
  <c r="S147" i="11"/>
  <c r="T142" i="11"/>
  <c r="K158" i="11"/>
  <c r="L153" i="11"/>
  <c r="M148" i="11"/>
  <c r="N143" i="11"/>
  <c r="AB164" i="11"/>
  <c r="E159" i="11"/>
  <c r="W153" i="11"/>
  <c r="AC147" i="11"/>
  <c r="AD142" i="11"/>
  <c r="H163" i="11"/>
  <c r="S156" i="11"/>
  <c r="H151" i="11"/>
  <c r="I146" i="11"/>
  <c r="K167" i="11"/>
  <c r="AC161" i="11"/>
  <c r="F156" i="11"/>
  <c r="X150" i="11"/>
  <c r="AD144" i="11"/>
  <c r="R146" i="11"/>
  <c r="I160" i="11"/>
  <c r="AA154" i="11"/>
  <c r="P149" i="11"/>
  <c r="E144" i="11"/>
  <c r="X164" i="11"/>
  <c r="AD158" i="11"/>
  <c r="S153" i="11"/>
  <c r="H148" i="11"/>
  <c r="Z142" i="11"/>
  <c r="AB163" i="11"/>
  <c r="AC158" i="11"/>
  <c r="R153" i="11"/>
  <c r="X147" i="11"/>
  <c r="S155" i="11"/>
  <c r="C163" i="11"/>
  <c r="N156" i="11"/>
  <c r="C151" i="11"/>
  <c r="I145" i="11"/>
  <c r="B163" i="11"/>
  <c r="M156" i="11"/>
  <c r="N151" i="11"/>
  <c r="O146" i="11"/>
  <c r="O154" i="11"/>
  <c r="D149" i="11"/>
  <c r="V143" i="11"/>
  <c r="L164" i="11"/>
  <c r="R158" i="11"/>
  <c r="G153" i="11"/>
  <c r="Y147" i="11"/>
  <c r="N142" i="11"/>
  <c r="P163" i="11"/>
  <c r="Q158" i="11"/>
  <c r="F153" i="11"/>
  <c r="L147" i="11"/>
  <c r="R150" i="11"/>
  <c r="T162" i="11"/>
  <c r="B156" i="11"/>
  <c r="H150" i="11"/>
  <c r="Z144" i="11"/>
  <c r="S162" i="11"/>
  <c r="AD155" i="11"/>
  <c r="B151" i="11"/>
  <c r="K166" i="11"/>
  <c r="J162" i="11"/>
  <c r="T160" i="11"/>
  <c r="Q164" i="11"/>
  <c r="F161" i="11"/>
  <c r="H162" i="11"/>
  <c r="W161" i="11"/>
  <c r="Z157" i="11"/>
  <c r="P167" i="11"/>
  <c r="U149" i="11"/>
  <c r="R162" i="11"/>
  <c r="X156" i="11"/>
  <c r="M151" i="11"/>
  <c r="G145" i="11"/>
  <c r="G164" i="11"/>
  <c r="H159" i="11"/>
  <c r="I154" i="11"/>
  <c r="J149" i="11"/>
  <c r="K144" i="11"/>
  <c r="AD164" i="11"/>
  <c r="AC157" i="11"/>
  <c r="R152" i="11"/>
  <c r="X146" i="11"/>
  <c r="I159" i="11"/>
  <c r="P157" i="11"/>
  <c r="Q152" i="11"/>
  <c r="R147" i="11"/>
  <c r="S142" i="11"/>
  <c r="D164" i="11"/>
  <c r="AA157" i="11"/>
  <c r="P152" i="11"/>
  <c r="E147" i="11"/>
  <c r="F142" i="11"/>
  <c r="AD161" i="11"/>
  <c r="X155" i="11"/>
  <c r="M150" i="11"/>
  <c r="N145" i="11"/>
  <c r="P166" i="11"/>
  <c r="E161" i="11"/>
  <c r="K155" i="11"/>
  <c r="AC149" i="11"/>
  <c r="F144" i="11"/>
  <c r="AA166" i="11"/>
  <c r="N159" i="11"/>
  <c r="C154" i="11"/>
  <c r="U148" i="11"/>
  <c r="J143" i="11"/>
  <c r="AC163" i="11"/>
  <c r="F158" i="11"/>
  <c r="X152" i="11"/>
  <c r="M147" i="11"/>
  <c r="B142" i="11"/>
  <c r="D163" i="11"/>
  <c r="E158" i="11"/>
  <c r="W152" i="11"/>
  <c r="Q146" i="11"/>
  <c r="S145" i="11"/>
  <c r="Y161" i="11"/>
  <c r="G155" i="11"/>
  <c r="Y149" i="11"/>
  <c r="N144" i="11"/>
  <c r="L161" i="11"/>
  <c r="R155" i="11"/>
  <c r="S150" i="11"/>
  <c r="T145" i="11"/>
  <c r="D157" i="11"/>
  <c r="E152" i="11"/>
  <c r="F147" i="11"/>
  <c r="G142" i="11"/>
  <c r="I163" i="11"/>
  <c r="O157" i="11"/>
  <c r="D152" i="11"/>
  <c r="V146" i="11"/>
  <c r="AD151" i="11"/>
  <c r="W160" i="11"/>
  <c r="L155" i="11"/>
  <c r="AD149" i="11"/>
  <c r="B145" i="11"/>
  <c r="D166" i="11"/>
  <c r="V160" i="11"/>
  <c r="AB154" i="11"/>
  <c r="Q149" i="11"/>
  <c r="W143" i="11"/>
  <c r="O166" i="11"/>
  <c r="B159" i="11"/>
  <c r="T153" i="11"/>
  <c r="I148" i="11"/>
  <c r="AA142" i="11"/>
  <c r="Q163" i="11"/>
  <c r="W157" i="11"/>
  <c r="L152" i="11"/>
  <c r="AD146" i="11"/>
  <c r="AD167" i="11"/>
  <c r="U162" i="11"/>
  <c r="V157" i="11"/>
  <c r="K152" i="11"/>
  <c r="V145" i="11"/>
  <c r="S167" i="11"/>
  <c r="M161" i="11"/>
  <c r="X154" i="11"/>
  <c r="M149" i="11"/>
  <c r="B144" i="11"/>
  <c r="E160" i="11"/>
  <c r="F155" i="11"/>
  <c r="G150" i="11"/>
  <c r="H145" i="11"/>
  <c r="J146" i="11"/>
  <c r="B147" i="11"/>
  <c r="K160" i="11"/>
  <c r="AC154" i="11"/>
  <c r="R149" i="11"/>
  <c r="S144" i="11"/>
  <c r="U165" i="11"/>
  <c r="AA159" i="11"/>
  <c r="P154" i="11"/>
  <c r="E149" i="11"/>
  <c r="K143" i="11"/>
  <c r="H165" i="11"/>
  <c r="S158" i="11"/>
  <c r="H153" i="11"/>
  <c r="Z147" i="11"/>
  <c r="O142" i="11"/>
  <c r="E163" i="11"/>
  <c r="K157" i="11"/>
  <c r="AC151" i="11"/>
  <c r="F146" i="11"/>
  <c r="P156" i="11"/>
  <c r="I162" i="11"/>
  <c r="J157" i="11"/>
  <c r="P151" i="11"/>
  <c r="J145" i="11"/>
  <c r="X166" i="11"/>
  <c r="F160" i="11"/>
  <c r="L154" i="11"/>
  <c r="AD148" i="11"/>
  <c r="S143" i="11"/>
  <c r="V159" i="11"/>
  <c r="W154" i="11"/>
  <c r="X149" i="11"/>
  <c r="Y144" i="11"/>
  <c r="Z167" i="11"/>
  <c r="AA162" i="11"/>
  <c r="Y164" i="11"/>
  <c r="AB165" i="11"/>
  <c r="F165" i="11"/>
  <c r="K153" i="11"/>
  <c r="Z165" i="11"/>
  <c r="J166" i="11"/>
  <c r="P160" i="11"/>
  <c r="E155" i="11"/>
  <c r="AB148" i="11"/>
  <c r="Q143" i="11"/>
  <c r="Q162" i="11"/>
  <c r="R157" i="11"/>
  <c r="S152" i="11"/>
  <c r="T147" i="11"/>
  <c r="U142" i="11"/>
  <c r="P162" i="11"/>
  <c r="J156" i="11"/>
  <c r="AB150" i="11"/>
  <c r="E145" i="11"/>
  <c r="Y160" i="11"/>
  <c r="Z155" i="11"/>
  <c r="AA150" i="11"/>
  <c r="AB145" i="11"/>
  <c r="Y167" i="11"/>
  <c r="B162" i="11"/>
  <c r="H156" i="11"/>
  <c r="Z150" i="11"/>
  <c r="O145" i="11"/>
  <c r="AC166" i="11"/>
  <c r="P159" i="11"/>
  <c r="E154" i="11"/>
  <c r="W148" i="11"/>
  <c r="X143" i="11"/>
  <c r="Z164" i="11"/>
  <c r="C159" i="11"/>
  <c r="U153" i="11"/>
  <c r="AA147" i="11"/>
  <c r="P142" i="11"/>
  <c r="AD163" i="11"/>
  <c r="X157" i="11"/>
  <c r="M152" i="11"/>
  <c r="S146" i="11"/>
  <c r="AC156" i="11"/>
  <c r="AA161" i="11"/>
  <c r="D156" i="11"/>
  <c r="V150" i="11"/>
  <c r="K145" i="11"/>
  <c r="H167" i="11"/>
  <c r="N161" i="11"/>
  <c r="O156" i="11"/>
  <c r="I150" i="11"/>
  <c r="O144" i="11"/>
  <c r="AC165" i="11"/>
  <c r="AB158" i="11"/>
  <c r="Q153" i="11"/>
  <c r="F148" i="11"/>
  <c r="X142" i="11"/>
  <c r="AA158" i="11"/>
  <c r="AB153" i="11"/>
  <c r="AC148" i="11"/>
  <c r="R143" i="11"/>
  <c r="N167" i="11"/>
  <c r="O162" i="11"/>
  <c r="R163" i="11"/>
  <c r="U164" i="11"/>
  <c r="U163" i="11"/>
  <c r="AA152" i="11"/>
  <c r="C167" i="11"/>
  <c r="AA165" i="11"/>
  <c r="D160" i="11"/>
  <c r="J154" i="11"/>
  <c r="P148" i="11"/>
  <c r="E143" i="11"/>
  <c r="E162" i="11"/>
  <c r="F157" i="11"/>
  <c r="G152" i="11"/>
  <c r="H147" i="11"/>
  <c r="I142" i="11"/>
  <c r="D162" i="11"/>
  <c r="AA155" i="11"/>
  <c r="P150" i="11"/>
  <c r="V144" i="11"/>
  <c r="M160" i="11"/>
  <c r="N155" i="11"/>
  <c r="O150" i="11"/>
  <c r="P145" i="11"/>
  <c r="AD166" i="11"/>
  <c r="G161" i="11"/>
  <c r="Y155" i="11"/>
  <c r="N150" i="11"/>
  <c r="C145" i="11"/>
  <c r="E166" i="11"/>
  <c r="D159" i="11"/>
  <c r="V153" i="11"/>
  <c r="K148" i="11"/>
  <c r="L143" i="11"/>
  <c r="B164" i="11"/>
  <c r="T158" i="11"/>
  <c r="I153" i="11"/>
  <c r="C147" i="11"/>
  <c r="D142" i="11"/>
  <c r="W162" i="11"/>
  <c r="L157" i="11"/>
  <c r="R151" i="11"/>
  <c r="G146" i="11"/>
  <c r="I167" i="11"/>
  <c r="O161" i="11"/>
  <c r="U155" i="11"/>
  <c r="J150" i="11"/>
  <c r="AB144" i="11"/>
  <c r="Y166" i="11"/>
  <c r="B161" i="11"/>
  <c r="T155" i="11"/>
  <c r="Z149" i="11"/>
  <c r="C144" i="11"/>
  <c r="Q165" i="11"/>
  <c r="P158" i="11"/>
  <c r="E153" i="11"/>
  <c r="W147" i="11"/>
  <c r="L142" i="11"/>
  <c r="O158" i="11"/>
  <c r="P153" i="11"/>
  <c r="Q148" i="11"/>
  <c r="F143" i="11"/>
  <c r="S166" i="11"/>
  <c r="X167" i="11"/>
  <c r="U167" i="11"/>
  <c r="N163" i="11"/>
  <c r="K162" i="11"/>
  <c r="W149" i="11"/>
  <c r="R164" i="11"/>
  <c r="C165" i="11"/>
  <c r="Z158" i="11"/>
  <c r="O153" i="11"/>
  <c r="U147" i="11"/>
  <c r="J142" i="11"/>
  <c r="J161" i="11"/>
  <c r="K156" i="11"/>
  <c r="L151" i="11"/>
  <c r="M146" i="11"/>
  <c r="AA167" i="11"/>
  <c r="I161" i="11"/>
  <c r="C155" i="11"/>
  <c r="I149" i="11"/>
  <c r="AA143" i="11"/>
  <c r="R159" i="11"/>
  <c r="S154" i="11"/>
  <c r="T149" i="11"/>
  <c r="U144" i="11"/>
  <c r="F166" i="11"/>
  <c r="L160" i="11"/>
  <c r="AD154" i="11"/>
  <c r="S149" i="11"/>
  <c r="H144" i="11"/>
  <c r="AA164" i="11"/>
  <c r="I158" i="11"/>
  <c r="O152" i="11"/>
  <c r="P147" i="11"/>
  <c r="Q142" i="11"/>
  <c r="G163" i="11"/>
  <c r="Y157" i="11"/>
  <c r="B152" i="11"/>
  <c r="H146" i="11"/>
  <c r="N164" i="11"/>
  <c r="P161" i="11"/>
  <c r="E156" i="11"/>
  <c r="W150" i="11"/>
  <c r="L145" i="11"/>
  <c r="N166" i="11"/>
  <c r="H160" i="11"/>
  <c r="Z154" i="11"/>
  <c r="O149" i="11"/>
  <c r="D144" i="11"/>
  <c r="R165" i="11"/>
  <c r="G160" i="11"/>
  <c r="Y154" i="11"/>
  <c r="B149" i="11"/>
  <c r="H143" i="11"/>
  <c r="J164" i="11"/>
  <c r="U157" i="11"/>
  <c r="J152" i="11"/>
  <c r="AB146" i="11"/>
  <c r="P165" i="11"/>
  <c r="T157" i="11"/>
  <c r="U152" i="11"/>
  <c r="V147" i="11"/>
  <c r="K142" i="11"/>
  <c r="K35" i="4"/>
  <c r="W35" i="4"/>
  <c r="L35" i="4"/>
  <c r="X35" i="4"/>
  <c r="M35" i="4"/>
  <c r="Y35" i="4"/>
  <c r="C35" i="4"/>
  <c r="O35" i="4"/>
  <c r="AA35" i="4"/>
  <c r="E35" i="4"/>
  <c r="Q35" i="4"/>
  <c r="AC35" i="4"/>
  <c r="F35" i="4"/>
  <c r="R35" i="4"/>
  <c r="AD35" i="4"/>
  <c r="V35" i="4"/>
  <c r="Z35" i="4"/>
  <c r="D35" i="4"/>
  <c r="AB35" i="4"/>
  <c r="G35" i="4"/>
  <c r="H35" i="4"/>
  <c r="B35" i="4"/>
  <c r="I35" i="4"/>
  <c r="N35" i="4"/>
  <c r="J35" i="4"/>
  <c r="P35" i="4"/>
  <c r="S35" i="4"/>
  <c r="T35" i="4"/>
  <c r="U35" i="4"/>
  <c r="G36" i="4"/>
  <c r="S36" i="4"/>
  <c r="H36" i="4"/>
  <c r="T36" i="4"/>
  <c r="I36" i="4"/>
  <c r="U36" i="4"/>
  <c r="K36" i="4"/>
  <c r="W36" i="4"/>
  <c r="M36" i="4"/>
  <c r="Y36" i="4"/>
  <c r="B36" i="4"/>
  <c r="N36" i="4"/>
  <c r="Z36" i="4"/>
  <c r="R36" i="4"/>
  <c r="V36" i="4"/>
  <c r="X36" i="4"/>
  <c r="C36" i="4"/>
  <c r="AA36" i="4"/>
  <c r="D36" i="4"/>
  <c r="AB36" i="4"/>
  <c r="E36" i="4"/>
  <c r="AC36" i="4"/>
  <c r="J36" i="4"/>
  <c r="F36" i="4"/>
  <c r="AD36" i="4"/>
  <c r="P36" i="4"/>
  <c r="L36" i="4"/>
  <c r="O36" i="4"/>
  <c r="Q36" i="4"/>
  <c r="C34" i="4"/>
  <c r="O34" i="4"/>
  <c r="AA34" i="4"/>
  <c r="D34" i="4"/>
  <c r="P34" i="4"/>
  <c r="AB34" i="4"/>
  <c r="E34" i="4"/>
  <c r="Q34" i="4"/>
  <c r="AC34" i="4"/>
  <c r="G34" i="4"/>
  <c r="S34" i="4"/>
  <c r="I34" i="4"/>
  <c r="U34" i="4"/>
  <c r="J34" i="4"/>
  <c r="V34" i="4"/>
  <c r="Z34" i="4"/>
  <c r="F34" i="4"/>
  <c r="AD34" i="4"/>
  <c r="H34" i="4"/>
  <c r="K34" i="4"/>
  <c r="L34" i="4"/>
  <c r="M34" i="4"/>
  <c r="R34" i="4"/>
  <c r="N34" i="4"/>
  <c r="T34" i="4"/>
  <c r="W34" i="4"/>
  <c r="X34" i="4"/>
  <c r="Y34" i="4"/>
  <c r="B34" i="4"/>
  <c r="C37" i="4"/>
  <c r="O37" i="4"/>
  <c r="AA37" i="4"/>
  <c r="D37" i="4"/>
  <c r="P37" i="4"/>
  <c r="AB37" i="4"/>
  <c r="E37" i="4"/>
  <c r="Q37" i="4"/>
  <c r="AC37" i="4"/>
  <c r="G37" i="4"/>
  <c r="S37" i="4"/>
  <c r="I37" i="4"/>
  <c r="U37" i="4"/>
  <c r="J37" i="4"/>
  <c r="V37" i="4"/>
  <c r="N37" i="4"/>
  <c r="R37" i="4"/>
  <c r="T37" i="4"/>
  <c r="W37" i="4"/>
  <c r="X37" i="4"/>
  <c r="Y37" i="4"/>
  <c r="B37" i="4"/>
  <c r="F37" i="4"/>
  <c r="AD37" i="4"/>
  <c r="Z37" i="4"/>
  <c r="H37" i="4"/>
  <c r="L37" i="4"/>
  <c r="K37" i="4"/>
  <c r="M37" i="4"/>
  <c r="G33" i="4"/>
  <c r="S33" i="4"/>
  <c r="H33" i="4"/>
  <c r="T33" i="4"/>
  <c r="I33" i="4"/>
  <c r="U33" i="4"/>
  <c r="J33" i="4"/>
  <c r="K33" i="4"/>
  <c r="W33" i="4"/>
  <c r="L33" i="4"/>
  <c r="M33" i="4"/>
  <c r="Y33" i="4"/>
  <c r="Z33" i="4"/>
  <c r="N33" i="4"/>
  <c r="C33" i="4"/>
  <c r="D33" i="4"/>
  <c r="AD33" i="4"/>
  <c r="E33" i="4"/>
  <c r="F33" i="4"/>
  <c r="O33" i="4"/>
  <c r="P33" i="4"/>
  <c r="V33" i="4"/>
  <c r="Q33" i="4"/>
  <c r="R33" i="4"/>
  <c r="AB33" i="4"/>
  <c r="B33" i="4"/>
  <c r="X33" i="4"/>
  <c r="AA33" i="4"/>
  <c r="AC33" i="4"/>
  <c r="K38" i="4"/>
  <c r="W38" i="4"/>
  <c r="L38" i="4"/>
  <c r="X38" i="4"/>
  <c r="M38" i="4"/>
  <c r="Y38" i="4"/>
  <c r="C38" i="4"/>
  <c r="O38" i="4"/>
  <c r="AA38" i="4"/>
  <c r="E38" i="4"/>
  <c r="Q38" i="4"/>
  <c r="AC38" i="4"/>
  <c r="F38" i="4"/>
  <c r="R38" i="4"/>
  <c r="AD38" i="4"/>
  <c r="J38" i="4"/>
  <c r="N38" i="4"/>
  <c r="P38" i="4"/>
  <c r="S38" i="4"/>
  <c r="T38" i="4"/>
  <c r="U38" i="4"/>
  <c r="Z38" i="4"/>
  <c r="V38" i="4"/>
  <c r="B38" i="4"/>
  <c r="D38" i="4"/>
  <c r="G38" i="4"/>
  <c r="H38" i="4"/>
  <c r="I38" i="4"/>
  <c r="AB38" i="4"/>
  <c r="AD22" i="4"/>
  <c r="AF22" i="4" s="1"/>
  <c r="AD21" i="4"/>
  <c r="AF21" i="4" s="1"/>
  <c r="AD19" i="4"/>
  <c r="AF19" i="4" s="1"/>
  <c r="AD28" i="4"/>
  <c r="AF28" i="4" s="1"/>
  <c r="AD16" i="4"/>
  <c r="AF16" i="4" s="1"/>
  <c r="AD20" i="4"/>
  <c r="AF20" i="4" s="1"/>
  <c r="AD18" i="4"/>
  <c r="AF18" i="4" s="1"/>
  <c r="AD29" i="4"/>
  <c r="AF29" i="4" s="1"/>
  <c r="AD17" i="4"/>
  <c r="AF17" i="4" s="1"/>
  <c r="AD27" i="4"/>
  <c r="AF27" i="4" s="1"/>
  <c r="AD15" i="4"/>
  <c r="AF15" i="4" s="1"/>
  <c r="AD10" i="4"/>
  <c r="AF10" i="4" s="1"/>
  <c r="AD26" i="4"/>
  <c r="AF26" i="4" s="1"/>
  <c r="AD14" i="4"/>
  <c r="AF14" i="4" s="1"/>
  <c r="AD25" i="4"/>
  <c r="AF25" i="4" s="1"/>
  <c r="AD13" i="4"/>
  <c r="AF13" i="4" s="1"/>
  <c r="AD24" i="4"/>
  <c r="AF24" i="4" s="1"/>
  <c r="AD12" i="4"/>
  <c r="AF12" i="4" s="1"/>
  <c r="AD23" i="4"/>
  <c r="AF23" i="4" s="1"/>
  <c r="AD11" i="4"/>
  <c r="AF11" i="4" s="1"/>
  <c r="Z39" i="12" l="1"/>
  <c r="Z98" i="12" s="1"/>
  <c r="E94" i="12"/>
  <c r="E15" i="15" s="1"/>
  <c r="E47" i="15" s="1"/>
  <c r="E14" i="14" s="1"/>
  <c r="O39" i="12"/>
  <c r="O98" i="12" s="1"/>
  <c r="K94" i="12"/>
  <c r="K15" i="15" s="1"/>
  <c r="K47" i="15" s="1"/>
  <c r="K14" i="14" s="1"/>
  <c r="K38" i="12"/>
  <c r="K97" i="12" s="1"/>
  <c r="J34" i="13"/>
  <c r="AB39" i="12"/>
  <c r="AB98" i="12" s="1"/>
  <c r="AA38" i="12"/>
  <c r="AA97" i="12" s="1"/>
  <c r="Z68" i="12"/>
  <c r="Z18" i="15" s="1"/>
  <c r="Z50" i="15" s="1"/>
  <c r="Z17" i="14" s="1"/>
  <c r="O65" i="12"/>
  <c r="M39" i="12"/>
  <c r="M98" i="12" s="1"/>
  <c r="I30" i="13"/>
  <c r="T65" i="12"/>
  <c r="T15" i="15" s="1"/>
  <c r="T47" i="15" s="1"/>
  <c r="T14" i="14" s="1"/>
  <c r="J28" i="13"/>
  <c r="J16" i="13"/>
  <c r="I31" i="13"/>
  <c r="I22" i="13"/>
  <c r="I33" i="13"/>
  <c r="I19" i="13"/>
  <c r="J32" i="13"/>
  <c r="J26" i="13"/>
  <c r="I15" i="13"/>
  <c r="J25" i="13"/>
  <c r="I20" i="13"/>
  <c r="U39" i="12"/>
  <c r="U98" i="12" s="1"/>
  <c r="J27" i="13"/>
  <c r="D39" i="12"/>
  <c r="D98" i="12" s="1"/>
  <c r="V39" i="12"/>
  <c r="Z65" i="12"/>
  <c r="Z15" i="15" s="1"/>
  <c r="Z47" i="15" s="1"/>
  <c r="Z14" i="14" s="1"/>
  <c r="AE40" i="12"/>
  <c r="I24" i="13"/>
  <c r="U40" i="12"/>
  <c r="U99" i="12" s="1"/>
  <c r="J23" i="13"/>
  <c r="W40" i="12"/>
  <c r="W70" i="12" s="1"/>
  <c r="AF12" i="12" a="1"/>
  <c r="AF12" i="12" s="1"/>
  <c r="AG12" i="12" s="1"/>
  <c r="V41" i="12" s="1"/>
  <c r="I29" i="13"/>
  <c r="I40" i="12"/>
  <c r="I99" i="12" s="1"/>
  <c r="D40" i="12"/>
  <c r="AA40" i="12"/>
  <c r="AA70" i="12" s="1"/>
  <c r="I21" i="13"/>
  <c r="G40" i="12"/>
  <c r="G70" i="12" s="1"/>
  <c r="AC38" i="12"/>
  <c r="AC97" i="12" s="1"/>
  <c r="F40" i="12"/>
  <c r="M40" i="12"/>
  <c r="M70" i="12" s="1"/>
  <c r="N40" i="12"/>
  <c r="T40" i="12"/>
  <c r="T99" i="12" s="1"/>
  <c r="R40" i="12"/>
  <c r="AC40" i="12"/>
  <c r="AC99" i="12" s="1"/>
  <c r="G65" i="12"/>
  <c r="G15" i="15" s="1"/>
  <c r="G47" i="15" s="1"/>
  <c r="G14" i="14" s="1"/>
  <c r="J40" i="12"/>
  <c r="P40" i="12"/>
  <c r="Y40" i="12"/>
  <c r="AB40" i="12"/>
  <c r="C40" i="12"/>
  <c r="K40" i="12"/>
  <c r="H40" i="12"/>
  <c r="H99" i="12" s="1"/>
  <c r="O40" i="12"/>
  <c r="E40" i="12"/>
  <c r="X40" i="12"/>
  <c r="V40" i="12"/>
  <c r="AD40" i="12"/>
  <c r="U94" i="12"/>
  <c r="U15" i="15" s="1"/>
  <c r="U47" i="15" s="1"/>
  <c r="U14" i="14" s="1"/>
  <c r="I97" i="12"/>
  <c r="I68" i="12"/>
  <c r="Y69" i="12"/>
  <c r="Y98" i="12"/>
  <c r="F65" i="12"/>
  <c r="F15" i="15" s="1"/>
  <c r="F47" i="15" s="1"/>
  <c r="F14" i="14" s="1"/>
  <c r="E39" i="12"/>
  <c r="G39" i="12"/>
  <c r="H39" i="12"/>
  <c r="W39" i="12"/>
  <c r="R39" i="12"/>
  <c r="G38" i="12"/>
  <c r="Q38" i="12"/>
  <c r="S38" i="12"/>
  <c r="U38" i="12"/>
  <c r="F38" i="12"/>
  <c r="D38" i="12"/>
  <c r="AB38" i="12"/>
  <c r="E38" i="12"/>
  <c r="Y38" i="12"/>
  <c r="H38" i="12"/>
  <c r="C38" i="12"/>
  <c r="V38" i="12"/>
  <c r="O38" i="12"/>
  <c r="W38" i="12"/>
  <c r="I17" i="13"/>
  <c r="O69" i="12"/>
  <c r="O19" i="15" s="1"/>
  <c r="O51" i="15" s="1"/>
  <c r="O18" i="14" s="1"/>
  <c r="Z69" i="12"/>
  <c r="Z19" i="15" s="1"/>
  <c r="Z51" i="15" s="1"/>
  <c r="Z18" i="14" s="1"/>
  <c r="AD39" i="12"/>
  <c r="L39" i="12"/>
  <c r="L98" i="12" s="1"/>
  <c r="N39" i="12"/>
  <c r="K39" i="12"/>
  <c r="K98" i="12" s="1"/>
  <c r="AE39" i="12"/>
  <c r="AA39" i="12"/>
  <c r="AA98" i="12" s="1"/>
  <c r="N38" i="12"/>
  <c r="AE38" i="12"/>
  <c r="T38" i="12"/>
  <c r="L38" i="12"/>
  <c r="P38" i="12"/>
  <c r="S39" i="12"/>
  <c r="S98" i="12" s="1"/>
  <c r="J39" i="12"/>
  <c r="J98" i="12" s="1"/>
  <c r="C39" i="12"/>
  <c r="C98" i="12" s="1"/>
  <c r="P39" i="12"/>
  <c r="P98" i="12" s="1"/>
  <c r="Q39" i="12"/>
  <c r="AC39" i="12"/>
  <c r="F39" i="12"/>
  <c r="J38" i="12"/>
  <c r="T39" i="12"/>
  <c r="X38" i="12"/>
  <c r="AD38" i="12"/>
  <c r="M38" i="12"/>
  <c r="R38" i="12"/>
  <c r="L99" i="12"/>
  <c r="L70" i="12"/>
  <c r="J94" i="12"/>
  <c r="J15" i="15" s="1"/>
  <c r="J47" i="15" s="1"/>
  <c r="J14" i="14" s="1"/>
  <c r="X39" i="12"/>
  <c r="I39" i="12"/>
  <c r="Q40" i="12"/>
  <c r="Z40" i="12"/>
  <c r="S40" i="12"/>
  <c r="S94" i="12"/>
  <c r="S15" i="15" s="1"/>
  <c r="S47" i="15" s="1"/>
  <c r="S14" i="14" s="1"/>
  <c r="L94" i="12"/>
  <c r="L15" i="15" s="1"/>
  <c r="L47" i="15" s="1"/>
  <c r="L14" i="14" s="1"/>
  <c r="M36" i="12"/>
  <c r="AD36" i="12"/>
  <c r="N36" i="12"/>
  <c r="P36" i="12"/>
  <c r="Y36" i="12"/>
  <c r="E36" i="12"/>
  <c r="S36" i="12"/>
  <c r="W36" i="12"/>
  <c r="L36" i="12"/>
  <c r="Z36" i="12"/>
  <c r="J36" i="12"/>
  <c r="K36" i="12"/>
  <c r="T36" i="12"/>
  <c r="G36" i="12"/>
  <c r="AC36" i="12"/>
  <c r="D36" i="12"/>
  <c r="V36" i="12"/>
  <c r="AA36" i="12"/>
  <c r="F36" i="12"/>
  <c r="O36" i="12"/>
  <c r="Q36" i="12"/>
  <c r="C36" i="12"/>
  <c r="X36" i="12"/>
  <c r="R36" i="12"/>
  <c r="U36" i="12"/>
  <c r="AE36" i="12"/>
  <c r="I36" i="12"/>
  <c r="AB36" i="12"/>
  <c r="H36" i="12"/>
  <c r="Q37" i="12"/>
  <c r="U37" i="12"/>
  <c r="AC37" i="12"/>
  <c r="N37" i="12"/>
  <c r="AD37" i="12"/>
  <c r="O37" i="12"/>
  <c r="AE37" i="12"/>
  <c r="P37" i="12"/>
  <c r="I37" i="12"/>
  <c r="R37" i="12"/>
  <c r="C37" i="12"/>
  <c r="S37" i="12"/>
  <c r="D37" i="12"/>
  <c r="T37" i="12"/>
  <c r="Y37" i="12"/>
  <c r="F37" i="12"/>
  <c r="V37" i="12"/>
  <c r="G37" i="12"/>
  <c r="W37" i="12"/>
  <c r="H37" i="12"/>
  <c r="X37" i="12"/>
  <c r="AB37" i="12"/>
  <c r="E37" i="12"/>
  <c r="M37" i="12"/>
  <c r="J37" i="12"/>
  <c r="Z37" i="12"/>
  <c r="K37" i="12"/>
  <c r="AA37" i="12"/>
  <c r="L37" i="12"/>
  <c r="Q65" i="12"/>
  <c r="Q15" i="15" s="1"/>
  <c r="Q47" i="15" s="1"/>
  <c r="Q14" i="14" s="1"/>
  <c r="X65" i="12"/>
  <c r="X15" i="15" s="1"/>
  <c r="X47" i="15" s="1"/>
  <c r="X14" i="14" s="1"/>
  <c r="V65" i="12"/>
  <c r="V15" i="15" s="1"/>
  <c r="V47" i="15" s="1"/>
  <c r="V14" i="14" s="1"/>
  <c r="O15" i="15"/>
  <c r="O47" i="15" s="1"/>
  <c r="O14" i="14" s="1"/>
  <c r="M94" i="12"/>
  <c r="M65" i="12"/>
  <c r="AA94" i="12"/>
  <c r="AA65" i="12"/>
  <c r="Y65" i="12"/>
  <c r="Y94" i="12"/>
  <c r="D94" i="12"/>
  <c r="D65" i="12"/>
  <c r="H94" i="12"/>
  <c r="H65" i="12"/>
  <c r="AB94" i="12"/>
  <c r="AB65" i="12"/>
  <c r="I94" i="12"/>
  <c r="I65" i="12"/>
  <c r="R94" i="12"/>
  <c r="R65" i="12"/>
  <c r="AD94" i="12"/>
  <c r="AD65" i="12"/>
  <c r="P94" i="12"/>
  <c r="P65" i="12"/>
  <c r="AC94" i="12"/>
  <c r="AC65" i="12"/>
  <c r="W94" i="12"/>
  <c r="W65" i="12"/>
  <c r="N94" i="12"/>
  <c r="N65" i="12"/>
  <c r="C94" i="12"/>
  <c r="C65" i="12"/>
  <c r="K41" i="4"/>
  <c r="W41" i="4"/>
  <c r="L41" i="4"/>
  <c r="X41" i="4"/>
  <c r="M41" i="4"/>
  <c r="Y41" i="4"/>
  <c r="C41" i="4"/>
  <c r="O41" i="4"/>
  <c r="AA41" i="4"/>
  <c r="E41" i="4"/>
  <c r="Q41" i="4"/>
  <c r="AC41" i="4"/>
  <c r="F41" i="4"/>
  <c r="R41" i="4"/>
  <c r="AD41" i="4"/>
  <c r="V41" i="4"/>
  <c r="Z41" i="4"/>
  <c r="D41" i="4"/>
  <c r="AB41" i="4"/>
  <c r="G41" i="4"/>
  <c r="H41" i="4"/>
  <c r="I41" i="4"/>
  <c r="J41" i="4"/>
  <c r="N41" i="4"/>
  <c r="T41" i="4"/>
  <c r="P41" i="4"/>
  <c r="B41" i="4"/>
  <c r="U41" i="4"/>
  <c r="S41" i="4"/>
  <c r="D49" i="4"/>
  <c r="P49" i="4"/>
  <c r="AB49" i="4"/>
  <c r="E49" i="4"/>
  <c r="Q49" i="4"/>
  <c r="AC49" i="4"/>
  <c r="I49" i="4"/>
  <c r="U49" i="4"/>
  <c r="G49" i="4"/>
  <c r="W49" i="4"/>
  <c r="H49" i="4"/>
  <c r="X49" i="4"/>
  <c r="J49" i="4"/>
  <c r="Y49" i="4"/>
  <c r="B49" i="4"/>
  <c r="K49" i="4"/>
  <c r="L49" i="4"/>
  <c r="AA49" i="4"/>
  <c r="M49" i="4"/>
  <c r="AD49" i="4"/>
  <c r="O49" i="4"/>
  <c r="N49" i="4"/>
  <c r="C49" i="4"/>
  <c r="F49" i="4"/>
  <c r="R49" i="4"/>
  <c r="S49" i="4"/>
  <c r="T49" i="4"/>
  <c r="Z49" i="4"/>
  <c r="V49" i="4"/>
  <c r="H57" i="4"/>
  <c r="T57" i="4"/>
  <c r="I57" i="4"/>
  <c r="U57" i="4"/>
  <c r="M57" i="4"/>
  <c r="Y57" i="4"/>
  <c r="F57" i="4"/>
  <c r="W57" i="4"/>
  <c r="G57" i="4"/>
  <c r="X57" i="4"/>
  <c r="J57" i="4"/>
  <c r="Z57" i="4"/>
  <c r="L57" i="4"/>
  <c r="AB57" i="4"/>
  <c r="N57" i="4"/>
  <c r="AC57" i="4"/>
  <c r="O57" i="4"/>
  <c r="AD57" i="4"/>
  <c r="P57" i="4"/>
  <c r="R57" i="4"/>
  <c r="S57" i="4"/>
  <c r="V57" i="4"/>
  <c r="K57" i="4"/>
  <c r="AA57" i="4"/>
  <c r="C57" i="4"/>
  <c r="B57" i="4"/>
  <c r="D57" i="4"/>
  <c r="E57" i="4"/>
  <c r="Q57" i="4"/>
  <c r="G45" i="4"/>
  <c r="S45" i="4"/>
  <c r="H45" i="4"/>
  <c r="T45" i="4"/>
  <c r="I45" i="4"/>
  <c r="U45" i="4"/>
  <c r="K45" i="4"/>
  <c r="W45" i="4"/>
  <c r="M45" i="4"/>
  <c r="Y45" i="4"/>
  <c r="V45" i="4"/>
  <c r="C45" i="4"/>
  <c r="X45" i="4"/>
  <c r="D45" i="4"/>
  <c r="Z45" i="4"/>
  <c r="E45" i="4"/>
  <c r="AA45" i="4"/>
  <c r="F45" i="4"/>
  <c r="AB45" i="4"/>
  <c r="J45" i="4"/>
  <c r="AC45" i="4"/>
  <c r="N45" i="4"/>
  <c r="L45" i="4"/>
  <c r="AD45" i="4"/>
  <c r="B45" i="4"/>
  <c r="O45" i="4"/>
  <c r="P45" i="4"/>
  <c r="Q45" i="4"/>
  <c r="R45" i="4"/>
  <c r="H51" i="4"/>
  <c r="T51" i="4"/>
  <c r="I51" i="4"/>
  <c r="U51" i="4"/>
  <c r="M51" i="4"/>
  <c r="Y51" i="4"/>
  <c r="O51" i="4"/>
  <c r="AD51" i="4"/>
  <c r="P51" i="4"/>
  <c r="C51" i="4"/>
  <c r="R51" i="4"/>
  <c r="Q51" i="4"/>
  <c r="D51" i="4"/>
  <c r="S51" i="4"/>
  <c r="B51" i="4"/>
  <c r="F51" i="4"/>
  <c r="E51" i="4"/>
  <c r="V51" i="4"/>
  <c r="G51" i="4"/>
  <c r="X51" i="4"/>
  <c r="W51" i="4"/>
  <c r="AA51" i="4"/>
  <c r="AC51" i="4"/>
  <c r="N51" i="4"/>
  <c r="Z51" i="4"/>
  <c r="AB51" i="4"/>
  <c r="J51" i="4"/>
  <c r="K51" i="4"/>
  <c r="L51" i="4"/>
  <c r="G42" i="4"/>
  <c r="S42" i="4"/>
  <c r="H42" i="4"/>
  <c r="T42" i="4"/>
  <c r="I42" i="4"/>
  <c r="U42" i="4"/>
  <c r="K42" i="4"/>
  <c r="W42" i="4"/>
  <c r="M42" i="4"/>
  <c r="Y42" i="4"/>
  <c r="N42" i="4"/>
  <c r="Z42" i="4"/>
  <c r="R42" i="4"/>
  <c r="V42" i="4"/>
  <c r="X42" i="4"/>
  <c r="C42" i="4"/>
  <c r="AA42" i="4"/>
  <c r="D42" i="4"/>
  <c r="AB42" i="4"/>
  <c r="AD42" i="4"/>
  <c r="E42" i="4"/>
  <c r="AC42" i="4"/>
  <c r="J42" i="4"/>
  <c r="F42" i="4"/>
  <c r="L42" i="4"/>
  <c r="B42" i="4"/>
  <c r="O42" i="4"/>
  <c r="P42" i="4"/>
  <c r="Q42" i="4"/>
  <c r="D55" i="4"/>
  <c r="P55" i="4"/>
  <c r="AB55" i="4"/>
  <c r="B55" i="4"/>
  <c r="E55" i="4"/>
  <c r="Q55" i="4"/>
  <c r="AC55" i="4"/>
  <c r="I55" i="4"/>
  <c r="U55" i="4"/>
  <c r="N55" i="4"/>
  <c r="O55" i="4"/>
  <c r="R55" i="4"/>
  <c r="C55" i="4"/>
  <c r="T55" i="4"/>
  <c r="G55" i="4"/>
  <c r="F55" i="4"/>
  <c r="V55" i="4"/>
  <c r="W55" i="4"/>
  <c r="H55" i="4"/>
  <c r="X55" i="4"/>
  <c r="K55" i="4"/>
  <c r="L55" i="4"/>
  <c r="M55" i="4"/>
  <c r="S55" i="4"/>
  <c r="Y55" i="4"/>
  <c r="Z55" i="4"/>
  <c r="AA55" i="4"/>
  <c r="J55" i="4"/>
  <c r="AD55" i="4"/>
  <c r="G39" i="4"/>
  <c r="S39" i="4"/>
  <c r="H39" i="4"/>
  <c r="T39" i="4"/>
  <c r="I39" i="4"/>
  <c r="U39" i="4"/>
  <c r="K39" i="4"/>
  <c r="W39" i="4"/>
  <c r="M39" i="4"/>
  <c r="Y39" i="4"/>
  <c r="N39" i="4"/>
  <c r="Z39" i="4"/>
  <c r="F39" i="4"/>
  <c r="AD39" i="4"/>
  <c r="J39" i="4"/>
  <c r="L39" i="4"/>
  <c r="O39" i="4"/>
  <c r="P39" i="4"/>
  <c r="Q39" i="4"/>
  <c r="V39" i="4"/>
  <c r="R39" i="4"/>
  <c r="B39" i="4"/>
  <c r="D39" i="4"/>
  <c r="X39" i="4"/>
  <c r="AA39" i="4"/>
  <c r="AB39" i="4"/>
  <c r="C39" i="4"/>
  <c r="AC39" i="4"/>
  <c r="E39" i="4"/>
  <c r="K44" i="4"/>
  <c r="W44" i="4"/>
  <c r="L44" i="4"/>
  <c r="X44" i="4"/>
  <c r="M44" i="4"/>
  <c r="Y44" i="4"/>
  <c r="B44" i="4"/>
  <c r="C44" i="4"/>
  <c r="O44" i="4"/>
  <c r="AA44" i="4"/>
  <c r="E44" i="4"/>
  <c r="Q44" i="4"/>
  <c r="AC44" i="4"/>
  <c r="H44" i="4"/>
  <c r="AD44" i="4"/>
  <c r="I44" i="4"/>
  <c r="J44" i="4"/>
  <c r="N44" i="4"/>
  <c r="P44" i="4"/>
  <c r="R44" i="4"/>
  <c r="T44" i="4"/>
  <c r="S44" i="4"/>
  <c r="F44" i="4"/>
  <c r="U44" i="4"/>
  <c r="V44" i="4"/>
  <c r="Z44" i="4"/>
  <c r="G44" i="4"/>
  <c r="AB44" i="4"/>
  <c r="D44" i="4"/>
  <c r="H54" i="4"/>
  <c r="T54" i="4"/>
  <c r="I54" i="4"/>
  <c r="U54" i="4"/>
  <c r="M54" i="4"/>
  <c r="Y54" i="4"/>
  <c r="K54" i="4"/>
  <c r="AA54" i="4"/>
  <c r="L54" i="4"/>
  <c r="AB54" i="4"/>
  <c r="O54" i="4"/>
  <c r="N54" i="4"/>
  <c r="AC54" i="4"/>
  <c r="P54" i="4"/>
  <c r="R54" i="4"/>
  <c r="Q54" i="4"/>
  <c r="C54" i="4"/>
  <c r="S54" i="4"/>
  <c r="B54" i="4"/>
  <c r="AD54" i="4"/>
  <c r="E54" i="4"/>
  <c r="X54" i="4"/>
  <c r="Z54" i="4"/>
  <c r="D54" i="4"/>
  <c r="F54" i="4"/>
  <c r="V54" i="4"/>
  <c r="G54" i="4"/>
  <c r="J54" i="4"/>
  <c r="W54" i="4"/>
  <c r="L50" i="4"/>
  <c r="X50" i="4"/>
  <c r="M50" i="4"/>
  <c r="Y50" i="4"/>
  <c r="E50" i="4"/>
  <c r="Q50" i="4"/>
  <c r="AC50" i="4"/>
  <c r="J50" i="4"/>
  <c r="AA50" i="4"/>
  <c r="K50" i="4"/>
  <c r="AB50" i="4"/>
  <c r="O50" i="4"/>
  <c r="N50" i="4"/>
  <c r="AD50" i="4"/>
  <c r="P50" i="4"/>
  <c r="R50" i="4"/>
  <c r="D50" i="4"/>
  <c r="T50" i="4"/>
  <c r="C50" i="4"/>
  <c r="S50" i="4"/>
  <c r="G50" i="4"/>
  <c r="I50" i="4"/>
  <c r="U50" i="4"/>
  <c r="V50" i="4"/>
  <c r="B50" i="4"/>
  <c r="H50" i="4"/>
  <c r="W50" i="4"/>
  <c r="Z50" i="4"/>
  <c r="F50" i="4"/>
  <c r="C46" i="4"/>
  <c r="O46" i="4"/>
  <c r="AA46" i="4"/>
  <c r="D46" i="4"/>
  <c r="P46" i="4"/>
  <c r="AB46" i="4"/>
  <c r="E46" i="4"/>
  <c r="Q46" i="4"/>
  <c r="AC46" i="4"/>
  <c r="G46" i="4"/>
  <c r="S46" i="4"/>
  <c r="I46" i="4"/>
  <c r="U46" i="4"/>
  <c r="M46" i="4"/>
  <c r="B46" i="4"/>
  <c r="N46" i="4"/>
  <c r="R46" i="4"/>
  <c r="T46" i="4"/>
  <c r="V46" i="4"/>
  <c r="W46" i="4"/>
  <c r="F46" i="4"/>
  <c r="Y46" i="4"/>
  <c r="X46" i="4"/>
  <c r="K46" i="4"/>
  <c r="Z46" i="4"/>
  <c r="AD46" i="4"/>
  <c r="L46" i="4"/>
  <c r="H46" i="4"/>
  <c r="J46" i="4"/>
  <c r="G48" i="4"/>
  <c r="S48" i="4"/>
  <c r="H48" i="4"/>
  <c r="T48" i="4"/>
  <c r="I48" i="4"/>
  <c r="U48" i="4"/>
  <c r="M48" i="4"/>
  <c r="Y48" i="4"/>
  <c r="B48" i="4"/>
  <c r="Q48" i="4"/>
  <c r="R48" i="4"/>
  <c r="C48" i="4"/>
  <c r="V48" i="4"/>
  <c r="D48" i="4"/>
  <c r="W48" i="4"/>
  <c r="E48" i="4"/>
  <c r="X48" i="4"/>
  <c r="F48" i="4"/>
  <c r="Z48" i="4"/>
  <c r="K48" i="4"/>
  <c r="AB48" i="4"/>
  <c r="J48" i="4"/>
  <c r="AA48" i="4"/>
  <c r="O48" i="4"/>
  <c r="AC48" i="4"/>
  <c r="AD48" i="4"/>
  <c r="L48" i="4"/>
  <c r="N48" i="4"/>
  <c r="P48" i="4"/>
  <c r="C43" i="4"/>
  <c r="O43" i="4"/>
  <c r="AA43" i="4"/>
  <c r="D43" i="4"/>
  <c r="P43" i="4"/>
  <c r="AB43" i="4"/>
  <c r="B43" i="4"/>
  <c r="E43" i="4"/>
  <c r="Q43" i="4"/>
  <c r="AC43" i="4"/>
  <c r="G43" i="4"/>
  <c r="S43" i="4"/>
  <c r="I43" i="4"/>
  <c r="U43" i="4"/>
  <c r="J43" i="4"/>
  <c r="N43" i="4"/>
  <c r="R43" i="4"/>
  <c r="T43" i="4"/>
  <c r="V43" i="4"/>
  <c r="W43" i="4"/>
  <c r="X43" i="4"/>
  <c r="F43" i="4"/>
  <c r="Z43" i="4"/>
  <c r="Y43" i="4"/>
  <c r="H43" i="4"/>
  <c r="AD43" i="4"/>
  <c r="K43" i="4"/>
  <c r="L43" i="4"/>
  <c r="M43" i="4"/>
  <c r="C40" i="4"/>
  <c r="O40" i="4"/>
  <c r="AA40" i="4"/>
  <c r="D40" i="4"/>
  <c r="P40" i="4"/>
  <c r="AB40" i="4"/>
  <c r="E40" i="4"/>
  <c r="Q40" i="4"/>
  <c r="AC40" i="4"/>
  <c r="G40" i="4"/>
  <c r="S40" i="4"/>
  <c r="I40" i="4"/>
  <c r="U40" i="4"/>
  <c r="J40" i="4"/>
  <c r="V40" i="4"/>
  <c r="Z40" i="4"/>
  <c r="F40" i="4"/>
  <c r="AD40" i="4"/>
  <c r="H40" i="4"/>
  <c r="K40" i="4"/>
  <c r="L40" i="4"/>
  <c r="M40" i="4"/>
  <c r="R40" i="4"/>
  <c r="N40" i="4"/>
  <c r="B40" i="4"/>
  <c r="T40" i="4"/>
  <c r="W40" i="4"/>
  <c r="X40" i="4"/>
  <c r="Y40" i="4"/>
  <c r="L53" i="4"/>
  <c r="X53" i="4"/>
  <c r="M53" i="4"/>
  <c r="Y53" i="4"/>
  <c r="E53" i="4"/>
  <c r="Q53" i="4"/>
  <c r="AC53" i="4"/>
  <c r="G53" i="4"/>
  <c r="V53" i="4"/>
  <c r="H53" i="4"/>
  <c r="W53" i="4"/>
  <c r="J53" i="4"/>
  <c r="AA53" i="4"/>
  <c r="I53" i="4"/>
  <c r="Z53" i="4"/>
  <c r="K53" i="4"/>
  <c r="AB53" i="4"/>
  <c r="O53" i="4"/>
  <c r="B53" i="4"/>
  <c r="N53" i="4"/>
  <c r="AD53" i="4"/>
  <c r="P53" i="4"/>
  <c r="S53" i="4"/>
  <c r="U53" i="4"/>
  <c r="T53" i="4"/>
  <c r="C53" i="4"/>
  <c r="F53" i="4"/>
  <c r="R53" i="4"/>
  <c r="D53" i="4"/>
  <c r="L56" i="4"/>
  <c r="X56" i="4"/>
  <c r="M56" i="4"/>
  <c r="Y56" i="4"/>
  <c r="B56" i="4"/>
  <c r="E56" i="4"/>
  <c r="Q56" i="4"/>
  <c r="AC56" i="4"/>
  <c r="C56" i="4"/>
  <c r="S56" i="4"/>
  <c r="D56" i="4"/>
  <c r="T56" i="4"/>
  <c r="F56" i="4"/>
  <c r="U56" i="4"/>
  <c r="H56" i="4"/>
  <c r="W56" i="4"/>
  <c r="J56" i="4"/>
  <c r="AA56" i="4"/>
  <c r="I56" i="4"/>
  <c r="Z56" i="4"/>
  <c r="K56" i="4"/>
  <c r="AB56" i="4"/>
  <c r="R56" i="4"/>
  <c r="V56" i="4"/>
  <c r="AD56" i="4"/>
  <c r="P56" i="4"/>
  <c r="G56" i="4"/>
  <c r="N56" i="4"/>
  <c r="O56" i="4"/>
  <c r="D58" i="4"/>
  <c r="P58" i="4"/>
  <c r="AB58" i="4"/>
  <c r="E58" i="4"/>
  <c r="Q58" i="4"/>
  <c r="AC58" i="4"/>
  <c r="I58" i="4"/>
  <c r="U58" i="4"/>
  <c r="K58" i="4"/>
  <c r="Z58" i="4"/>
  <c r="L58" i="4"/>
  <c r="AA58" i="4"/>
  <c r="M58" i="4"/>
  <c r="AD58" i="4"/>
  <c r="O58" i="4"/>
  <c r="S58" i="4"/>
  <c r="R58" i="4"/>
  <c r="C58" i="4"/>
  <c r="T58" i="4"/>
  <c r="F58" i="4"/>
  <c r="G58" i="4"/>
  <c r="W58" i="4"/>
  <c r="H58" i="4"/>
  <c r="J58" i="4"/>
  <c r="N58" i="4"/>
  <c r="B58" i="4"/>
  <c r="V58" i="4"/>
  <c r="Y58" i="4"/>
  <c r="X58" i="4"/>
  <c r="D52" i="4"/>
  <c r="P52" i="4"/>
  <c r="AB52" i="4"/>
  <c r="E52" i="4"/>
  <c r="Q52" i="4"/>
  <c r="AC52" i="4"/>
  <c r="I52" i="4"/>
  <c r="U52" i="4"/>
  <c r="S52" i="4"/>
  <c r="C52" i="4"/>
  <c r="T52" i="4"/>
  <c r="G52" i="4"/>
  <c r="W52" i="4"/>
  <c r="F52" i="4"/>
  <c r="V52" i="4"/>
  <c r="H52" i="4"/>
  <c r="X52" i="4"/>
  <c r="J52" i="4"/>
  <c r="Y52" i="4"/>
  <c r="B52" i="4"/>
  <c r="L52" i="4"/>
  <c r="AA52" i="4"/>
  <c r="K52" i="4"/>
  <c r="Z52" i="4"/>
  <c r="M52" i="4"/>
  <c r="N52" i="4"/>
  <c r="O52" i="4"/>
  <c r="R52" i="4"/>
  <c r="AD52" i="4"/>
  <c r="K47" i="4"/>
  <c r="W47" i="4"/>
  <c r="L47" i="4"/>
  <c r="X47" i="4"/>
  <c r="M47" i="4"/>
  <c r="Y47" i="4"/>
  <c r="C47" i="4"/>
  <c r="O47" i="4"/>
  <c r="AA47" i="4"/>
  <c r="E47" i="4"/>
  <c r="Q47" i="4"/>
  <c r="AC47" i="4"/>
  <c r="G47" i="4"/>
  <c r="AB47" i="4"/>
  <c r="H47" i="4"/>
  <c r="AD47" i="4"/>
  <c r="B47" i="4"/>
  <c r="I47" i="4"/>
  <c r="J47" i="4"/>
  <c r="N47" i="4"/>
  <c r="P47" i="4"/>
  <c r="S47" i="4"/>
  <c r="R47" i="4"/>
  <c r="D47" i="4"/>
  <c r="F47" i="4"/>
  <c r="T47" i="4"/>
  <c r="U47" i="4"/>
  <c r="V47" i="4"/>
  <c r="Z47" i="4"/>
  <c r="U69" i="12" l="1"/>
  <c r="U19" i="15" s="1"/>
  <c r="U51" i="15" s="1"/>
  <c r="U18" i="14" s="1"/>
  <c r="K68" i="12"/>
  <c r="K18" i="15" s="1"/>
  <c r="K50" i="15" s="1"/>
  <c r="K17" i="14" s="1"/>
  <c r="S69" i="12"/>
  <c r="S19" i="15" s="1"/>
  <c r="S51" i="15" s="1"/>
  <c r="S18" i="14" s="1"/>
  <c r="K69" i="12"/>
  <c r="K19" i="15" s="1"/>
  <c r="K51" i="15" s="1"/>
  <c r="K18" i="14" s="1"/>
  <c r="AB69" i="12"/>
  <c r="AB19" i="15" s="1"/>
  <c r="AB51" i="15" s="1"/>
  <c r="AB18" i="14" s="1"/>
  <c r="D69" i="12"/>
  <c r="D19" i="15" s="1"/>
  <c r="D51" i="15" s="1"/>
  <c r="D18" i="14" s="1"/>
  <c r="W99" i="12"/>
  <c r="W20" i="15" s="1"/>
  <c r="W52" i="15" s="1"/>
  <c r="W19" i="14" s="1"/>
  <c r="M69" i="12"/>
  <c r="M19" i="15" s="1"/>
  <c r="M51" i="15" s="1"/>
  <c r="M18" i="14" s="1"/>
  <c r="AA68" i="12"/>
  <c r="AA18" i="15" s="1"/>
  <c r="AA50" i="15" s="1"/>
  <c r="AA17" i="14" s="1"/>
  <c r="I18" i="15"/>
  <c r="I50" i="15" s="1"/>
  <c r="I17" i="14" s="1"/>
  <c r="AG20" i="12"/>
  <c r="AE49" i="12" s="1"/>
  <c r="AG30" i="12"/>
  <c r="H59" i="12" s="1"/>
  <c r="AG16" i="12"/>
  <c r="I45" i="12" s="1"/>
  <c r="AG26" i="12"/>
  <c r="W55" i="12" s="1"/>
  <c r="AG27" i="12"/>
  <c r="Y56" i="12" s="1"/>
  <c r="AG24" i="12"/>
  <c r="S53" i="12" s="1"/>
  <c r="N41" i="12"/>
  <c r="N100" i="12" s="1"/>
  <c r="O41" i="12"/>
  <c r="O71" i="12" s="1"/>
  <c r="P41" i="12"/>
  <c r="P71" i="12" s="1"/>
  <c r="AG13" i="12"/>
  <c r="Y42" i="12" s="1"/>
  <c r="Y101" i="12" s="1"/>
  <c r="M41" i="12"/>
  <c r="M100" i="12" s="1"/>
  <c r="AG28" i="12"/>
  <c r="M57" i="12" s="1"/>
  <c r="Y41" i="12"/>
  <c r="Y71" i="12" s="1"/>
  <c r="AE41" i="12"/>
  <c r="T41" i="12"/>
  <c r="T100" i="12" s="1"/>
  <c r="AG21" i="12"/>
  <c r="Y50" i="12" s="1"/>
  <c r="Y109" i="12" s="1"/>
  <c r="K41" i="12"/>
  <c r="K100" i="12" s="1"/>
  <c r="U41" i="12"/>
  <c r="U100" i="12" s="1"/>
  <c r="AG31" i="12"/>
  <c r="AA60" i="12" s="1"/>
  <c r="AA90" i="12" s="1"/>
  <c r="AG17" i="12"/>
  <c r="AE46" i="12" s="1"/>
  <c r="AG15" i="12"/>
  <c r="Q44" i="12" s="1"/>
  <c r="X41" i="12"/>
  <c r="X71" i="12" s="1"/>
  <c r="G41" i="12"/>
  <c r="G71" i="12" s="1"/>
  <c r="Q41" i="12"/>
  <c r="Q71" i="12" s="1"/>
  <c r="H41" i="12"/>
  <c r="H71" i="12" s="1"/>
  <c r="AG19" i="12"/>
  <c r="U48" i="12" s="1"/>
  <c r="U78" i="12" s="1"/>
  <c r="AA41" i="12"/>
  <c r="AA100" i="12" s="1"/>
  <c r="J41" i="12"/>
  <c r="J100" i="12" s="1"/>
  <c r="AC41" i="12"/>
  <c r="AC71" i="12" s="1"/>
  <c r="AD41" i="12"/>
  <c r="AD100" i="12" s="1"/>
  <c r="D41" i="12"/>
  <c r="D100" i="12" s="1"/>
  <c r="F41" i="12"/>
  <c r="F71" i="12" s="1"/>
  <c r="AG22" i="12"/>
  <c r="AE51" i="12" s="1"/>
  <c r="AG14" i="12"/>
  <c r="AE43" i="12" s="1"/>
  <c r="W41" i="12"/>
  <c r="W71" i="12" s="1"/>
  <c r="Z41" i="12"/>
  <c r="Z100" i="12" s="1"/>
  <c r="R41" i="12"/>
  <c r="R100" i="12" s="1"/>
  <c r="S41" i="12"/>
  <c r="S71" i="12" s="1"/>
  <c r="E41" i="12"/>
  <c r="E100" i="12" s="1"/>
  <c r="AB41" i="12"/>
  <c r="AB71" i="12" s="1"/>
  <c r="L41" i="12"/>
  <c r="L100" i="12" s="1"/>
  <c r="AG23" i="12"/>
  <c r="AE52" i="12" s="1"/>
  <c r="AG18" i="12"/>
  <c r="AE47" i="12" s="1"/>
  <c r="C41" i="12"/>
  <c r="C71" i="12" s="1"/>
  <c r="I41" i="12"/>
  <c r="I100" i="12" s="1"/>
  <c r="AG25" i="12"/>
  <c r="L54" i="12" s="1"/>
  <c r="L113" i="12" s="1"/>
  <c r="V69" i="12"/>
  <c r="V98" i="12"/>
  <c r="L20" i="15"/>
  <c r="L52" i="15" s="1"/>
  <c r="L19" i="14" s="1"/>
  <c r="AG29" i="12"/>
  <c r="O58" i="12" s="1"/>
  <c r="AC68" i="12"/>
  <c r="AC18" i="15" s="1"/>
  <c r="AC50" i="15" s="1"/>
  <c r="AC17" i="14" s="1"/>
  <c r="U70" i="12"/>
  <c r="U20" i="15" s="1"/>
  <c r="U52" i="15" s="1"/>
  <c r="U19" i="14" s="1"/>
  <c r="P69" i="12"/>
  <c r="P19" i="15" s="1"/>
  <c r="P51" i="15" s="1"/>
  <c r="P18" i="14" s="1"/>
  <c r="T70" i="12"/>
  <c r="T20" i="15" s="1"/>
  <c r="T52" i="15" s="1"/>
  <c r="T19" i="14" s="1"/>
  <c r="H70" i="12"/>
  <c r="H20" i="15" s="1"/>
  <c r="H52" i="15" s="1"/>
  <c r="H19" i="14" s="1"/>
  <c r="AC70" i="12"/>
  <c r="AC20" i="15" s="1"/>
  <c r="AC52" i="15" s="1"/>
  <c r="AC19" i="14" s="1"/>
  <c r="M99" i="12"/>
  <c r="M20" i="15" s="1"/>
  <c r="M52" i="15" s="1"/>
  <c r="M19" i="14" s="1"/>
  <c r="I70" i="12"/>
  <c r="I20" i="15" s="1"/>
  <c r="I52" i="15" s="1"/>
  <c r="I19" i="14" s="1"/>
  <c r="G99" i="12"/>
  <c r="G20" i="15" s="1"/>
  <c r="G52" i="15" s="1"/>
  <c r="G19" i="14" s="1"/>
  <c r="AA99" i="12"/>
  <c r="AA20" i="15" s="1"/>
  <c r="AA52" i="15" s="1"/>
  <c r="AA19" i="14" s="1"/>
  <c r="D99" i="12"/>
  <c r="D70" i="12"/>
  <c r="Y19" i="15"/>
  <c r="Y51" i="15" s="1"/>
  <c r="Y18" i="14" s="1"/>
  <c r="X70" i="12"/>
  <c r="X99" i="12"/>
  <c r="K70" i="12"/>
  <c r="K99" i="12"/>
  <c r="P70" i="12"/>
  <c r="P99" i="12"/>
  <c r="N70" i="12"/>
  <c r="N99" i="12"/>
  <c r="E99" i="12"/>
  <c r="E70" i="12"/>
  <c r="C99" i="12"/>
  <c r="C70" i="12"/>
  <c r="J99" i="12"/>
  <c r="J70" i="12"/>
  <c r="AD70" i="12"/>
  <c r="AD99" i="12"/>
  <c r="O70" i="12"/>
  <c r="O99" i="12"/>
  <c r="AB99" i="12"/>
  <c r="AB70" i="12"/>
  <c r="R70" i="12"/>
  <c r="R99" i="12"/>
  <c r="F99" i="12"/>
  <c r="F70" i="12"/>
  <c r="V70" i="12"/>
  <c r="V99" i="12"/>
  <c r="Y99" i="12"/>
  <c r="Y70" i="12"/>
  <c r="X97" i="12"/>
  <c r="X68" i="12"/>
  <c r="AC98" i="12"/>
  <c r="AC69" i="12"/>
  <c r="T97" i="12"/>
  <c r="T68" i="12"/>
  <c r="AD69" i="12"/>
  <c r="AD98" i="12"/>
  <c r="O97" i="12"/>
  <c r="O68" i="12"/>
  <c r="Y97" i="12"/>
  <c r="Y68" i="12"/>
  <c r="F97" i="12"/>
  <c r="F68" i="12"/>
  <c r="G97" i="12"/>
  <c r="G68" i="12"/>
  <c r="G69" i="12"/>
  <c r="G98" i="12"/>
  <c r="AD68" i="12"/>
  <c r="AD97" i="12"/>
  <c r="F98" i="12"/>
  <c r="F69" i="12"/>
  <c r="W97" i="12"/>
  <c r="W68" i="12"/>
  <c r="D97" i="12"/>
  <c r="D68" i="12"/>
  <c r="H69" i="12"/>
  <c r="H98" i="12"/>
  <c r="L69" i="12"/>
  <c r="L19" i="15" s="1"/>
  <c r="L51" i="15" s="1"/>
  <c r="L18" i="14" s="1"/>
  <c r="J69" i="12"/>
  <c r="J19" i="15" s="1"/>
  <c r="J51" i="15" s="1"/>
  <c r="J18" i="14" s="1"/>
  <c r="R97" i="12"/>
  <c r="R68" i="12"/>
  <c r="T69" i="12"/>
  <c r="T98" i="12"/>
  <c r="Q69" i="12"/>
  <c r="Q98" i="12"/>
  <c r="V68" i="12"/>
  <c r="V97" i="12"/>
  <c r="E68" i="12"/>
  <c r="E97" i="12"/>
  <c r="U97" i="12"/>
  <c r="U68" i="12"/>
  <c r="R69" i="12"/>
  <c r="R98" i="12"/>
  <c r="E69" i="12"/>
  <c r="E98" i="12"/>
  <c r="L68" i="12"/>
  <c r="L97" i="12"/>
  <c r="H97" i="12"/>
  <c r="H68" i="12"/>
  <c r="Q68" i="12"/>
  <c r="Q97" i="12"/>
  <c r="C69" i="12"/>
  <c r="C19" i="15" s="1"/>
  <c r="C51" i="15" s="1"/>
  <c r="AA69" i="12"/>
  <c r="AA19" i="15" s="1"/>
  <c r="AA51" i="15" s="1"/>
  <c r="AA18" i="14" s="1"/>
  <c r="M68" i="12"/>
  <c r="M97" i="12"/>
  <c r="J68" i="12"/>
  <c r="J97" i="12"/>
  <c r="P68" i="12"/>
  <c r="P97" i="12"/>
  <c r="N97" i="12"/>
  <c r="N68" i="12"/>
  <c r="N98" i="12"/>
  <c r="N69" i="12"/>
  <c r="C97" i="12"/>
  <c r="C68" i="12"/>
  <c r="AB97" i="12"/>
  <c r="AB68" i="12"/>
  <c r="S97" i="12"/>
  <c r="S68" i="12"/>
  <c r="W98" i="12"/>
  <c r="W69" i="12"/>
  <c r="S99" i="12"/>
  <c r="S70" i="12"/>
  <c r="X98" i="12"/>
  <c r="X69" i="12"/>
  <c r="Z70" i="12"/>
  <c r="Z99" i="12"/>
  <c r="Q99" i="12"/>
  <c r="Q70" i="12"/>
  <c r="I98" i="12"/>
  <c r="I69" i="12"/>
  <c r="AA67" i="12"/>
  <c r="AA96" i="12"/>
  <c r="M67" i="12"/>
  <c r="M96" i="12"/>
  <c r="H96" i="12"/>
  <c r="H67" i="12"/>
  <c r="F96" i="12"/>
  <c r="F67" i="12"/>
  <c r="S96" i="12"/>
  <c r="S67" i="12"/>
  <c r="P96" i="12"/>
  <c r="P67" i="12"/>
  <c r="N96" i="12"/>
  <c r="N67" i="12"/>
  <c r="C95" i="12"/>
  <c r="C66" i="12"/>
  <c r="AA66" i="12"/>
  <c r="AA95" i="12"/>
  <c r="G95" i="12"/>
  <c r="G66" i="12"/>
  <c r="Z95" i="12"/>
  <c r="Z66" i="12"/>
  <c r="E95" i="12"/>
  <c r="E66" i="12"/>
  <c r="AD95" i="12"/>
  <c r="AD66" i="12"/>
  <c r="K96" i="12"/>
  <c r="K67" i="12"/>
  <c r="E96" i="12"/>
  <c r="E67" i="12"/>
  <c r="W96" i="12"/>
  <c r="W67" i="12"/>
  <c r="Y96" i="12"/>
  <c r="Y67" i="12"/>
  <c r="C96" i="12"/>
  <c r="C67" i="12"/>
  <c r="AC67" i="12"/>
  <c r="AC96" i="12"/>
  <c r="H66" i="12"/>
  <c r="H95" i="12"/>
  <c r="U95" i="12"/>
  <c r="U66" i="12"/>
  <c r="Q66" i="12"/>
  <c r="Q95" i="12"/>
  <c r="V95" i="12"/>
  <c r="V66" i="12"/>
  <c r="T66" i="12"/>
  <c r="T95" i="12"/>
  <c r="L95" i="12"/>
  <c r="L66" i="12"/>
  <c r="Y66" i="12"/>
  <c r="Y95" i="12"/>
  <c r="M95" i="12"/>
  <c r="M66" i="12"/>
  <c r="Z96" i="12"/>
  <c r="Z67" i="12"/>
  <c r="AB67" i="12"/>
  <c r="AB96" i="12"/>
  <c r="G67" i="12"/>
  <c r="G96" i="12"/>
  <c r="T96" i="12"/>
  <c r="T67" i="12"/>
  <c r="R96" i="12"/>
  <c r="R67" i="12"/>
  <c r="O96" i="12"/>
  <c r="O67" i="12"/>
  <c r="U96" i="12"/>
  <c r="U67" i="12"/>
  <c r="AB66" i="12"/>
  <c r="AB95" i="12"/>
  <c r="R95" i="12"/>
  <c r="R66" i="12"/>
  <c r="O95" i="12"/>
  <c r="O66" i="12"/>
  <c r="D66" i="12"/>
  <c r="D95" i="12"/>
  <c r="K95" i="12"/>
  <c r="K66" i="12"/>
  <c r="W66" i="12"/>
  <c r="W95" i="12"/>
  <c r="P95" i="12"/>
  <c r="P66" i="12"/>
  <c r="L96" i="12"/>
  <c r="L67" i="12"/>
  <c r="J67" i="12"/>
  <c r="J96" i="12"/>
  <c r="X67" i="12"/>
  <c r="X96" i="12"/>
  <c r="V96" i="12"/>
  <c r="V67" i="12"/>
  <c r="D96" i="12"/>
  <c r="D67" i="12"/>
  <c r="I67" i="12"/>
  <c r="I96" i="12"/>
  <c r="AD67" i="12"/>
  <c r="AD96" i="12"/>
  <c r="Q67" i="12"/>
  <c r="Q96" i="12"/>
  <c r="I95" i="12"/>
  <c r="I66" i="12"/>
  <c r="X66" i="12"/>
  <c r="X95" i="12"/>
  <c r="F66" i="12"/>
  <c r="F95" i="12"/>
  <c r="AC66" i="12"/>
  <c r="AC95" i="12"/>
  <c r="J66" i="12"/>
  <c r="J95" i="12"/>
  <c r="S95" i="12"/>
  <c r="S66" i="12"/>
  <c r="N95" i="12"/>
  <c r="N66" i="12"/>
  <c r="AA15" i="15"/>
  <c r="AA47" i="15" s="1"/>
  <c r="AA14" i="14" s="1"/>
  <c r="N15" i="15"/>
  <c r="N47" i="15" s="1"/>
  <c r="N14" i="14" s="1"/>
  <c r="AB15" i="15"/>
  <c r="AB47" i="15" s="1"/>
  <c r="AB14" i="14" s="1"/>
  <c r="C15" i="15"/>
  <c r="C47" i="15" s="1"/>
  <c r="W15" i="15"/>
  <c r="W47" i="15" s="1"/>
  <c r="W14" i="14" s="1"/>
  <c r="H15" i="15"/>
  <c r="H47" i="15" s="1"/>
  <c r="H14" i="14" s="1"/>
  <c r="P15" i="15"/>
  <c r="P47" i="15" s="1"/>
  <c r="P14" i="14" s="1"/>
  <c r="Y15" i="15"/>
  <c r="Y47" i="15" s="1"/>
  <c r="Y14" i="14" s="1"/>
  <c r="AC15" i="15"/>
  <c r="AC47" i="15" s="1"/>
  <c r="AC14" i="14" s="1"/>
  <c r="AD15" i="15"/>
  <c r="AD47" i="15" s="1"/>
  <c r="AD14" i="14" s="1"/>
  <c r="R15" i="15"/>
  <c r="R47" i="15" s="1"/>
  <c r="R14" i="14" s="1"/>
  <c r="I15" i="15"/>
  <c r="I47" i="15" s="1"/>
  <c r="I14" i="14" s="1"/>
  <c r="D15" i="15"/>
  <c r="D47" i="15" s="1"/>
  <c r="D14" i="14" s="1"/>
  <c r="M15" i="15"/>
  <c r="M47" i="15" s="1"/>
  <c r="M14" i="14" s="1"/>
  <c r="AE65" i="12"/>
  <c r="AE94" i="12"/>
  <c r="V100" i="12"/>
  <c r="V71" i="12"/>
  <c r="C40" i="3"/>
  <c r="C43" i="3" s="1"/>
  <c r="AC29" i="3"/>
  <c r="AB29" i="3"/>
  <c r="AA29" i="3"/>
  <c r="Z29" i="3"/>
  <c r="Y29" i="3"/>
  <c r="X29" i="3"/>
  <c r="W29" i="3"/>
  <c r="V29" i="3"/>
  <c r="U29" i="3"/>
  <c r="T29" i="3"/>
  <c r="S29" i="3"/>
  <c r="R29" i="3"/>
  <c r="Q29" i="3"/>
  <c r="P29" i="3"/>
  <c r="O29" i="3"/>
  <c r="N29" i="3"/>
  <c r="M29" i="3"/>
  <c r="L29" i="3"/>
  <c r="K29" i="3"/>
  <c r="J29" i="3"/>
  <c r="I28" i="3"/>
  <c r="H28" i="3"/>
  <c r="G28" i="3"/>
  <c r="F28" i="3"/>
  <c r="E28" i="3"/>
  <c r="D28" i="3"/>
  <c r="C28" i="3"/>
  <c r="AA22" i="3"/>
  <c r="S22" i="3"/>
  <c r="K22" i="3"/>
  <c r="I22" i="3"/>
  <c r="H22" i="3"/>
  <c r="G22" i="3"/>
  <c r="F22" i="3"/>
  <c r="E22" i="3"/>
  <c r="D22" i="3"/>
  <c r="C22" i="3"/>
  <c r="AA21" i="3"/>
  <c r="Z21" i="3"/>
  <c r="Y21" i="3"/>
  <c r="X21" i="3"/>
  <c r="W21" i="3"/>
  <c r="V21" i="3"/>
  <c r="S21" i="3"/>
  <c r="R21" i="3"/>
  <c r="Q21" i="3"/>
  <c r="P21" i="3"/>
  <c r="O21" i="3"/>
  <c r="N21" i="3"/>
  <c r="K21" i="3"/>
  <c r="J21" i="3"/>
  <c r="I21" i="3"/>
  <c r="H21" i="3"/>
  <c r="G21" i="3"/>
  <c r="F21" i="3"/>
  <c r="E21" i="3"/>
  <c r="D21" i="3"/>
  <c r="C21" i="3"/>
  <c r="AA20" i="3"/>
  <c r="Z20" i="3"/>
  <c r="Y20" i="3"/>
  <c r="S20" i="3"/>
  <c r="R20" i="3"/>
  <c r="Q20" i="3"/>
  <c r="K20" i="3"/>
  <c r="J20" i="3"/>
  <c r="I20" i="3"/>
  <c r="H20" i="3"/>
  <c r="G20" i="3"/>
  <c r="F20" i="3"/>
  <c r="E20" i="3"/>
  <c r="D20" i="3"/>
  <c r="C20" i="3"/>
  <c r="AC19" i="3"/>
  <c r="AC21" i="3" s="1"/>
  <c r="AB19" i="3"/>
  <c r="AB20" i="3" s="1"/>
  <c r="AA19" i="3"/>
  <c r="Z19" i="3"/>
  <c r="Z22" i="3" s="1"/>
  <c r="Y19" i="3"/>
  <c r="Y22" i="3" s="1"/>
  <c r="X19" i="3"/>
  <c r="X20" i="3" s="1"/>
  <c r="W19" i="3"/>
  <c r="W22" i="3" s="1"/>
  <c r="V19" i="3"/>
  <c r="V20" i="3" s="1"/>
  <c r="U19" i="3"/>
  <c r="U21" i="3" s="1"/>
  <c r="T19" i="3"/>
  <c r="T20" i="3" s="1"/>
  <c r="S19" i="3"/>
  <c r="R19" i="3"/>
  <c r="R22" i="3" s="1"/>
  <c r="Q19" i="3"/>
  <c r="Q22" i="3" s="1"/>
  <c r="P19" i="3"/>
  <c r="P20" i="3" s="1"/>
  <c r="O19" i="3"/>
  <c r="O22" i="3" s="1"/>
  <c r="N19" i="3"/>
  <c r="N22" i="3" s="1"/>
  <c r="M19" i="3"/>
  <c r="M21" i="3" s="1"/>
  <c r="L19" i="3"/>
  <c r="L20" i="3" s="1"/>
  <c r="K19" i="3"/>
  <c r="J19" i="3"/>
  <c r="J22" i="3" s="1"/>
  <c r="M13" i="3"/>
  <c r="L13" i="3"/>
  <c r="K13" i="3"/>
  <c r="J13" i="3"/>
  <c r="I13" i="3"/>
  <c r="H13" i="3"/>
  <c r="G13" i="3"/>
  <c r="F13" i="3"/>
  <c r="E13" i="3"/>
  <c r="D13" i="3"/>
  <c r="C13" i="3"/>
  <c r="C40" i="2"/>
  <c r="C43" i="2" s="1"/>
  <c r="AC29" i="2"/>
  <c r="AB29" i="2"/>
  <c r="AA29" i="2"/>
  <c r="Z29" i="2"/>
  <c r="Y29" i="2"/>
  <c r="X29" i="2"/>
  <c r="W29" i="2"/>
  <c r="V29" i="2"/>
  <c r="U29" i="2"/>
  <c r="T29" i="2"/>
  <c r="S29" i="2"/>
  <c r="R29" i="2"/>
  <c r="Q29" i="2"/>
  <c r="P29" i="2"/>
  <c r="O29" i="2"/>
  <c r="N29" i="2"/>
  <c r="M29" i="2"/>
  <c r="L29" i="2"/>
  <c r="K29" i="2"/>
  <c r="J29" i="2"/>
  <c r="I28" i="2"/>
  <c r="H28" i="2"/>
  <c r="G28" i="2"/>
  <c r="F28" i="2"/>
  <c r="E28" i="2"/>
  <c r="D28" i="2"/>
  <c r="C28" i="2"/>
  <c r="Y22" i="2"/>
  <c r="X22" i="2"/>
  <c r="Q22" i="2"/>
  <c r="P22" i="2"/>
  <c r="I22" i="2"/>
  <c r="H22" i="2"/>
  <c r="G22" i="2"/>
  <c r="F22" i="2"/>
  <c r="E22" i="2"/>
  <c r="D22" i="2"/>
  <c r="C22" i="2"/>
  <c r="AC21" i="2"/>
  <c r="AB21" i="2"/>
  <c r="X21" i="2"/>
  <c r="W21" i="2"/>
  <c r="V21" i="2"/>
  <c r="U21" i="2"/>
  <c r="T21" i="2"/>
  <c r="P21" i="2"/>
  <c r="O21" i="2"/>
  <c r="N21" i="2"/>
  <c r="M21" i="2"/>
  <c r="L21" i="2"/>
  <c r="I21" i="2"/>
  <c r="H21" i="2"/>
  <c r="G21" i="2"/>
  <c r="F21" i="2"/>
  <c r="E21" i="2"/>
  <c r="D21" i="2"/>
  <c r="C21" i="2"/>
  <c r="Y20" i="2"/>
  <c r="X20" i="2"/>
  <c r="W20" i="2"/>
  <c r="V20" i="2"/>
  <c r="Q20" i="2"/>
  <c r="P20" i="2"/>
  <c r="O20" i="2"/>
  <c r="N20" i="2"/>
  <c r="I20" i="2"/>
  <c r="H20" i="2"/>
  <c r="G20" i="2"/>
  <c r="F20" i="2"/>
  <c r="E20" i="2"/>
  <c r="D20" i="2"/>
  <c r="C20" i="2"/>
  <c r="AC19" i="2"/>
  <c r="AC20" i="2" s="1"/>
  <c r="AB19" i="2"/>
  <c r="AB20" i="2" s="1"/>
  <c r="AA19" i="2"/>
  <c r="AA21" i="2" s="1"/>
  <c r="Z19" i="2"/>
  <c r="Z21" i="2" s="1"/>
  <c r="Y19" i="2"/>
  <c r="Y21" i="2" s="1"/>
  <c r="X19" i="2"/>
  <c r="W19" i="2"/>
  <c r="W22" i="2" s="1"/>
  <c r="V19" i="2"/>
  <c r="V22" i="2" s="1"/>
  <c r="U19" i="2"/>
  <c r="U20" i="2" s="1"/>
  <c r="T19" i="2"/>
  <c r="T22" i="2" s="1"/>
  <c r="S19" i="2"/>
  <c r="S21" i="2" s="1"/>
  <c r="R19" i="2"/>
  <c r="R21" i="2" s="1"/>
  <c r="Q19" i="2"/>
  <c r="Q21" i="2" s="1"/>
  <c r="P19" i="2"/>
  <c r="O19" i="2"/>
  <c r="O22" i="2" s="1"/>
  <c r="N19" i="2"/>
  <c r="N22" i="2" s="1"/>
  <c r="M19" i="2"/>
  <c r="M20" i="2" s="1"/>
  <c r="L19" i="2"/>
  <c r="L20" i="2" s="1"/>
  <c r="K19" i="2"/>
  <c r="K21" i="2" s="1"/>
  <c r="J19" i="2"/>
  <c r="J22" i="2" s="1"/>
  <c r="M13" i="2"/>
  <c r="L13" i="2"/>
  <c r="K13" i="2"/>
  <c r="J13" i="2"/>
  <c r="I13" i="2"/>
  <c r="H13" i="2"/>
  <c r="G13" i="2"/>
  <c r="F13" i="2"/>
  <c r="E13" i="2"/>
  <c r="D13" i="2"/>
  <c r="C13" i="2"/>
  <c r="E71" i="1"/>
  <c r="D73" i="1" s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J29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J22" i="1"/>
  <c r="J21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J20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J19" i="1"/>
  <c r="D22" i="1"/>
  <c r="E22" i="1"/>
  <c r="F22" i="1"/>
  <c r="G22" i="1"/>
  <c r="H22" i="1"/>
  <c r="I22" i="1"/>
  <c r="C22" i="1"/>
  <c r="D21" i="1"/>
  <c r="E21" i="1"/>
  <c r="F21" i="1"/>
  <c r="G21" i="1"/>
  <c r="H21" i="1"/>
  <c r="I21" i="1"/>
  <c r="C21" i="1"/>
  <c r="D20" i="1"/>
  <c r="E20" i="1"/>
  <c r="F20" i="1"/>
  <c r="G20" i="1"/>
  <c r="H20" i="1"/>
  <c r="I20" i="1"/>
  <c r="C20" i="1"/>
  <c r="D28" i="1"/>
  <c r="E28" i="1"/>
  <c r="F28" i="1"/>
  <c r="G28" i="1"/>
  <c r="H28" i="1"/>
  <c r="I28" i="1"/>
  <c r="C28" i="1"/>
  <c r="M13" i="1"/>
  <c r="L13" i="1"/>
  <c r="K13" i="1"/>
  <c r="J13" i="1"/>
  <c r="I13" i="1"/>
  <c r="H13" i="1"/>
  <c r="G13" i="1"/>
  <c r="F13" i="1"/>
  <c r="E13" i="1"/>
  <c r="D13" i="1"/>
  <c r="C13" i="1"/>
  <c r="AC49" i="12" l="1"/>
  <c r="AC108" i="12" s="1"/>
  <c r="S44" i="12"/>
  <c r="S103" i="12" s="1"/>
  <c r="V56" i="12"/>
  <c r="V86" i="12" s="1"/>
  <c r="AE44" i="12"/>
  <c r="J56" i="12"/>
  <c r="J86" i="12" s="1"/>
  <c r="P100" i="12"/>
  <c r="P21" i="15" s="1"/>
  <c r="P53" i="15" s="1"/>
  <c r="P20" i="14" s="1"/>
  <c r="H44" i="12"/>
  <c r="H74" i="12" s="1"/>
  <c r="AB49" i="12"/>
  <c r="AB79" i="12" s="1"/>
  <c r="N44" i="12"/>
  <c r="N103" i="12" s="1"/>
  <c r="H49" i="12"/>
  <c r="H79" i="12" s="1"/>
  <c r="C56" i="12"/>
  <c r="C115" i="12" s="1"/>
  <c r="T59" i="12"/>
  <c r="T118" i="12" s="1"/>
  <c r="L44" i="12"/>
  <c r="L74" i="12" s="1"/>
  <c r="F56" i="12"/>
  <c r="F115" i="12" s="1"/>
  <c r="F49" i="12"/>
  <c r="F79" i="12" s="1"/>
  <c r="P44" i="12"/>
  <c r="P103" i="12" s="1"/>
  <c r="E44" i="12"/>
  <c r="E74" i="12" s="1"/>
  <c r="F44" i="12"/>
  <c r="F103" i="12" s="1"/>
  <c r="N56" i="12"/>
  <c r="N86" i="12" s="1"/>
  <c r="AA56" i="12"/>
  <c r="AA115" i="12" s="1"/>
  <c r="H56" i="12"/>
  <c r="H115" i="12" s="1"/>
  <c r="Y100" i="12"/>
  <c r="Y21" i="15" s="1"/>
  <c r="Y53" i="15" s="1"/>
  <c r="Y20" i="14" s="1"/>
  <c r="N49" i="12"/>
  <c r="N108" i="12" s="1"/>
  <c r="V49" i="12"/>
  <c r="V79" i="12" s="1"/>
  <c r="M51" i="12"/>
  <c r="M110" i="12" s="1"/>
  <c r="T44" i="12"/>
  <c r="T103" i="12" s="1"/>
  <c r="AD44" i="12"/>
  <c r="AD74" i="12" s="1"/>
  <c r="O44" i="12"/>
  <c r="O103" i="12" s="1"/>
  <c r="O56" i="12"/>
  <c r="O115" i="12" s="1"/>
  <c r="AD56" i="12"/>
  <c r="AD86" i="12" s="1"/>
  <c r="L56" i="12"/>
  <c r="L115" i="12" s="1"/>
  <c r="Q49" i="12"/>
  <c r="Q108" i="12" s="1"/>
  <c r="R49" i="12"/>
  <c r="R79" i="12" s="1"/>
  <c r="M49" i="12"/>
  <c r="M108" i="12" s="1"/>
  <c r="I71" i="12"/>
  <c r="I21" i="15" s="1"/>
  <c r="I53" i="15" s="1"/>
  <c r="I20" i="14" s="1"/>
  <c r="I44" i="14" s="1"/>
  <c r="P51" i="12"/>
  <c r="P81" i="12" s="1"/>
  <c r="AC100" i="12"/>
  <c r="AC21" i="15" s="1"/>
  <c r="AC53" i="15" s="1"/>
  <c r="AC20" i="14" s="1"/>
  <c r="AC44" i="14" s="1"/>
  <c r="X49" i="12"/>
  <c r="X108" i="12" s="1"/>
  <c r="H100" i="12"/>
  <c r="H21" i="15" s="1"/>
  <c r="H53" i="15" s="1"/>
  <c r="H20" i="14" s="1"/>
  <c r="H44" i="14" s="1"/>
  <c r="J44" i="12"/>
  <c r="J74" i="12" s="1"/>
  <c r="Y44" i="12"/>
  <c r="Y103" i="12" s="1"/>
  <c r="AA44" i="12"/>
  <c r="AA103" i="12" s="1"/>
  <c r="V44" i="12"/>
  <c r="V103" i="12" s="1"/>
  <c r="M44" i="12"/>
  <c r="M74" i="12" s="1"/>
  <c r="Q56" i="12"/>
  <c r="Q115" i="12" s="1"/>
  <c r="T56" i="12"/>
  <c r="T86" i="12" s="1"/>
  <c r="E56" i="12"/>
  <c r="E86" i="12" s="1"/>
  <c r="AC56" i="12"/>
  <c r="AC115" i="12" s="1"/>
  <c r="G56" i="12"/>
  <c r="G86" i="12" s="1"/>
  <c r="AE56" i="12"/>
  <c r="K71" i="12"/>
  <c r="K21" i="15" s="1"/>
  <c r="K53" i="15" s="1"/>
  <c r="K20" i="14" s="1"/>
  <c r="D49" i="12"/>
  <c r="D79" i="12" s="1"/>
  <c r="I49" i="12"/>
  <c r="I79" i="12" s="1"/>
  <c r="AA49" i="12"/>
  <c r="AA108" i="12" s="1"/>
  <c r="S49" i="12"/>
  <c r="S108" i="12" s="1"/>
  <c r="AD49" i="12"/>
  <c r="AD108" i="12" s="1"/>
  <c r="H51" i="12"/>
  <c r="H81" i="12" s="1"/>
  <c r="R71" i="12"/>
  <c r="R21" i="15" s="1"/>
  <c r="R53" i="15" s="1"/>
  <c r="R20" i="14" s="1"/>
  <c r="K44" i="12"/>
  <c r="K74" i="12" s="1"/>
  <c r="R44" i="12"/>
  <c r="R103" i="12" s="1"/>
  <c r="AC44" i="12"/>
  <c r="AC103" i="12" s="1"/>
  <c r="G44" i="12"/>
  <c r="G103" i="12" s="1"/>
  <c r="U44" i="12"/>
  <c r="U74" i="12" s="1"/>
  <c r="Z56" i="12"/>
  <c r="Z115" i="12" s="1"/>
  <c r="K56" i="12"/>
  <c r="K86" i="12" s="1"/>
  <c r="P56" i="12"/>
  <c r="P86" i="12" s="1"/>
  <c r="M56" i="12"/>
  <c r="M115" i="12" s="1"/>
  <c r="D56" i="12"/>
  <c r="D115" i="12" s="1"/>
  <c r="U56" i="12"/>
  <c r="U115" i="12" s="1"/>
  <c r="J49" i="12"/>
  <c r="J108" i="12" s="1"/>
  <c r="Y49" i="12"/>
  <c r="Y79" i="12" s="1"/>
  <c r="L49" i="12"/>
  <c r="L79" i="12" s="1"/>
  <c r="G49" i="12"/>
  <c r="G108" i="12" s="1"/>
  <c r="Z49" i="12"/>
  <c r="Z79" i="12" s="1"/>
  <c r="J51" i="12"/>
  <c r="J110" i="12" s="1"/>
  <c r="AC59" i="12"/>
  <c r="AC89" i="12" s="1"/>
  <c r="X59" i="12"/>
  <c r="X89" i="12" s="1"/>
  <c r="L59" i="12"/>
  <c r="L118" i="12" s="1"/>
  <c r="O59" i="12"/>
  <c r="O118" i="12" s="1"/>
  <c r="W59" i="12"/>
  <c r="W118" i="12" s="1"/>
  <c r="U53" i="12"/>
  <c r="U112" i="12" s="1"/>
  <c r="S100" i="12"/>
  <c r="S21" i="15" s="1"/>
  <c r="S53" i="15" s="1"/>
  <c r="S20" i="14" s="1"/>
  <c r="J59" i="12"/>
  <c r="J118" i="12" s="1"/>
  <c r="E59" i="12"/>
  <c r="E89" i="12" s="1"/>
  <c r="D59" i="12"/>
  <c r="D89" i="12" s="1"/>
  <c r="M59" i="12"/>
  <c r="M118" i="12" s="1"/>
  <c r="C59" i="12"/>
  <c r="C118" i="12" s="1"/>
  <c r="U59" i="12"/>
  <c r="U89" i="12" s="1"/>
  <c r="U51" i="12"/>
  <c r="U110" i="12" s="1"/>
  <c r="L71" i="12"/>
  <c r="L21" i="15" s="1"/>
  <c r="L53" i="15" s="1"/>
  <c r="L20" i="14" s="1"/>
  <c r="L44" i="14" s="1"/>
  <c r="N53" i="12"/>
  <c r="N83" i="12" s="1"/>
  <c r="AB51" i="12"/>
  <c r="AB110" i="12" s="1"/>
  <c r="AB42" i="12"/>
  <c r="AB101" i="12" s="1"/>
  <c r="C51" i="12"/>
  <c r="C81" i="12" s="1"/>
  <c r="I59" i="12"/>
  <c r="I89" i="12" s="1"/>
  <c r="Z59" i="12"/>
  <c r="Z118" i="12" s="1"/>
  <c r="AD59" i="12"/>
  <c r="AD118" i="12" s="1"/>
  <c r="I44" i="12"/>
  <c r="I74" i="12" s="1"/>
  <c r="D44" i="12"/>
  <c r="D103" i="12" s="1"/>
  <c r="AB44" i="12"/>
  <c r="AB103" i="12" s="1"/>
  <c r="W44" i="12"/>
  <c r="W103" i="12" s="1"/>
  <c r="Z44" i="12"/>
  <c r="Z103" i="12" s="1"/>
  <c r="X44" i="12"/>
  <c r="X103" i="12" s="1"/>
  <c r="C44" i="12"/>
  <c r="C103" i="12" s="1"/>
  <c r="R56" i="12"/>
  <c r="R86" i="12" s="1"/>
  <c r="AB56" i="12"/>
  <c r="AB115" i="12" s="1"/>
  <c r="W56" i="12"/>
  <c r="W115" i="12" s="1"/>
  <c r="S56" i="12"/>
  <c r="S115" i="12" s="1"/>
  <c r="X56" i="12"/>
  <c r="X115" i="12" s="1"/>
  <c r="I56" i="12"/>
  <c r="I115" i="12" s="1"/>
  <c r="U49" i="12"/>
  <c r="U108" i="12" s="1"/>
  <c r="E49" i="12"/>
  <c r="E108" i="12" s="1"/>
  <c r="O49" i="12"/>
  <c r="O108" i="12" s="1"/>
  <c r="K49" i="12"/>
  <c r="K108" i="12" s="1"/>
  <c r="W49" i="12"/>
  <c r="W108" i="12" s="1"/>
  <c r="T49" i="12"/>
  <c r="T108" i="12" s="1"/>
  <c r="C49" i="12"/>
  <c r="C79" i="12" s="1"/>
  <c r="J53" i="12"/>
  <c r="J112" i="12" s="1"/>
  <c r="R51" i="12"/>
  <c r="R110" i="12" s="1"/>
  <c r="J42" i="12"/>
  <c r="J101" i="12" s="1"/>
  <c r="AC48" i="12"/>
  <c r="AC107" i="12" s="1"/>
  <c r="Y51" i="12"/>
  <c r="Y110" i="12" s="1"/>
  <c r="Q48" i="12"/>
  <c r="Q78" i="12" s="1"/>
  <c r="P49" i="12"/>
  <c r="P79" i="12" s="1"/>
  <c r="Y53" i="12"/>
  <c r="Y112" i="12" s="1"/>
  <c r="Z53" i="12"/>
  <c r="Z83" i="12" s="1"/>
  <c r="C43" i="12"/>
  <c r="C73" i="12" s="1"/>
  <c r="D51" i="12"/>
  <c r="D110" i="12" s="1"/>
  <c r="AD51" i="12"/>
  <c r="AD110" i="12" s="1"/>
  <c r="O51" i="12"/>
  <c r="O110" i="12" s="1"/>
  <c r="I51" i="12"/>
  <c r="I110" i="12" s="1"/>
  <c r="H48" i="12"/>
  <c r="H107" i="12" s="1"/>
  <c r="O42" i="12"/>
  <c r="O72" i="12" s="1"/>
  <c r="L48" i="12"/>
  <c r="L107" i="12" s="1"/>
  <c r="S51" i="12"/>
  <c r="S110" i="12" s="1"/>
  <c r="AD53" i="12"/>
  <c r="AD83" i="12" s="1"/>
  <c r="E53" i="12"/>
  <c r="E112" i="12" s="1"/>
  <c r="Z42" i="12"/>
  <c r="Z101" i="12" s="1"/>
  <c r="K51" i="12"/>
  <c r="K81" i="12" s="1"/>
  <c r="Z43" i="12"/>
  <c r="Z102" i="12" s="1"/>
  <c r="T51" i="12"/>
  <c r="T110" i="12" s="1"/>
  <c r="E51" i="12"/>
  <c r="E110" i="12" s="1"/>
  <c r="G51" i="12"/>
  <c r="G110" i="12" s="1"/>
  <c r="P42" i="12"/>
  <c r="P72" i="12" s="1"/>
  <c r="AA71" i="12"/>
  <c r="AA21" i="15" s="1"/>
  <c r="AA53" i="15" s="1"/>
  <c r="AA20" i="14" s="1"/>
  <c r="AA44" i="14" s="1"/>
  <c r="G100" i="12"/>
  <c r="G21" i="15" s="1"/>
  <c r="G53" i="15" s="1"/>
  <c r="G20" i="14" s="1"/>
  <c r="G44" i="14" s="1"/>
  <c r="K60" i="12"/>
  <c r="K90" i="12" s="1"/>
  <c r="AE45" i="12"/>
  <c r="Q45" i="12"/>
  <c r="Q104" i="12" s="1"/>
  <c r="AC51" i="12"/>
  <c r="AC81" i="12" s="1"/>
  <c r="P45" i="12"/>
  <c r="P75" i="12" s="1"/>
  <c r="U45" i="12"/>
  <c r="U104" i="12" s="1"/>
  <c r="C60" i="12"/>
  <c r="C119" i="12" s="1"/>
  <c r="C45" i="12"/>
  <c r="C75" i="12" s="1"/>
  <c r="V54" i="12"/>
  <c r="V84" i="12" s="1"/>
  <c r="I54" i="12"/>
  <c r="I113" i="12" s="1"/>
  <c r="J48" i="12"/>
  <c r="J78" i="12" s="1"/>
  <c r="T54" i="12"/>
  <c r="T113" i="12" s="1"/>
  <c r="Y72" i="12"/>
  <c r="Y22" i="15" s="1"/>
  <c r="Y54" i="15" s="1"/>
  <c r="Y21" i="14" s="1"/>
  <c r="X100" i="12"/>
  <c r="X21" i="15" s="1"/>
  <c r="X53" i="15" s="1"/>
  <c r="X20" i="14" s="1"/>
  <c r="O53" i="12"/>
  <c r="O112" i="12" s="1"/>
  <c r="AB53" i="12"/>
  <c r="AB112" i="12" s="1"/>
  <c r="I53" i="12"/>
  <c r="I112" i="12" s="1"/>
  <c r="V53" i="12"/>
  <c r="V112" i="12" s="1"/>
  <c r="X53" i="12"/>
  <c r="X112" i="12" s="1"/>
  <c r="AE53" i="12"/>
  <c r="X43" i="12"/>
  <c r="X102" i="12" s="1"/>
  <c r="T42" i="12"/>
  <c r="T72" i="12" s="1"/>
  <c r="C42" i="12"/>
  <c r="C101" i="12" s="1"/>
  <c r="L43" i="12"/>
  <c r="L102" i="12" s="1"/>
  <c r="L42" i="12"/>
  <c r="L101" i="12" s="1"/>
  <c r="F42" i="12"/>
  <c r="F101" i="12" s="1"/>
  <c r="P48" i="12"/>
  <c r="P107" i="12" s="1"/>
  <c r="AD54" i="12"/>
  <c r="AD113" i="12" s="1"/>
  <c r="U107" i="12"/>
  <c r="U28" i="15" s="1"/>
  <c r="U60" i="15" s="1"/>
  <c r="U27" i="14" s="1"/>
  <c r="N42" i="12"/>
  <c r="N101" i="12" s="1"/>
  <c r="T48" i="12"/>
  <c r="T78" i="12" s="1"/>
  <c r="AB48" i="12"/>
  <c r="AB107" i="12" s="1"/>
  <c r="U71" i="12"/>
  <c r="U21" i="15" s="1"/>
  <c r="U53" i="15" s="1"/>
  <c r="U20" i="14" s="1"/>
  <c r="U44" i="14" s="1"/>
  <c r="T53" i="12"/>
  <c r="T112" i="12" s="1"/>
  <c r="N59" i="12"/>
  <c r="N118" i="12" s="1"/>
  <c r="AE59" i="12"/>
  <c r="S59" i="12"/>
  <c r="S89" i="12" s="1"/>
  <c r="Q59" i="12"/>
  <c r="Q118" i="12" s="1"/>
  <c r="AA59" i="12"/>
  <c r="AA118" i="12" s="1"/>
  <c r="P59" i="12"/>
  <c r="P89" i="12" s="1"/>
  <c r="AB59" i="12"/>
  <c r="AB89" i="12" s="1"/>
  <c r="AC53" i="12"/>
  <c r="AC112" i="12" s="1"/>
  <c r="M53" i="12"/>
  <c r="M83" i="12" s="1"/>
  <c r="Q53" i="12"/>
  <c r="Q112" i="12" s="1"/>
  <c r="G53" i="12"/>
  <c r="G112" i="12" s="1"/>
  <c r="F53" i="12"/>
  <c r="F112" i="12" s="1"/>
  <c r="C53" i="12"/>
  <c r="C112" i="12" s="1"/>
  <c r="H53" i="12"/>
  <c r="H83" i="12" s="1"/>
  <c r="P53" i="12"/>
  <c r="P112" i="12" s="1"/>
  <c r="P43" i="12"/>
  <c r="P102" i="12" s="1"/>
  <c r="H42" i="12"/>
  <c r="H101" i="12" s="1"/>
  <c r="H43" i="12"/>
  <c r="H102" i="12" s="1"/>
  <c r="M42" i="12"/>
  <c r="M101" i="12" s="1"/>
  <c r="R42" i="12"/>
  <c r="R101" i="12" s="1"/>
  <c r="C54" i="12"/>
  <c r="C113" i="12" s="1"/>
  <c r="N54" i="12"/>
  <c r="N113" i="12" s="1"/>
  <c r="G42" i="12"/>
  <c r="G101" i="12" s="1"/>
  <c r="K48" i="12"/>
  <c r="K107" i="12" s="1"/>
  <c r="C48" i="12"/>
  <c r="C107" i="12" s="1"/>
  <c r="AA42" i="12"/>
  <c r="AA101" i="12" s="1"/>
  <c r="G59" i="12"/>
  <c r="G89" i="12" s="1"/>
  <c r="F59" i="12"/>
  <c r="F118" i="12" s="1"/>
  <c r="R59" i="12"/>
  <c r="R89" i="12" s="1"/>
  <c r="V59" i="12"/>
  <c r="V118" i="12" s="1"/>
  <c r="K59" i="12"/>
  <c r="K89" i="12" s="1"/>
  <c r="Y59" i="12"/>
  <c r="Y89" i="12" s="1"/>
  <c r="AD71" i="12"/>
  <c r="AD21" i="15" s="1"/>
  <c r="AD53" i="15" s="1"/>
  <c r="AD20" i="14" s="1"/>
  <c r="W53" i="12"/>
  <c r="W112" i="12" s="1"/>
  <c r="D53" i="12"/>
  <c r="D112" i="12" s="1"/>
  <c r="L53" i="12"/>
  <c r="L112" i="12" s="1"/>
  <c r="R53" i="12"/>
  <c r="R112" i="12" s="1"/>
  <c r="K53" i="12"/>
  <c r="K112" i="12" s="1"/>
  <c r="AA53" i="12"/>
  <c r="AA112" i="12" s="1"/>
  <c r="K42" i="12"/>
  <c r="K101" i="12" s="1"/>
  <c r="W42" i="12"/>
  <c r="W101" i="12" s="1"/>
  <c r="I43" i="12"/>
  <c r="I102" i="12" s="1"/>
  <c r="X42" i="12"/>
  <c r="X101" i="12" s="1"/>
  <c r="AA48" i="12"/>
  <c r="AA107" i="12" s="1"/>
  <c r="AE54" i="12"/>
  <c r="AC42" i="12"/>
  <c r="AC101" i="12" s="1"/>
  <c r="AD42" i="12"/>
  <c r="AD101" i="12" s="1"/>
  <c r="M48" i="12"/>
  <c r="M107" i="12" s="1"/>
  <c r="E48" i="12"/>
  <c r="E78" i="12" s="1"/>
  <c r="K47" i="12"/>
  <c r="K106" i="12" s="1"/>
  <c r="AC54" i="12"/>
  <c r="AC84" i="12" s="1"/>
  <c r="P54" i="12"/>
  <c r="P113" i="12" s="1"/>
  <c r="E54" i="12"/>
  <c r="E113" i="12" s="1"/>
  <c r="T71" i="12"/>
  <c r="T21" i="15" s="1"/>
  <c r="T53" i="15" s="1"/>
  <c r="T20" i="14" s="1"/>
  <c r="T44" i="14" s="1"/>
  <c r="T45" i="12"/>
  <c r="T104" i="12" s="1"/>
  <c r="J45" i="12"/>
  <c r="J104" i="12" s="1"/>
  <c r="O45" i="12"/>
  <c r="O104" i="12" s="1"/>
  <c r="L60" i="12"/>
  <c r="L119" i="12" s="1"/>
  <c r="AD45" i="12"/>
  <c r="AD104" i="12" s="1"/>
  <c r="F45" i="12"/>
  <c r="F104" i="12" s="1"/>
  <c r="AC45" i="12"/>
  <c r="AC75" i="12" s="1"/>
  <c r="G54" i="12"/>
  <c r="G113" i="12" s="1"/>
  <c r="S54" i="12"/>
  <c r="S113" i="12" s="1"/>
  <c r="Z54" i="12"/>
  <c r="Z113" i="12" s="1"/>
  <c r="O48" i="12"/>
  <c r="O107" i="12" s="1"/>
  <c r="F51" i="12"/>
  <c r="F110" i="12" s="1"/>
  <c r="H54" i="12"/>
  <c r="H113" i="12" s="1"/>
  <c r="Q42" i="12"/>
  <c r="Q101" i="12" s="1"/>
  <c r="AE42" i="12"/>
  <c r="E42" i="12"/>
  <c r="E101" i="12" s="1"/>
  <c r="R48" i="12"/>
  <c r="R107" i="12" s="1"/>
  <c r="F48" i="12"/>
  <c r="F107" i="12" s="1"/>
  <c r="AA54" i="12"/>
  <c r="AA84" i="12" s="1"/>
  <c r="V42" i="12"/>
  <c r="V72" i="12" s="1"/>
  <c r="E71" i="12"/>
  <c r="E21" i="15" s="1"/>
  <c r="E53" i="15" s="1"/>
  <c r="E20" i="14" s="1"/>
  <c r="W100" i="12"/>
  <c r="W21" i="15" s="1"/>
  <c r="W53" i="15" s="1"/>
  <c r="W20" i="14" s="1"/>
  <c r="W44" i="14" s="1"/>
  <c r="Z45" i="12"/>
  <c r="Z104" i="12" s="1"/>
  <c r="M45" i="12"/>
  <c r="M104" i="12" s="1"/>
  <c r="AB45" i="12"/>
  <c r="AB104" i="12" s="1"/>
  <c r="W45" i="12"/>
  <c r="W75" i="12" s="1"/>
  <c r="Y45" i="12"/>
  <c r="Y104" i="12" s="1"/>
  <c r="G60" i="12"/>
  <c r="G90" i="12" s="1"/>
  <c r="F47" i="12"/>
  <c r="F106" i="12" s="1"/>
  <c r="R45" i="12"/>
  <c r="R104" i="12" s="1"/>
  <c r="N45" i="12"/>
  <c r="N75" i="12" s="1"/>
  <c r="AA45" i="12"/>
  <c r="AA104" i="12" s="1"/>
  <c r="L45" i="12"/>
  <c r="L104" i="12" s="1"/>
  <c r="X45" i="12"/>
  <c r="X104" i="12" s="1"/>
  <c r="D45" i="12"/>
  <c r="D104" i="12" s="1"/>
  <c r="M71" i="12"/>
  <c r="M21" i="15" s="1"/>
  <c r="M53" i="15" s="1"/>
  <c r="M20" i="14" s="1"/>
  <c r="M44" i="14" s="1"/>
  <c r="T60" i="12"/>
  <c r="T90" i="12" s="1"/>
  <c r="F54" i="12"/>
  <c r="F113" i="12" s="1"/>
  <c r="U54" i="12"/>
  <c r="U113" i="12" s="1"/>
  <c r="M54" i="12"/>
  <c r="M113" i="12" s="1"/>
  <c r="Y54" i="12"/>
  <c r="Y113" i="12" s="1"/>
  <c r="Q54" i="12"/>
  <c r="Q113" i="12" s="1"/>
  <c r="N51" i="12"/>
  <c r="N110" i="12" s="1"/>
  <c r="AC43" i="12"/>
  <c r="AC102" i="12" s="1"/>
  <c r="V51" i="12"/>
  <c r="V110" i="12" s="1"/>
  <c r="V48" i="12"/>
  <c r="V107" i="12" s="1"/>
  <c r="N48" i="12"/>
  <c r="N107" i="12" s="1"/>
  <c r="X48" i="12"/>
  <c r="X78" i="12" s="1"/>
  <c r="Y48" i="12"/>
  <c r="Y78" i="12" s="1"/>
  <c r="Z48" i="12"/>
  <c r="Z78" i="12" s="1"/>
  <c r="D48" i="12"/>
  <c r="D107" i="12" s="1"/>
  <c r="AA51" i="12"/>
  <c r="AA110" i="12" s="1"/>
  <c r="O52" i="12"/>
  <c r="O111" i="12" s="1"/>
  <c r="F52" i="12"/>
  <c r="F82" i="12" s="1"/>
  <c r="S42" i="12"/>
  <c r="S101" i="12" s="1"/>
  <c r="G52" i="12"/>
  <c r="G111" i="12" s="1"/>
  <c r="T52" i="12"/>
  <c r="T82" i="12" s="1"/>
  <c r="X51" i="12"/>
  <c r="R58" i="12"/>
  <c r="R117" i="12" s="1"/>
  <c r="AB54" i="12"/>
  <c r="AB113" i="12" s="1"/>
  <c r="J54" i="12"/>
  <c r="J113" i="12" s="1"/>
  <c r="O54" i="12"/>
  <c r="O113" i="12" s="1"/>
  <c r="K54" i="12"/>
  <c r="K113" i="12" s="1"/>
  <c r="W54" i="12"/>
  <c r="W113" i="12" s="1"/>
  <c r="R54" i="12"/>
  <c r="R113" i="12" s="1"/>
  <c r="G48" i="12"/>
  <c r="G107" i="12" s="1"/>
  <c r="E43" i="12"/>
  <c r="E102" i="12" s="1"/>
  <c r="Y43" i="12"/>
  <c r="Y102" i="12" s="1"/>
  <c r="D42" i="12"/>
  <c r="D101" i="12" s="1"/>
  <c r="L51" i="12"/>
  <c r="L110" i="12" s="1"/>
  <c r="S48" i="12"/>
  <c r="S107" i="12" s="1"/>
  <c r="AD48" i="12"/>
  <c r="AD107" i="12" s="1"/>
  <c r="W48" i="12"/>
  <c r="W107" i="12" s="1"/>
  <c r="AE48" i="12"/>
  <c r="I48" i="12"/>
  <c r="I107" i="12" s="1"/>
  <c r="W51" i="12"/>
  <c r="W110" i="12" s="1"/>
  <c r="Z51" i="12"/>
  <c r="Z110" i="12" s="1"/>
  <c r="I52" i="12"/>
  <c r="I111" i="12" s="1"/>
  <c r="U42" i="12"/>
  <c r="U101" i="12" s="1"/>
  <c r="I42" i="12"/>
  <c r="I101" i="12" s="1"/>
  <c r="Q51" i="12"/>
  <c r="V58" i="12"/>
  <c r="AB100" i="12"/>
  <c r="AB21" i="15" s="1"/>
  <c r="AB53" i="15" s="1"/>
  <c r="AB20" i="14" s="1"/>
  <c r="U57" i="12"/>
  <c r="U116" i="12" s="1"/>
  <c r="AC58" i="12"/>
  <c r="AC117" i="12" s="1"/>
  <c r="S58" i="12"/>
  <c r="S117" i="12" s="1"/>
  <c r="AC55" i="12"/>
  <c r="AC114" i="12" s="1"/>
  <c r="J55" i="12"/>
  <c r="J85" i="12" s="1"/>
  <c r="O46" i="12"/>
  <c r="O105" i="12" s="1"/>
  <c r="Y58" i="12"/>
  <c r="P57" i="12"/>
  <c r="P116" i="12" s="1"/>
  <c r="AD57" i="12"/>
  <c r="AD116" i="12" s="1"/>
  <c r="I55" i="12"/>
  <c r="I114" i="12" s="1"/>
  <c r="F50" i="12"/>
  <c r="F80" i="12" s="1"/>
  <c r="H46" i="12"/>
  <c r="H105" i="12" s="1"/>
  <c r="F46" i="12"/>
  <c r="F76" i="12" s="1"/>
  <c r="D71" i="12"/>
  <c r="D21" i="15" s="1"/>
  <c r="D53" i="15" s="1"/>
  <c r="D20" i="14" s="1"/>
  <c r="E45" i="12"/>
  <c r="E104" i="12" s="1"/>
  <c r="H45" i="12"/>
  <c r="H104" i="12" s="1"/>
  <c r="S45" i="12"/>
  <c r="S75" i="12" s="1"/>
  <c r="V45" i="12"/>
  <c r="V104" i="12" s="1"/>
  <c r="G45" i="12"/>
  <c r="G104" i="12" s="1"/>
  <c r="K45" i="12"/>
  <c r="K104" i="12" s="1"/>
  <c r="W57" i="12"/>
  <c r="W116" i="12" s="1"/>
  <c r="I57" i="12"/>
  <c r="I87" i="12" s="1"/>
  <c r="N71" i="12"/>
  <c r="N21" i="15" s="1"/>
  <c r="N53" i="15" s="1"/>
  <c r="N20" i="14" s="1"/>
  <c r="AA119" i="12"/>
  <c r="AA40" i="15" s="1"/>
  <c r="AA72" i="15" s="1"/>
  <c r="AA39" i="14" s="1"/>
  <c r="AD55" i="12"/>
  <c r="AD114" i="12" s="1"/>
  <c r="O60" i="12"/>
  <c r="O119" i="12" s="1"/>
  <c r="N60" i="12"/>
  <c r="N119" i="12" s="1"/>
  <c r="AC60" i="12"/>
  <c r="AC119" i="12" s="1"/>
  <c r="T47" i="12"/>
  <c r="T106" i="12" s="1"/>
  <c r="AB57" i="12"/>
  <c r="AB116" i="12" s="1"/>
  <c r="Y80" i="12"/>
  <c r="Y30" i="15" s="1"/>
  <c r="Y62" i="15" s="1"/>
  <c r="Y29" i="14" s="1"/>
  <c r="F100" i="12"/>
  <c r="F21" i="15" s="1"/>
  <c r="F53" i="15" s="1"/>
  <c r="F20" i="14" s="1"/>
  <c r="N55" i="12"/>
  <c r="N114" i="12" s="1"/>
  <c r="O55" i="12"/>
  <c r="O114" i="12" s="1"/>
  <c r="D60" i="12"/>
  <c r="D119" i="12" s="1"/>
  <c r="M60" i="12"/>
  <c r="M90" i="12" s="1"/>
  <c r="H60" i="12"/>
  <c r="H90" i="12" s="1"/>
  <c r="Q50" i="12"/>
  <c r="Q109" i="12" s="1"/>
  <c r="AC50" i="12"/>
  <c r="AC109" i="12" s="1"/>
  <c r="G47" i="12"/>
  <c r="G106" i="12" s="1"/>
  <c r="P47" i="12"/>
  <c r="P106" i="12" s="1"/>
  <c r="C100" i="12"/>
  <c r="J71" i="12"/>
  <c r="J21" i="15" s="1"/>
  <c r="J53" i="15" s="1"/>
  <c r="J20" i="14" s="1"/>
  <c r="H57" i="12"/>
  <c r="H87" i="12" s="1"/>
  <c r="J57" i="12"/>
  <c r="J87" i="12" s="1"/>
  <c r="AC57" i="12"/>
  <c r="AC116" i="12" s="1"/>
  <c r="Q57" i="12"/>
  <c r="Q116" i="12" s="1"/>
  <c r="Q100" i="12"/>
  <c r="V55" i="12"/>
  <c r="V85" i="12" s="1"/>
  <c r="X55" i="12"/>
  <c r="X85" i="12" s="1"/>
  <c r="K55" i="12"/>
  <c r="K85" i="12" s="1"/>
  <c r="L55" i="12"/>
  <c r="L114" i="12" s="1"/>
  <c r="N50" i="12"/>
  <c r="N109" i="12" s="1"/>
  <c r="L50" i="12"/>
  <c r="L109" i="12" s="1"/>
  <c r="I46" i="12"/>
  <c r="I76" i="12" s="1"/>
  <c r="Z71" i="12"/>
  <c r="L57" i="12"/>
  <c r="L116" i="12" s="1"/>
  <c r="AE57" i="12"/>
  <c r="E57" i="12"/>
  <c r="E87" i="12" s="1"/>
  <c r="N57" i="12"/>
  <c r="N87" i="12" s="1"/>
  <c r="O100" i="12"/>
  <c r="O21" i="15" s="1"/>
  <c r="O53" i="15" s="1"/>
  <c r="O20" i="14" s="1"/>
  <c r="AA55" i="12"/>
  <c r="AA114" i="12" s="1"/>
  <c r="S55" i="12"/>
  <c r="S114" i="12" s="1"/>
  <c r="D55" i="12"/>
  <c r="D114" i="12" s="1"/>
  <c r="R55" i="12"/>
  <c r="R85" i="12" s="1"/>
  <c r="Z50" i="12"/>
  <c r="Z109" i="12" s="1"/>
  <c r="D50" i="12"/>
  <c r="D109" i="12" s="1"/>
  <c r="Z46" i="12"/>
  <c r="Z76" i="12" s="1"/>
  <c r="Y46" i="12"/>
  <c r="E46" i="12"/>
  <c r="E76" i="12" s="1"/>
  <c r="Z58" i="12"/>
  <c r="Y57" i="12"/>
  <c r="Y116" i="12" s="1"/>
  <c r="Z57" i="12"/>
  <c r="Z87" i="12" s="1"/>
  <c r="F57" i="12"/>
  <c r="F116" i="12" s="1"/>
  <c r="C57" i="12"/>
  <c r="C87" i="12" s="1"/>
  <c r="G57" i="12"/>
  <c r="G87" i="12" s="1"/>
  <c r="K57" i="12"/>
  <c r="K87" i="12" s="1"/>
  <c r="D57" i="12"/>
  <c r="D116" i="12" s="1"/>
  <c r="U55" i="12"/>
  <c r="U85" i="12" s="1"/>
  <c r="E55" i="12"/>
  <c r="E114" i="12" s="1"/>
  <c r="F55" i="12"/>
  <c r="F114" i="12" s="1"/>
  <c r="Z55" i="12"/>
  <c r="Z114" i="12" s="1"/>
  <c r="P55" i="12"/>
  <c r="P85" i="12" s="1"/>
  <c r="M55" i="12"/>
  <c r="M114" i="12" s="1"/>
  <c r="H55" i="12"/>
  <c r="H114" i="12" s="1"/>
  <c r="X50" i="12"/>
  <c r="X109" i="12" s="1"/>
  <c r="AD50" i="12"/>
  <c r="AD109" i="12" s="1"/>
  <c r="O50" i="12"/>
  <c r="O109" i="12" s="1"/>
  <c r="T50" i="12"/>
  <c r="T109" i="12" s="1"/>
  <c r="AE50" i="12"/>
  <c r="E50" i="12"/>
  <c r="E109" i="12" s="1"/>
  <c r="M50" i="12"/>
  <c r="M109" i="12" s="1"/>
  <c r="W50" i="12"/>
  <c r="W80" i="12" s="1"/>
  <c r="L46" i="12"/>
  <c r="L105" i="12" s="1"/>
  <c r="C46" i="12"/>
  <c r="C105" i="12" s="1"/>
  <c r="AB46" i="12"/>
  <c r="AB76" i="12" s="1"/>
  <c r="K46" i="12"/>
  <c r="K105" i="12" s="1"/>
  <c r="G46" i="12"/>
  <c r="T46" i="12"/>
  <c r="T105" i="12" s="1"/>
  <c r="J46" i="12"/>
  <c r="U58" i="12"/>
  <c r="U117" i="12" s="1"/>
  <c r="Q58" i="12"/>
  <c r="Q117" i="12" s="1"/>
  <c r="P50" i="12"/>
  <c r="P80" i="12" s="1"/>
  <c r="G50" i="12"/>
  <c r="G109" i="12" s="1"/>
  <c r="AB50" i="12"/>
  <c r="AB109" i="12" s="1"/>
  <c r="AA50" i="12"/>
  <c r="AA80" i="12" s="1"/>
  <c r="R50" i="12"/>
  <c r="R80" i="12" s="1"/>
  <c r="I50" i="12"/>
  <c r="I109" i="12" s="1"/>
  <c r="Q46" i="12"/>
  <c r="W46" i="12"/>
  <c r="W105" i="12" s="1"/>
  <c r="U46" i="12"/>
  <c r="U76" i="12" s="1"/>
  <c r="AC46" i="12"/>
  <c r="AC76" i="12" s="1"/>
  <c r="AD46" i="12"/>
  <c r="AD76" i="12" s="1"/>
  <c r="V46" i="12"/>
  <c r="X46" i="12"/>
  <c r="P46" i="12"/>
  <c r="P105" i="12" s="1"/>
  <c r="J50" i="12"/>
  <c r="J80" i="12" s="1"/>
  <c r="O57" i="12"/>
  <c r="O87" i="12" s="1"/>
  <c r="T57" i="12"/>
  <c r="T87" i="12" s="1"/>
  <c r="R57" i="12"/>
  <c r="R116" i="12" s="1"/>
  <c r="X57" i="12"/>
  <c r="X116" i="12" s="1"/>
  <c r="S57" i="12"/>
  <c r="S116" i="12" s="1"/>
  <c r="V57" i="12"/>
  <c r="V116" i="12" s="1"/>
  <c r="AA57" i="12"/>
  <c r="AA87" i="12" s="1"/>
  <c r="Q55" i="12"/>
  <c r="Q85" i="12" s="1"/>
  <c r="G55" i="12"/>
  <c r="G114" i="12" s="1"/>
  <c r="Y55" i="12"/>
  <c r="Y85" i="12" s="1"/>
  <c r="T55" i="12"/>
  <c r="T114" i="12" s="1"/>
  <c r="AE55" i="12"/>
  <c r="AB55" i="12"/>
  <c r="AB114" i="12" s="1"/>
  <c r="C55" i="12"/>
  <c r="C114" i="12" s="1"/>
  <c r="H50" i="12"/>
  <c r="H109" i="12" s="1"/>
  <c r="S50" i="12"/>
  <c r="S80" i="12" s="1"/>
  <c r="K50" i="12"/>
  <c r="K109" i="12" s="1"/>
  <c r="V50" i="12"/>
  <c r="V80" i="12" s="1"/>
  <c r="C50" i="12"/>
  <c r="C80" i="12" s="1"/>
  <c r="U50" i="12"/>
  <c r="U109" i="12" s="1"/>
  <c r="D46" i="12"/>
  <c r="D105" i="12" s="1"/>
  <c r="AA46" i="12"/>
  <c r="AA76" i="12" s="1"/>
  <c r="R46" i="12"/>
  <c r="R105" i="12" s="1"/>
  <c r="M46" i="12"/>
  <c r="M105" i="12" s="1"/>
  <c r="N46" i="12"/>
  <c r="N105" i="12" s="1"/>
  <c r="S46" i="12"/>
  <c r="I58" i="12"/>
  <c r="I117" i="12" s="1"/>
  <c r="AB58" i="12"/>
  <c r="AB88" i="12" s="1"/>
  <c r="AE58" i="12"/>
  <c r="AC52" i="12"/>
  <c r="AE60" i="12"/>
  <c r="Q60" i="12"/>
  <c r="Q119" i="12" s="1"/>
  <c r="S60" i="12"/>
  <c r="S90" i="12" s="1"/>
  <c r="J60" i="12"/>
  <c r="J90" i="12" s="1"/>
  <c r="S47" i="12"/>
  <c r="S106" i="12" s="1"/>
  <c r="AC47" i="12"/>
  <c r="AC106" i="12" s="1"/>
  <c r="V47" i="12"/>
  <c r="V106" i="12" s="1"/>
  <c r="H47" i="12"/>
  <c r="H106" i="12" s="1"/>
  <c r="X47" i="12"/>
  <c r="X106" i="12" s="1"/>
  <c r="R47" i="12"/>
  <c r="R106" i="12" s="1"/>
  <c r="J47" i="12"/>
  <c r="J106" i="12" s="1"/>
  <c r="U60" i="12"/>
  <c r="U119" i="12" s="1"/>
  <c r="Y60" i="12"/>
  <c r="Y90" i="12" s="1"/>
  <c r="V60" i="12"/>
  <c r="V119" i="12" s="1"/>
  <c r="R60" i="12"/>
  <c r="R119" i="12" s="1"/>
  <c r="E60" i="12"/>
  <c r="E90" i="12" s="1"/>
  <c r="AB47" i="12"/>
  <c r="AB106" i="12" s="1"/>
  <c r="I47" i="12"/>
  <c r="I106" i="12" s="1"/>
  <c r="E47" i="12"/>
  <c r="E77" i="12" s="1"/>
  <c r="M47" i="12"/>
  <c r="M106" i="12" s="1"/>
  <c r="W47" i="12"/>
  <c r="W77" i="12" s="1"/>
  <c r="U47" i="12"/>
  <c r="U77" i="12" s="1"/>
  <c r="C47" i="12"/>
  <c r="C77" i="12" s="1"/>
  <c r="Z47" i="12"/>
  <c r="Z106" i="12" s="1"/>
  <c r="Y47" i="12"/>
  <c r="Y106" i="12" s="1"/>
  <c r="AA47" i="12"/>
  <c r="P60" i="12"/>
  <c r="P119" i="12" s="1"/>
  <c r="AD60" i="12"/>
  <c r="AD90" i="12" s="1"/>
  <c r="I60" i="12"/>
  <c r="I119" i="12" s="1"/>
  <c r="X60" i="12"/>
  <c r="X119" i="12" s="1"/>
  <c r="F60" i="12"/>
  <c r="F119" i="12" s="1"/>
  <c r="Z60" i="12"/>
  <c r="Z119" i="12" s="1"/>
  <c r="W60" i="12"/>
  <c r="W90" i="12" s="1"/>
  <c r="AB60" i="12"/>
  <c r="AB119" i="12" s="1"/>
  <c r="O47" i="12"/>
  <c r="O106" i="12" s="1"/>
  <c r="L47" i="12"/>
  <c r="L106" i="12" s="1"/>
  <c r="D47" i="12"/>
  <c r="D106" i="12" s="1"/>
  <c r="AD47" i="12"/>
  <c r="AD77" i="12" s="1"/>
  <c r="Q47" i="12"/>
  <c r="Q106" i="12" s="1"/>
  <c r="N47" i="12"/>
  <c r="N106" i="12" s="1"/>
  <c r="W58" i="12"/>
  <c r="K58" i="12"/>
  <c r="X58" i="12"/>
  <c r="X117" i="12" s="1"/>
  <c r="T58" i="12"/>
  <c r="AB43" i="12"/>
  <c r="AB102" i="12" s="1"/>
  <c r="M43" i="12"/>
  <c r="M102" i="12" s="1"/>
  <c r="AA43" i="12"/>
  <c r="AA102" i="12" s="1"/>
  <c r="V43" i="12"/>
  <c r="V102" i="12" s="1"/>
  <c r="R43" i="12"/>
  <c r="R102" i="12" s="1"/>
  <c r="N52" i="12"/>
  <c r="N82" i="12" s="1"/>
  <c r="M52" i="12"/>
  <c r="M111" i="12" s="1"/>
  <c r="AB52" i="12"/>
  <c r="K52" i="12"/>
  <c r="K111" i="12" s="1"/>
  <c r="Y52" i="12"/>
  <c r="H52" i="12"/>
  <c r="U52" i="12"/>
  <c r="Q43" i="12"/>
  <c r="Q102" i="12" s="1"/>
  <c r="O43" i="12"/>
  <c r="O102" i="12" s="1"/>
  <c r="W43" i="12"/>
  <c r="W102" i="12" s="1"/>
  <c r="AD52" i="12"/>
  <c r="Q52" i="12"/>
  <c r="AA52" i="12"/>
  <c r="E52" i="12"/>
  <c r="C52" i="12"/>
  <c r="J52" i="12"/>
  <c r="U43" i="12"/>
  <c r="AD43" i="12"/>
  <c r="AD102" i="12" s="1"/>
  <c r="D52" i="12"/>
  <c r="X52" i="12"/>
  <c r="V52" i="12"/>
  <c r="K43" i="12"/>
  <c r="K102" i="12" s="1"/>
  <c r="J43" i="12"/>
  <c r="J102" i="12" s="1"/>
  <c r="D43" i="12"/>
  <c r="D102" i="12" s="1"/>
  <c r="F43" i="12"/>
  <c r="F73" i="12" s="1"/>
  <c r="G43" i="12"/>
  <c r="G102" i="12" s="1"/>
  <c r="N43" i="12"/>
  <c r="N102" i="12" s="1"/>
  <c r="L52" i="12"/>
  <c r="L82" i="12" s="1"/>
  <c r="S52" i="12"/>
  <c r="S111" i="12" s="1"/>
  <c r="P52" i="12"/>
  <c r="P82" i="12" s="1"/>
  <c r="W52" i="12"/>
  <c r="W111" i="12" s="1"/>
  <c r="R52" i="12"/>
  <c r="R111" i="12" s="1"/>
  <c r="T43" i="12"/>
  <c r="S43" i="12"/>
  <c r="S102" i="12" s="1"/>
  <c r="Z52" i="12"/>
  <c r="O88" i="12"/>
  <c r="O117" i="12"/>
  <c r="AE99" i="12"/>
  <c r="L84" i="12"/>
  <c r="L34" i="15" s="1"/>
  <c r="L66" i="15" s="1"/>
  <c r="L33" i="14" s="1"/>
  <c r="E58" i="12"/>
  <c r="C58" i="12"/>
  <c r="N58" i="12"/>
  <c r="AD58" i="12"/>
  <c r="F58" i="12"/>
  <c r="V19" i="15"/>
  <c r="V51" i="15" s="1"/>
  <c r="V18" i="14" s="1"/>
  <c r="X54" i="12"/>
  <c r="D54" i="12"/>
  <c r="H58" i="12"/>
  <c r="P58" i="12"/>
  <c r="G58" i="12"/>
  <c r="AA58" i="12"/>
  <c r="M58" i="12"/>
  <c r="L58" i="12"/>
  <c r="D58" i="12"/>
  <c r="J58" i="12"/>
  <c r="Q18" i="15"/>
  <c r="Q50" i="15" s="1"/>
  <c r="Q17" i="14" s="1"/>
  <c r="L18" i="15"/>
  <c r="L50" i="15" s="1"/>
  <c r="L17" i="14" s="1"/>
  <c r="R19" i="15"/>
  <c r="R51" i="15" s="1"/>
  <c r="R18" i="14" s="1"/>
  <c r="E18" i="15"/>
  <c r="E50" i="15" s="1"/>
  <c r="E17" i="14" s="1"/>
  <c r="AD20" i="15"/>
  <c r="AD52" i="15" s="1"/>
  <c r="AD19" i="14" s="1"/>
  <c r="D20" i="15"/>
  <c r="D52" i="15" s="1"/>
  <c r="D19" i="14" s="1"/>
  <c r="S16" i="15"/>
  <c r="S48" i="15" s="1"/>
  <c r="S15" i="14" s="1"/>
  <c r="V17" i="15"/>
  <c r="V49" i="15" s="1"/>
  <c r="V16" i="14" s="1"/>
  <c r="W19" i="15"/>
  <c r="W51" i="15" s="1"/>
  <c r="W18" i="14" s="1"/>
  <c r="AB18" i="15"/>
  <c r="AB50" i="15" s="1"/>
  <c r="AB17" i="14" s="1"/>
  <c r="N19" i="15"/>
  <c r="N51" i="15" s="1"/>
  <c r="N18" i="14" s="1"/>
  <c r="N20" i="15"/>
  <c r="N52" i="15" s="1"/>
  <c r="N19" i="14" s="1"/>
  <c r="K20" i="15"/>
  <c r="K52" i="15" s="1"/>
  <c r="K19" i="14" s="1"/>
  <c r="E19" i="15"/>
  <c r="E51" i="15" s="1"/>
  <c r="E18" i="14" s="1"/>
  <c r="J20" i="15"/>
  <c r="J52" i="15" s="1"/>
  <c r="J19" i="14" s="1"/>
  <c r="E20" i="15"/>
  <c r="E52" i="15" s="1"/>
  <c r="E19" i="14" s="1"/>
  <c r="S18" i="15"/>
  <c r="S50" i="15" s="1"/>
  <c r="S17" i="14" s="1"/>
  <c r="N18" i="15"/>
  <c r="N50" i="15" s="1"/>
  <c r="N17" i="14" s="1"/>
  <c r="Y20" i="15"/>
  <c r="Y52" i="15" s="1"/>
  <c r="Y19" i="14" s="1"/>
  <c r="F20" i="15"/>
  <c r="F52" i="15" s="1"/>
  <c r="F19" i="14" s="1"/>
  <c r="AB20" i="15"/>
  <c r="AB52" i="15" s="1"/>
  <c r="AB19" i="14" s="1"/>
  <c r="C20" i="15"/>
  <c r="C52" i="15" s="1"/>
  <c r="C19" i="14" s="1"/>
  <c r="V18" i="15"/>
  <c r="V50" i="15" s="1"/>
  <c r="V17" i="14" s="1"/>
  <c r="V20" i="15"/>
  <c r="V52" i="15" s="1"/>
  <c r="V19" i="14" s="1"/>
  <c r="R20" i="15"/>
  <c r="R52" i="15" s="1"/>
  <c r="R19" i="14" s="1"/>
  <c r="O20" i="15"/>
  <c r="O52" i="15" s="1"/>
  <c r="O19" i="14" s="1"/>
  <c r="P20" i="15"/>
  <c r="P52" i="15" s="1"/>
  <c r="P19" i="14" s="1"/>
  <c r="X20" i="15"/>
  <c r="X52" i="15" s="1"/>
  <c r="X19" i="14" s="1"/>
  <c r="Q19" i="15"/>
  <c r="Q51" i="15" s="1"/>
  <c r="Q18" i="14" s="1"/>
  <c r="W18" i="15"/>
  <c r="W50" i="15" s="1"/>
  <c r="W17" i="14" s="1"/>
  <c r="G18" i="15"/>
  <c r="G50" i="15" s="1"/>
  <c r="G17" i="14" s="1"/>
  <c r="Y18" i="15"/>
  <c r="Y50" i="15" s="1"/>
  <c r="Y17" i="14" s="1"/>
  <c r="AC19" i="15"/>
  <c r="AC51" i="15" s="1"/>
  <c r="AC18" i="14" s="1"/>
  <c r="AE69" i="12"/>
  <c r="T19" i="15"/>
  <c r="T51" i="15" s="1"/>
  <c r="T18" i="14" s="1"/>
  <c r="D18" i="15"/>
  <c r="D50" i="15" s="1"/>
  <c r="D17" i="14" s="1"/>
  <c r="F19" i="15"/>
  <c r="F51" i="15" s="1"/>
  <c r="F18" i="14" s="1"/>
  <c r="F18" i="15"/>
  <c r="F50" i="15" s="1"/>
  <c r="F17" i="14" s="1"/>
  <c r="O18" i="15"/>
  <c r="O50" i="15" s="1"/>
  <c r="O17" i="14" s="1"/>
  <c r="T18" i="15"/>
  <c r="T50" i="15" s="1"/>
  <c r="T17" i="14" s="1"/>
  <c r="X18" i="15"/>
  <c r="X50" i="15" s="1"/>
  <c r="X17" i="14" s="1"/>
  <c r="AE68" i="12"/>
  <c r="C18" i="15"/>
  <c r="W16" i="15"/>
  <c r="W48" i="15" s="1"/>
  <c r="W15" i="14" s="1"/>
  <c r="D16" i="15"/>
  <c r="D48" i="15" s="1"/>
  <c r="D15" i="14" s="1"/>
  <c r="G17" i="15"/>
  <c r="G49" i="15" s="1"/>
  <c r="G16" i="14" s="1"/>
  <c r="Y16" i="15"/>
  <c r="Y48" i="15" s="1"/>
  <c r="Y15" i="14" s="1"/>
  <c r="T16" i="15"/>
  <c r="T48" i="15" s="1"/>
  <c r="T15" i="14" s="1"/>
  <c r="Q16" i="15"/>
  <c r="Q48" i="15" s="1"/>
  <c r="Q15" i="14" s="1"/>
  <c r="H16" i="15"/>
  <c r="H48" i="15" s="1"/>
  <c r="H15" i="14" s="1"/>
  <c r="AE97" i="12"/>
  <c r="J18" i="15"/>
  <c r="J50" i="15" s="1"/>
  <c r="J17" i="14" s="1"/>
  <c r="H18" i="15"/>
  <c r="H50" i="15" s="1"/>
  <c r="H17" i="14" s="1"/>
  <c r="U18" i="15"/>
  <c r="U50" i="15" s="1"/>
  <c r="U17" i="14" s="1"/>
  <c r="H19" i="15"/>
  <c r="H51" i="15" s="1"/>
  <c r="H18" i="14" s="1"/>
  <c r="AD18" i="15"/>
  <c r="AD50" i="15" s="1"/>
  <c r="AD17" i="14" s="1"/>
  <c r="AD19" i="15"/>
  <c r="AD51" i="15" s="1"/>
  <c r="AD18" i="14" s="1"/>
  <c r="AE98" i="12"/>
  <c r="Z20" i="15"/>
  <c r="Z52" i="15" s="1"/>
  <c r="Z19" i="14" s="1"/>
  <c r="N16" i="15"/>
  <c r="N48" i="15" s="1"/>
  <c r="N15" i="14" s="1"/>
  <c r="I16" i="15"/>
  <c r="I48" i="15" s="1"/>
  <c r="I15" i="14" s="1"/>
  <c r="D17" i="15"/>
  <c r="D49" i="15" s="1"/>
  <c r="D16" i="14" s="1"/>
  <c r="L17" i="15"/>
  <c r="L49" i="15" s="1"/>
  <c r="L16" i="14" s="1"/>
  <c r="AB16" i="15"/>
  <c r="AB48" i="15" s="1"/>
  <c r="AB15" i="14" s="1"/>
  <c r="AD16" i="15"/>
  <c r="AD48" i="15" s="1"/>
  <c r="AD15" i="14" s="1"/>
  <c r="P18" i="15"/>
  <c r="P50" i="15" s="1"/>
  <c r="P17" i="14" s="1"/>
  <c r="M18" i="15"/>
  <c r="M50" i="15" s="1"/>
  <c r="M17" i="14" s="1"/>
  <c r="R18" i="15"/>
  <c r="R50" i="15" s="1"/>
  <c r="R17" i="14" s="1"/>
  <c r="G19" i="15"/>
  <c r="G51" i="15" s="1"/>
  <c r="G18" i="14" s="1"/>
  <c r="AB17" i="15"/>
  <c r="AB49" i="15" s="1"/>
  <c r="AB16" i="14" s="1"/>
  <c r="AC17" i="15"/>
  <c r="AC49" i="15" s="1"/>
  <c r="AC16" i="14" s="1"/>
  <c r="Z16" i="15"/>
  <c r="Z48" i="15" s="1"/>
  <c r="Z15" i="14" s="1"/>
  <c r="N17" i="15"/>
  <c r="N49" i="15" s="1"/>
  <c r="N16" i="14" s="1"/>
  <c r="S17" i="15"/>
  <c r="S49" i="15" s="1"/>
  <c r="S16" i="14" s="1"/>
  <c r="H17" i="15"/>
  <c r="H49" i="15" s="1"/>
  <c r="H16" i="14" s="1"/>
  <c r="Q20" i="15"/>
  <c r="X19" i="15"/>
  <c r="X51" i="15" s="1"/>
  <c r="X18" i="14" s="1"/>
  <c r="E16" i="15"/>
  <c r="E48" i="15" s="1"/>
  <c r="E15" i="14" s="1"/>
  <c r="G16" i="15"/>
  <c r="G48" i="15" s="1"/>
  <c r="G15" i="14" s="1"/>
  <c r="P17" i="15"/>
  <c r="P49" i="15" s="1"/>
  <c r="P16" i="14" s="1"/>
  <c r="F17" i="15"/>
  <c r="F49" i="15" s="1"/>
  <c r="F16" i="14" s="1"/>
  <c r="I19" i="15"/>
  <c r="S20" i="15"/>
  <c r="S52" i="15" s="1"/>
  <c r="S19" i="14" s="1"/>
  <c r="AE96" i="12"/>
  <c r="AE66" i="12"/>
  <c r="C16" i="15"/>
  <c r="AC16" i="15"/>
  <c r="AC48" i="15" s="1"/>
  <c r="AC15" i="14" s="1"/>
  <c r="X16" i="15"/>
  <c r="X48" i="15" s="1"/>
  <c r="X15" i="14" s="1"/>
  <c r="Q17" i="15"/>
  <c r="Q49" i="15" s="1"/>
  <c r="Q16" i="14" s="1"/>
  <c r="I17" i="15"/>
  <c r="I49" i="15" s="1"/>
  <c r="I16" i="14" s="1"/>
  <c r="J17" i="15"/>
  <c r="J49" i="15" s="1"/>
  <c r="J16" i="14" s="1"/>
  <c r="P16" i="15"/>
  <c r="P48" i="15" s="1"/>
  <c r="P15" i="14" s="1"/>
  <c r="K16" i="15"/>
  <c r="K48" i="15" s="1"/>
  <c r="K15" i="14" s="1"/>
  <c r="O16" i="15"/>
  <c r="O48" i="15" s="1"/>
  <c r="O15" i="14" s="1"/>
  <c r="O17" i="15"/>
  <c r="O49" i="15" s="1"/>
  <c r="O16" i="14" s="1"/>
  <c r="T17" i="15"/>
  <c r="T49" i="15" s="1"/>
  <c r="T16" i="14" s="1"/>
  <c r="M16" i="15"/>
  <c r="M48" i="15" s="1"/>
  <c r="M15" i="14" s="1"/>
  <c r="L16" i="15"/>
  <c r="L48" i="15" s="1"/>
  <c r="L15" i="14" s="1"/>
  <c r="V16" i="15"/>
  <c r="V48" i="15" s="1"/>
  <c r="V15" i="14" s="1"/>
  <c r="U16" i="15"/>
  <c r="U48" i="15" s="1"/>
  <c r="U15" i="14" s="1"/>
  <c r="Y17" i="15"/>
  <c r="Y49" i="15" s="1"/>
  <c r="Y16" i="14" s="1"/>
  <c r="E17" i="15"/>
  <c r="E49" i="15" s="1"/>
  <c r="E16" i="14" s="1"/>
  <c r="AE95" i="12"/>
  <c r="M17" i="15"/>
  <c r="M49" i="15" s="1"/>
  <c r="M16" i="14" s="1"/>
  <c r="J16" i="15"/>
  <c r="J48" i="15" s="1"/>
  <c r="J15" i="14" s="1"/>
  <c r="F16" i="15"/>
  <c r="F48" i="15" s="1"/>
  <c r="F15" i="14" s="1"/>
  <c r="AD17" i="15"/>
  <c r="AD49" i="15" s="1"/>
  <c r="AD16" i="14" s="1"/>
  <c r="X17" i="15"/>
  <c r="X49" i="15" s="1"/>
  <c r="X16" i="14" s="1"/>
  <c r="R16" i="15"/>
  <c r="R48" i="15" s="1"/>
  <c r="R15" i="14" s="1"/>
  <c r="U17" i="15"/>
  <c r="U49" i="15" s="1"/>
  <c r="U16" i="14" s="1"/>
  <c r="R17" i="15"/>
  <c r="R49" i="15" s="1"/>
  <c r="R16" i="14" s="1"/>
  <c r="Z17" i="15"/>
  <c r="Z49" i="15" s="1"/>
  <c r="Z16" i="14" s="1"/>
  <c r="AE67" i="12"/>
  <c r="C17" i="15"/>
  <c r="W17" i="15"/>
  <c r="W49" i="15" s="1"/>
  <c r="W16" i="14" s="1"/>
  <c r="K17" i="15"/>
  <c r="K49" i="15" s="1"/>
  <c r="K16" i="14" s="1"/>
  <c r="AA16" i="15"/>
  <c r="AA48" i="15" s="1"/>
  <c r="AA15" i="14" s="1"/>
  <c r="AA17" i="15"/>
  <c r="AA49" i="15" s="1"/>
  <c r="AA16" i="14" s="1"/>
  <c r="AE15" i="15"/>
  <c r="AE47" i="15"/>
  <c r="C14" i="14"/>
  <c r="AE14" i="14" s="1"/>
  <c r="C18" i="14"/>
  <c r="V21" i="15"/>
  <c r="V53" i="15" s="1"/>
  <c r="V20" i="14" s="1"/>
  <c r="AE70" i="12"/>
  <c r="M116" i="12"/>
  <c r="M87" i="12"/>
  <c r="S112" i="12"/>
  <c r="S83" i="12"/>
  <c r="I104" i="12"/>
  <c r="I75" i="12"/>
  <c r="H118" i="12"/>
  <c r="H89" i="12"/>
  <c r="Q103" i="12"/>
  <c r="Q74" i="12"/>
  <c r="Y115" i="12"/>
  <c r="Y86" i="12"/>
  <c r="W114" i="12"/>
  <c r="W85" i="12"/>
  <c r="V22" i="3"/>
  <c r="N20" i="3"/>
  <c r="O20" i="3"/>
  <c r="W20" i="3"/>
  <c r="L21" i="3"/>
  <c r="T21" i="3"/>
  <c r="AB21" i="3"/>
  <c r="L22" i="3"/>
  <c r="T22" i="3"/>
  <c r="AB22" i="3"/>
  <c r="M22" i="3"/>
  <c r="U22" i="3"/>
  <c r="AC22" i="3"/>
  <c r="M20" i="3"/>
  <c r="U20" i="3"/>
  <c r="AC20" i="3"/>
  <c r="P22" i="3"/>
  <c r="X22" i="3"/>
  <c r="Z22" i="2"/>
  <c r="K22" i="2"/>
  <c r="AA22" i="2"/>
  <c r="J20" i="2"/>
  <c r="L22" i="2"/>
  <c r="AB22" i="2"/>
  <c r="K20" i="2"/>
  <c r="M22" i="2"/>
  <c r="T20" i="2"/>
  <c r="R22" i="2"/>
  <c r="S22" i="2"/>
  <c r="R20" i="2"/>
  <c r="Z20" i="2"/>
  <c r="S20" i="2"/>
  <c r="AA20" i="2"/>
  <c r="U22" i="2"/>
  <c r="AC22" i="2"/>
  <c r="J21" i="2"/>
  <c r="V44" i="14" l="1"/>
  <c r="D44" i="14"/>
  <c r="E44" i="14"/>
  <c r="J44" i="14"/>
  <c r="N44" i="14"/>
  <c r="X44" i="14"/>
  <c r="K44" i="14"/>
  <c r="O44" i="14"/>
  <c r="S44" i="14"/>
  <c r="R44" i="14"/>
  <c r="Y44" i="14"/>
  <c r="P44" i="14"/>
  <c r="F44" i="14"/>
  <c r="AB44" i="14"/>
  <c r="AD44" i="14"/>
  <c r="Y45" i="14"/>
  <c r="AC79" i="12"/>
  <c r="AC29" i="15" s="1"/>
  <c r="AC61" i="15" s="1"/>
  <c r="AC28" i="14" s="1"/>
  <c r="AD115" i="12"/>
  <c r="AD36" i="15" s="1"/>
  <c r="AD68" i="15" s="1"/>
  <c r="AD35" i="14" s="1"/>
  <c r="M79" i="12"/>
  <c r="M29" i="15" s="1"/>
  <c r="M61" i="15" s="1"/>
  <c r="M28" i="14" s="1"/>
  <c r="F74" i="12"/>
  <c r="F24" i="15" s="1"/>
  <c r="F56" i="15" s="1"/>
  <c r="F23" i="14" s="1"/>
  <c r="H108" i="12"/>
  <c r="H29" i="15" s="1"/>
  <c r="H61" i="15" s="1"/>
  <c r="H28" i="14" s="1"/>
  <c r="C21" i="15"/>
  <c r="C53" i="15" s="1"/>
  <c r="C20" i="14" s="1"/>
  <c r="C44" i="14" s="1"/>
  <c r="T74" i="12"/>
  <c r="T24" i="15" s="1"/>
  <c r="T56" i="15" s="1"/>
  <c r="T23" i="14" s="1"/>
  <c r="X79" i="12"/>
  <c r="X29" i="15" s="1"/>
  <c r="X61" i="15" s="1"/>
  <c r="X28" i="14" s="1"/>
  <c r="S74" i="12"/>
  <c r="S24" i="15" s="1"/>
  <c r="S56" i="15" s="1"/>
  <c r="S23" i="14" s="1"/>
  <c r="F86" i="12"/>
  <c r="F36" i="15" s="1"/>
  <c r="F68" i="15" s="1"/>
  <c r="F35" i="14" s="1"/>
  <c r="AD103" i="12"/>
  <c r="AD24" i="15" s="1"/>
  <c r="AD56" i="15" s="1"/>
  <c r="AD23" i="14" s="1"/>
  <c r="H103" i="12"/>
  <c r="H24" i="15" s="1"/>
  <c r="H56" i="15" s="1"/>
  <c r="H23" i="14" s="1"/>
  <c r="F108" i="12"/>
  <c r="F29" i="15" s="1"/>
  <c r="F61" i="15" s="1"/>
  <c r="F28" i="14" s="1"/>
  <c r="V74" i="12"/>
  <c r="V24" i="15" s="1"/>
  <c r="V56" i="15" s="1"/>
  <c r="V23" i="14" s="1"/>
  <c r="V115" i="12"/>
  <c r="V36" i="15" s="1"/>
  <c r="V68" i="15" s="1"/>
  <c r="V35" i="14" s="1"/>
  <c r="AD79" i="12"/>
  <c r="AD29" i="15" s="1"/>
  <c r="AD61" i="15" s="1"/>
  <c r="AD28" i="14" s="1"/>
  <c r="M86" i="12"/>
  <c r="M36" i="15" s="1"/>
  <c r="M68" i="15" s="1"/>
  <c r="M35" i="14" s="1"/>
  <c r="V108" i="12"/>
  <c r="V29" i="15" s="1"/>
  <c r="V61" i="15" s="1"/>
  <c r="V28" i="14" s="1"/>
  <c r="C89" i="12"/>
  <c r="C39" i="15" s="1"/>
  <c r="C71" i="15" s="1"/>
  <c r="C38" i="14" s="1"/>
  <c r="S79" i="12"/>
  <c r="S29" i="15" s="1"/>
  <c r="S61" i="15" s="1"/>
  <c r="S28" i="14" s="1"/>
  <c r="O89" i="12"/>
  <c r="O39" i="15" s="1"/>
  <c r="O71" i="15" s="1"/>
  <c r="O38" i="14" s="1"/>
  <c r="U103" i="12"/>
  <c r="U24" i="15" s="1"/>
  <c r="U56" i="15" s="1"/>
  <c r="U23" i="14" s="1"/>
  <c r="M103" i="12"/>
  <c r="M24" i="15" s="1"/>
  <c r="M56" i="15" s="1"/>
  <c r="M23" i="14" s="1"/>
  <c r="E83" i="12"/>
  <c r="E33" i="15" s="1"/>
  <c r="E65" i="15" s="1"/>
  <c r="E32" i="14" s="1"/>
  <c r="M81" i="12"/>
  <c r="M31" i="15" s="1"/>
  <c r="M63" i="15" s="1"/>
  <c r="M30" i="14" s="1"/>
  <c r="X118" i="12"/>
  <c r="X39" i="15" s="1"/>
  <c r="X71" i="15" s="1"/>
  <c r="X38" i="14" s="1"/>
  <c r="R118" i="12"/>
  <c r="R39" i="15" s="1"/>
  <c r="R71" i="15" s="1"/>
  <c r="R38" i="14" s="1"/>
  <c r="I108" i="12"/>
  <c r="I29" i="15" s="1"/>
  <c r="I61" i="15" s="1"/>
  <c r="I28" i="14" s="1"/>
  <c r="Y83" i="12"/>
  <c r="Y33" i="15" s="1"/>
  <c r="Y65" i="15" s="1"/>
  <c r="Y32" i="14" s="1"/>
  <c r="J115" i="12"/>
  <c r="J36" i="15" s="1"/>
  <c r="J68" i="15" s="1"/>
  <c r="J35" i="14" s="1"/>
  <c r="K115" i="12"/>
  <c r="K36" i="15" s="1"/>
  <c r="K68" i="15" s="1"/>
  <c r="K35" i="14" s="1"/>
  <c r="G79" i="12"/>
  <c r="G29" i="15" s="1"/>
  <c r="G61" i="15" s="1"/>
  <c r="G28" i="14" s="1"/>
  <c r="U86" i="12"/>
  <c r="U36" i="15" s="1"/>
  <c r="U68" i="15" s="1"/>
  <c r="U35" i="14" s="1"/>
  <c r="O86" i="12"/>
  <c r="O36" i="15" s="1"/>
  <c r="O68" i="15" s="1"/>
  <c r="O35" i="14" s="1"/>
  <c r="AC74" i="12"/>
  <c r="AC24" i="15" s="1"/>
  <c r="AC56" i="15" s="1"/>
  <c r="AC23" i="14" s="1"/>
  <c r="L103" i="12"/>
  <c r="L24" i="15" s="1"/>
  <c r="L56" i="15" s="1"/>
  <c r="L23" i="14" s="1"/>
  <c r="Y74" i="12"/>
  <c r="Y24" i="15" s="1"/>
  <c r="Y56" i="15" s="1"/>
  <c r="Y23" i="14" s="1"/>
  <c r="G115" i="12"/>
  <c r="G36" i="15" s="1"/>
  <c r="G68" i="15" s="1"/>
  <c r="G35" i="14" s="1"/>
  <c r="J72" i="12"/>
  <c r="J22" i="15" s="1"/>
  <c r="J54" i="15" s="1"/>
  <c r="J21" i="14" s="1"/>
  <c r="J45" i="14" s="1"/>
  <c r="N74" i="12"/>
  <c r="N24" i="15" s="1"/>
  <c r="N56" i="15" s="1"/>
  <c r="N23" i="14" s="1"/>
  <c r="E103" i="12"/>
  <c r="E24" i="15" s="1"/>
  <c r="E56" i="15" s="1"/>
  <c r="E23" i="14" s="1"/>
  <c r="H86" i="12"/>
  <c r="H36" i="15" s="1"/>
  <c r="H68" i="15" s="1"/>
  <c r="H35" i="14" s="1"/>
  <c r="Q86" i="12"/>
  <c r="Q36" i="15" s="1"/>
  <c r="Q68" i="15" s="1"/>
  <c r="Q35" i="14" s="1"/>
  <c r="U75" i="12"/>
  <c r="U25" i="15" s="1"/>
  <c r="U57" i="15" s="1"/>
  <c r="U24" i="14" s="1"/>
  <c r="R108" i="12"/>
  <c r="R29" i="15" s="1"/>
  <c r="R61" i="15" s="1"/>
  <c r="R28" i="14" s="1"/>
  <c r="R115" i="12"/>
  <c r="R36" i="15" s="1"/>
  <c r="R68" i="15" s="1"/>
  <c r="R35" i="14" s="1"/>
  <c r="D108" i="12"/>
  <c r="D29" i="15" s="1"/>
  <c r="D61" i="15" s="1"/>
  <c r="D28" i="14" s="1"/>
  <c r="U118" i="12"/>
  <c r="U39" i="15" s="1"/>
  <c r="U71" i="15" s="1"/>
  <c r="U38" i="14" s="1"/>
  <c r="AA86" i="12"/>
  <c r="AA36" i="15" s="1"/>
  <c r="AA68" i="15" s="1"/>
  <c r="AA35" i="14" s="1"/>
  <c r="AD89" i="12"/>
  <c r="AD39" i="15" s="1"/>
  <c r="AD71" i="15" s="1"/>
  <c r="AD38" i="14" s="1"/>
  <c r="X86" i="12"/>
  <c r="X36" i="15" s="1"/>
  <c r="X68" i="15" s="1"/>
  <c r="X35" i="14" s="1"/>
  <c r="W74" i="12"/>
  <c r="W24" i="15" s="1"/>
  <c r="W56" i="15" s="1"/>
  <c r="W23" i="14" s="1"/>
  <c r="C108" i="12"/>
  <c r="C29" i="15" s="1"/>
  <c r="D118" i="12"/>
  <c r="D39" i="15" s="1"/>
  <c r="D71" i="15" s="1"/>
  <c r="D38" i="14" s="1"/>
  <c r="AB72" i="12"/>
  <c r="AB22" i="15" s="1"/>
  <c r="AB54" i="15" s="1"/>
  <c r="AB21" i="14" s="1"/>
  <c r="AB45" i="14" s="1"/>
  <c r="C86" i="12"/>
  <c r="C36" i="15" s="1"/>
  <c r="C68" i="15" s="1"/>
  <c r="C35" i="14" s="1"/>
  <c r="Y108" i="12"/>
  <c r="Y29" i="15" s="1"/>
  <c r="Y61" i="15" s="1"/>
  <c r="Y28" i="14" s="1"/>
  <c r="Y53" i="14" s="1"/>
  <c r="E115" i="12"/>
  <c r="E36" i="15" s="1"/>
  <c r="E68" i="15" s="1"/>
  <c r="E35" i="14" s="1"/>
  <c r="R74" i="12"/>
  <c r="R24" i="15" s="1"/>
  <c r="R56" i="15" s="1"/>
  <c r="R23" i="14" s="1"/>
  <c r="AB108" i="12"/>
  <c r="AB29" i="15" s="1"/>
  <c r="AB61" i="15" s="1"/>
  <c r="AB28" i="14" s="1"/>
  <c r="P74" i="12"/>
  <c r="P24" i="15" s="1"/>
  <c r="P56" i="15" s="1"/>
  <c r="P23" i="14" s="1"/>
  <c r="N79" i="12"/>
  <c r="N29" i="15" s="1"/>
  <c r="N61" i="15" s="1"/>
  <c r="N28" i="14" s="1"/>
  <c r="AC118" i="12"/>
  <c r="AC39" i="15" s="1"/>
  <c r="AC71" i="15" s="1"/>
  <c r="AC38" i="14" s="1"/>
  <c r="K103" i="12"/>
  <c r="K24" i="15" s="1"/>
  <c r="K56" i="15" s="1"/>
  <c r="K23" i="14" s="1"/>
  <c r="N112" i="12"/>
  <c r="N33" i="15" s="1"/>
  <c r="N65" i="15" s="1"/>
  <c r="N32" i="14" s="1"/>
  <c r="J103" i="12"/>
  <c r="J24" i="15" s="1"/>
  <c r="J56" i="15" s="1"/>
  <c r="J23" i="14" s="1"/>
  <c r="Q79" i="12"/>
  <c r="Q29" i="15" s="1"/>
  <c r="Q61" i="15" s="1"/>
  <c r="Q28" i="14" s="1"/>
  <c r="N115" i="12"/>
  <c r="N36" i="15" s="1"/>
  <c r="N68" i="15" s="1"/>
  <c r="N35" i="14" s="1"/>
  <c r="D86" i="12"/>
  <c r="D36" i="15" s="1"/>
  <c r="D68" i="15" s="1"/>
  <c r="D35" i="14" s="1"/>
  <c r="L86" i="12"/>
  <c r="L36" i="15" s="1"/>
  <c r="L68" i="15" s="1"/>
  <c r="L35" i="14" s="1"/>
  <c r="L108" i="12"/>
  <c r="L29" i="15" s="1"/>
  <c r="L61" i="15" s="1"/>
  <c r="L28" i="14" s="1"/>
  <c r="P110" i="12"/>
  <c r="P31" i="15" s="1"/>
  <c r="P63" i="15" s="1"/>
  <c r="P30" i="14" s="1"/>
  <c r="E118" i="12"/>
  <c r="E39" i="15" s="1"/>
  <c r="E71" i="15" s="1"/>
  <c r="E38" i="14" s="1"/>
  <c r="Z86" i="12"/>
  <c r="Z36" i="15" s="1"/>
  <c r="Z68" i="15" s="1"/>
  <c r="Z35" i="14" s="1"/>
  <c r="V114" i="12"/>
  <c r="V35" i="15" s="1"/>
  <c r="V67" i="15" s="1"/>
  <c r="V34" i="14" s="1"/>
  <c r="T79" i="12"/>
  <c r="T29" i="15" s="1"/>
  <c r="T61" i="15" s="1"/>
  <c r="T28" i="14" s="1"/>
  <c r="AC86" i="12"/>
  <c r="AC36" i="15" s="1"/>
  <c r="AC68" i="15" s="1"/>
  <c r="AC35" i="14" s="1"/>
  <c r="J75" i="12"/>
  <c r="J25" i="15" s="1"/>
  <c r="J57" i="15" s="1"/>
  <c r="J24" i="14" s="1"/>
  <c r="O74" i="12"/>
  <c r="O24" i="15" s="1"/>
  <c r="O56" i="15" s="1"/>
  <c r="O23" i="14" s="1"/>
  <c r="W89" i="12"/>
  <c r="W39" i="15" s="1"/>
  <c r="W71" i="15" s="1"/>
  <c r="W38" i="14" s="1"/>
  <c r="AC83" i="12"/>
  <c r="AC33" i="15" s="1"/>
  <c r="AC65" i="15" s="1"/>
  <c r="AC32" i="14" s="1"/>
  <c r="S86" i="12"/>
  <c r="S36" i="15" s="1"/>
  <c r="S68" i="15" s="1"/>
  <c r="S35" i="14" s="1"/>
  <c r="T89" i="12"/>
  <c r="T39" i="15" s="1"/>
  <c r="T71" i="15" s="1"/>
  <c r="T38" i="14" s="1"/>
  <c r="P108" i="12"/>
  <c r="P29" i="15" s="1"/>
  <c r="P61" i="15" s="1"/>
  <c r="P28" i="14" s="1"/>
  <c r="D81" i="12"/>
  <c r="D31" i="15" s="1"/>
  <c r="D63" i="15" s="1"/>
  <c r="D30" i="14" s="1"/>
  <c r="R72" i="12"/>
  <c r="R22" i="15" s="1"/>
  <c r="R54" i="15" s="1"/>
  <c r="R21" i="14" s="1"/>
  <c r="R45" i="14" s="1"/>
  <c r="AD112" i="12"/>
  <c r="AD33" i="15" s="1"/>
  <c r="AD65" i="15" s="1"/>
  <c r="AD32" i="14" s="1"/>
  <c r="E79" i="12"/>
  <c r="E29" i="15" s="1"/>
  <c r="E61" i="15" s="1"/>
  <c r="E28" i="14" s="1"/>
  <c r="F89" i="12"/>
  <c r="F39" i="15" s="1"/>
  <c r="F71" i="15" s="1"/>
  <c r="F38" i="14" s="1"/>
  <c r="I118" i="12"/>
  <c r="I39" i="15" s="1"/>
  <c r="I71" i="15" s="1"/>
  <c r="I38" i="14" s="1"/>
  <c r="X74" i="12"/>
  <c r="X24" i="15" s="1"/>
  <c r="X56" i="15" s="1"/>
  <c r="X23" i="14" s="1"/>
  <c r="I81" i="12"/>
  <c r="I31" i="15" s="1"/>
  <c r="I63" i="15" s="1"/>
  <c r="I30" i="14" s="1"/>
  <c r="K119" i="12"/>
  <c r="K40" i="15" s="1"/>
  <c r="K72" i="15" s="1"/>
  <c r="K39" i="14" s="1"/>
  <c r="J81" i="12"/>
  <c r="J31" i="15" s="1"/>
  <c r="J63" i="15" s="1"/>
  <c r="J30" i="14" s="1"/>
  <c r="Q107" i="12"/>
  <c r="Q28" i="15" s="1"/>
  <c r="Q60" i="15" s="1"/>
  <c r="Q27" i="14" s="1"/>
  <c r="L78" i="12"/>
  <c r="L28" i="15" s="1"/>
  <c r="L60" i="15" s="1"/>
  <c r="L27" i="14" s="1"/>
  <c r="H110" i="12"/>
  <c r="H31" i="15" s="1"/>
  <c r="H63" i="15" s="1"/>
  <c r="H30" i="14" s="1"/>
  <c r="AA113" i="12"/>
  <c r="AA34" i="15" s="1"/>
  <c r="AA66" i="15" s="1"/>
  <c r="AA33" i="14" s="1"/>
  <c r="O101" i="12"/>
  <c r="O22" i="15" s="1"/>
  <c r="O54" i="15" s="1"/>
  <c r="O21" i="14" s="1"/>
  <c r="O45" i="14" s="1"/>
  <c r="I103" i="12"/>
  <c r="I24" i="15" s="1"/>
  <c r="I56" i="15" s="1"/>
  <c r="I23" i="14" s="1"/>
  <c r="P115" i="12"/>
  <c r="P36" i="15" s="1"/>
  <c r="P68" i="15" s="1"/>
  <c r="P35" i="14" s="1"/>
  <c r="T81" i="12"/>
  <c r="T31" i="15" s="1"/>
  <c r="T63" i="15" s="1"/>
  <c r="T30" i="14" s="1"/>
  <c r="K79" i="12"/>
  <c r="K29" i="15" s="1"/>
  <c r="K61" i="15" s="1"/>
  <c r="K28" i="14" s="1"/>
  <c r="W83" i="12"/>
  <c r="W33" i="15" s="1"/>
  <c r="W65" i="15" s="1"/>
  <c r="W32" i="14" s="1"/>
  <c r="AA72" i="12"/>
  <c r="AA22" i="15" s="1"/>
  <c r="AA54" i="15" s="1"/>
  <c r="AA21" i="14" s="1"/>
  <c r="AA45" i="14" s="1"/>
  <c r="E72" i="12"/>
  <c r="E22" i="15" s="1"/>
  <c r="E54" i="15" s="1"/>
  <c r="E21" i="14" s="1"/>
  <c r="E45" i="14" s="1"/>
  <c r="Z108" i="12"/>
  <c r="I86" i="12"/>
  <c r="I36" i="15" s="1"/>
  <c r="I68" i="15" s="1"/>
  <c r="I35" i="14" s="1"/>
  <c r="Z74" i="12"/>
  <c r="Z24" i="15" s="1"/>
  <c r="Z56" i="15" s="1"/>
  <c r="Z23" i="14" s="1"/>
  <c r="Z112" i="12"/>
  <c r="Z33" i="15" s="1"/>
  <c r="Z65" i="15" s="1"/>
  <c r="Z32" i="14" s="1"/>
  <c r="C104" i="12"/>
  <c r="C25" i="15" s="1"/>
  <c r="C57" i="15" s="1"/>
  <c r="C24" i="14" s="1"/>
  <c r="AA79" i="12"/>
  <c r="AA29" i="15" s="1"/>
  <c r="AA61" i="15" s="1"/>
  <c r="AA28" i="14" s="1"/>
  <c r="H112" i="12"/>
  <c r="H33" i="15" s="1"/>
  <c r="H65" i="15" s="1"/>
  <c r="H32" i="14" s="1"/>
  <c r="J79" i="12"/>
  <c r="J29" i="15" s="1"/>
  <c r="J61" i="15" s="1"/>
  <c r="J28" i="14" s="1"/>
  <c r="T115" i="12"/>
  <c r="O81" i="12"/>
  <c r="O31" i="15" s="1"/>
  <c r="O63" i="15" s="1"/>
  <c r="O30" i="14" s="1"/>
  <c r="N84" i="12"/>
  <c r="N34" i="15" s="1"/>
  <c r="N66" i="15" s="1"/>
  <c r="N33" i="14" s="1"/>
  <c r="N57" i="14" s="1"/>
  <c r="J83" i="12"/>
  <c r="J33" i="15" s="1"/>
  <c r="J65" i="15" s="1"/>
  <c r="J32" i="14" s="1"/>
  <c r="P118" i="12"/>
  <c r="P39" i="15" s="1"/>
  <c r="P71" i="15" s="1"/>
  <c r="P38" i="14" s="1"/>
  <c r="AB83" i="12"/>
  <c r="AB33" i="15" s="1"/>
  <c r="AB65" i="15" s="1"/>
  <c r="AB32" i="14" s="1"/>
  <c r="L89" i="12"/>
  <c r="L39" i="15" s="1"/>
  <c r="L71" i="15" s="1"/>
  <c r="L38" i="14" s="1"/>
  <c r="Q83" i="12"/>
  <c r="Q33" i="15" s="1"/>
  <c r="Q65" i="15" s="1"/>
  <c r="Q32" i="14" s="1"/>
  <c r="AA74" i="12"/>
  <c r="AA24" i="15" s="1"/>
  <c r="AA56" i="15" s="1"/>
  <c r="AA23" i="14" s="1"/>
  <c r="AB86" i="12"/>
  <c r="AB36" i="15" s="1"/>
  <c r="AB68" i="15" s="1"/>
  <c r="AB35" i="14" s="1"/>
  <c r="G74" i="12"/>
  <c r="G24" i="15" s="1"/>
  <c r="G56" i="15" s="1"/>
  <c r="G23" i="14" s="1"/>
  <c r="M89" i="12"/>
  <c r="M39" i="15" s="1"/>
  <c r="M71" i="15" s="1"/>
  <c r="M38" i="14" s="1"/>
  <c r="E81" i="12"/>
  <c r="E31" i="15" s="1"/>
  <c r="E63" i="15" s="1"/>
  <c r="E30" i="14" s="1"/>
  <c r="Z72" i="12"/>
  <c r="Z22" i="15" s="1"/>
  <c r="Z54" i="15" s="1"/>
  <c r="Z21" i="14" s="1"/>
  <c r="Y81" i="12"/>
  <c r="Y31" i="15" s="1"/>
  <c r="Y63" i="15" s="1"/>
  <c r="Y30" i="14" s="1"/>
  <c r="Y54" i="14" s="1"/>
  <c r="O85" i="12"/>
  <c r="O35" i="15" s="1"/>
  <c r="O67" i="15" s="1"/>
  <c r="O34" i="14" s="1"/>
  <c r="C110" i="12"/>
  <c r="C31" i="15" s="1"/>
  <c r="C63" i="15" s="1"/>
  <c r="AC110" i="12"/>
  <c r="AC31" i="15" s="1"/>
  <c r="AC63" i="15" s="1"/>
  <c r="AC30" i="14" s="1"/>
  <c r="P104" i="12"/>
  <c r="P25" i="15" s="1"/>
  <c r="P57" i="15" s="1"/>
  <c r="P24" i="14" s="1"/>
  <c r="W86" i="12"/>
  <c r="W36" i="15" s="1"/>
  <c r="W68" i="15" s="1"/>
  <c r="W35" i="14" s="1"/>
  <c r="D74" i="12"/>
  <c r="D24" i="15" s="1"/>
  <c r="D56" i="15" s="1"/>
  <c r="D23" i="14" s="1"/>
  <c r="W79" i="12"/>
  <c r="W29" i="15" s="1"/>
  <c r="W61" i="15" s="1"/>
  <c r="W28" i="14" s="1"/>
  <c r="U79" i="12"/>
  <c r="U29" i="15" s="1"/>
  <c r="U61" i="15" s="1"/>
  <c r="U28" i="14" s="1"/>
  <c r="U52" i="14" s="1"/>
  <c r="J89" i="12"/>
  <c r="J39" i="15" s="1"/>
  <c r="J71" i="15" s="1"/>
  <c r="J38" i="14" s="1"/>
  <c r="R81" i="12"/>
  <c r="R31" i="15" s="1"/>
  <c r="R63" i="15" s="1"/>
  <c r="R30" i="14" s="1"/>
  <c r="S81" i="12"/>
  <c r="S31" i="15" s="1"/>
  <c r="S63" i="15" s="1"/>
  <c r="S30" i="14" s="1"/>
  <c r="C102" i="12"/>
  <c r="C23" i="15" s="1"/>
  <c r="C55" i="15" s="1"/>
  <c r="C22" i="14" s="1"/>
  <c r="G81" i="12"/>
  <c r="G31" i="15" s="1"/>
  <c r="G63" i="15" s="1"/>
  <c r="G30" i="14" s="1"/>
  <c r="U83" i="12"/>
  <c r="U33" i="15" s="1"/>
  <c r="U65" i="15" s="1"/>
  <c r="U32" i="14" s="1"/>
  <c r="U81" i="12"/>
  <c r="U31" i="15" s="1"/>
  <c r="U63" i="15" s="1"/>
  <c r="U30" i="14" s="1"/>
  <c r="O79" i="12"/>
  <c r="O29" i="15" s="1"/>
  <c r="O61" i="15" s="1"/>
  <c r="O28" i="14" s="1"/>
  <c r="AC78" i="12"/>
  <c r="AC28" i="15" s="1"/>
  <c r="AC60" i="15" s="1"/>
  <c r="AC27" i="14" s="1"/>
  <c r="Q75" i="12"/>
  <c r="Q25" i="15" s="1"/>
  <c r="Q57" i="15" s="1"/>
  <c r="Q24" i="14" s="1"/>
  <c r="AD81" i="12"/>
  <c r="AD31" i="15" s="1"/>
  <c r="AD63" i="15" s="1"/>
  <c r="AD30" i="14" s="1"/>
  <c r="Z89" i="12"/>
  <c r="Z39" i="15" s="1"/>
  <c r="Z71" i="15" s="1"/>
  <c r="Z38" i="14" s="1"/>
  <c r="C74" i="12"/>
  <c r="C24" i="15" s="1"/>
  <c r="AB74" i="12"/>
  <c r="AB24" i="15" s="1"/>
  <c r="AB56" i="15" s="1"/>
  <c r="AB23" i="14" s="1"/>
  <c r="Y118" i="12"/>
  <c r="Y39" i="15" s="1"/>
  <c r="Y71" i="15" s="1"/>
  <c r="Y38" i="14" s="1"/>
  <c r="K72" i="12"/>
  <c r="K22" i="15" s="1"/>
  <c r="K54" i="15" s="1"/>
  <c r="K21" i="14" s="1"/>
  <c r="K45" i="14" s="1"/>
  <c r="M78" i="12"/>
  <c r="M28" i="15" s="1"/>
  <c r="M60" i="15" s="1"/>
  <c r="M27" i="14" s="1"/>
  <c r="P101" i="12"/>
  <c r="P22" i="15" s="1"/>
  <c r="P54" i="15" s="1"/>
  <c r="P21" i="14" s="1"/>
  <c r="P45" i="14" s="1"/>
  <c r="Q89" i="12"/>
  <c r="Q39" i="15" s="1"/>
  <c r="Q71" i="15" s="1"/>
  <c r="Q38" i="14" s="1"/>
  <c r="AA78" i="12"/>
  <c r="AA28" i="15" s="1"/>
  <c r="AA60" i="15" s="1"/>
  <c r="AA27" i="14" s="1"/>
  <c r="AB81" i="12"/>
  <c r="AB31" i="15" s="1"/>
  <c r="AB63" i="15" s="1"/>
  <c r="AB30" i="14" s="1"/>
  <c r="Z73" i="12"/>
  <c r="Z23" i="15" s="1"/>
  <c r="Z55" i="15" s="1"/>
  <c r="Z22" i="14" s="1"/>
  <c r="P84" i="12"/>
  <c r="P34" i="15" s="1"/>
  <c r="P66" i="15" s="1"/>
  <c r="P33" i="14" s="1"/>
  <c r="H78" i="12"/>
  <c r="H28" i="15" s="1"/>
  <c r="H60" i="15" s="1"/>
  <c r="H27" i="14" s="1"/>
  <c r="K118" i="12"/>
  <c r="K39" i="15" s="1"/>
  <c r="K71" i="15" s="1"/>
  <c r="K38" i="14" s="1"/>
  <c r="K110" i="12"/>
  <c r="K31" i="15" s="1"/>
  <c r="K63" i="15" s="1"/>
  <c r="K30" i="14" s="1"/>
  <c r="V113" i="12"/>
  <c r="V34" i="15" s="1"/>
  <c r="V66" i="15" s="1"/>
  <c r="V33" i="14" s="1"/>
  <c r="F83" i="12"/>
  <c r="F33" i="15" s="1"/>
  <c r="F65" i="15" s="1"/>
  <c r="F32" i="14" s="1"/>
  <c r="F72" i="12"/>
  <c r="F22" i="15" s="1"/>
  <c r="F54" i="15" s="1"/>
  <c r="F21" i="14" s="1"/>
  <c r="F45" i="14" s="1"/>
  <c r="P73" i="12"/>
  <c r="P23" i="15" s="1"/>
  <c r="P55" i="15" s="1"/>
  <c r="P22" i="14" s="1"/>
  <c r="I84" i="12"/>
  <c r="I34" i="15" s="1"/>
  <c r="I66" i="15" s="1"/>
  <c r="I33" i="14" s="1"/>
  <c r="K78" i="12"/>
  <c r="K28" i="15" s="1"/>
  <c r="K60" i="15" s="1"/>
  <c r="K27" i="14" s="1"/>
  <c r="F75" i="12"/>
  <c r="F25" i="15" s="1"/>
  <c r="F57" i="15" s="1"/>
  <c r="F24" i="14" s="1"/>
  <c r="T83" i="12"/>
  <c r="T33" i="15" s="1"/>
  <c r="T65" i="15" s="1"/>
  <c r="T32" i="14" s="1"/>
  <c r="L83" i="12"/>
  <c r="L33" i="15" s="1"/>
  <c r="L65" i="15" s="1"/>
  <c r="L32" i="14" s="1"/>
  <c r="T101" i="12"/>
  <c r="T22" i="15" s="1"/>
  <c r="T54" i="15" s="1"/>
  <c r="T21" i="14" s="1"/>
  <c r="T45" i="14" s="1"/>
  <c r="V83" i="12"/>
  <c r="V33" i="15" s="1"/>
  <c r="V65" i="15" s="1"/>
  <c r="V32" i="14" s="1"/>
  <c r="N72" i="12"/>
  <c r="N22" i="15" s="1"/>
  <c r="N54" i="15" s="1"/>
  <c r="N21" i="14" s="1"/>
  <c r="N45" i="14" s="1"/>
  <c r="N89" i="12"/>
  <c r="N39" i="15" s="1"/>
  <c r="N71" i="15" s="1"/>
  <c r="N38" i="14" s="1"/>
  <c r="X83" i="12"/>
  <c r="X33" i="15" s="1"/>
  <c r="X65" i="15" s="1"/>
  <c r="X32" i="14" s="1"/>
  <c r="C72" i="12"/>
  <c r="E107" i="12"/>
  <c r="E28" i="15" s="1"/>
  <c r="E60" i="15" s="1"/>
  <c r="E27" i="14" s="1"/>
  <c r="AA89" i="12"/>
  <c r="AA39" i="15" s="1"/>
  <c r="AA71" i="15" s="1"/>
  <c r="AA38" i="14" s="1"/>
  <c r="Z116" i="12"/>
  <c r="Z37" i="15" s="1"/>
  <c r="Z69" i="15" s="1"/>
  <c r="Z36" i="14" s="1"/>
  <c r="C83" i="12"/>
  <c r="C33" i="15" s="1"/>
  <c r="M112" i="12"/>
  <c r="M33" i="15" s="1"/>
  <c r="M65" i="15" s="1"/>
  <c r="M32" i="14" s="1"/>
  <c r="O83" i="12"/>
  <c r="O33" i="15" s="1"/>
  <c r="O65" i="15" s="1"/>
  <c r="O32" i="14" s="1"/>
  <c r="C90" i="12"/>
  <c r="C40" i="15" s="1"/>
  <c r="C72" i="15" s="1"/>
  <c r="C39" i="14" s="1"/>
  <c r="T107" i="12"/>
  <c r="T28" i="15" s="1"/>
  <c r="T60" i="15" s="1"/>
  <c r="T27" i="14" s="1"/>
  <c r="C84" i="12"/>
  <c r="C34" i="15" s="1"/>
  <c r="C66" i="15" s="1"/>
  <c r="C33" i="14" s="1"/>
  <c r="P78" i="12"/>
  <c r="P28" i="15" s="1"/>
  <c r="P60" i="15" s="1"/>
  <c r="H85" i="12"/>
  <c r="H35" i="15" s="1"/>
  <c r="H67" i="15" s="1"/>
  <c r="H34" i="14" s="1"/>
  <c r="R83" i="12"/>
  <c r="R33" i="15" s="1"/>
  <c r="R65" i="15" s="1"/>
  <c r="R32" i="14" s="1"/>
  <c r="W72" i="12"/>
  <c r="W22" i="15" s="1"/>
  <c r="W54" i="15" s="1"/>
  <c r="W21" i="14" s="1"/>
  <c r="W45" i="14" s="1"/>
  <c r="R114" i="12"/>
  <c r="R35" i="15" s="1"/>
  <c r="R67" i="15" s="1"/>
  <c r="R34" i="14" s="1"/>
  <c r="L87" i="12"/>
  <c r="L37" i="15" s="1"/>
  <c r="L69" i="15" s="1"/>
  <c r="L36" i="14" s="1"/>
  <c r="N104" i="12"/>
  <c r="N25" i="15" s="1"/>
  <c r="N57" i="15" s="1"/>
  <c r="N24" i="14" s="1"/>
  <c r="H72" i="12"/>
  <c r="H22" i="15" s="1"/>
  <c r="H54" i="15" s="1"/>
  <c r="H21" i="14" s="1"/>
  <c r="H45" i="14" s="1"/>
  <c r="C78" i="12"/>
  <c r="C28" i="15" s="1"/>
  <c r="C60" i="15" s="1"/>
  <c r="C27" i="14" s="1"/>
  <c r="J107" i="12"/>
  <c r="J28" i="15" s="1"/>
  <c r="J60" i="15" s="1"/>
  <c r="J27" i="14" s="1"/>
  <c r="AB87" i="12"/>
  <c r="AB37" i="15" s="1"/>
  <c r="AB69" i="15" s="1"/>
  <c r="AB36" i="14" s="1"/>
  <c r="V89" i="12"/>
  <c r="V39" i="15" s="1"/>
  <c r="V71" i="15" s="1"/>
  <c r="V38" i="14" s="1"/>
  <c r="G75" i="12"/>
  <c r="G25" i="15" s="1"/>
  <c r="G57" i="15" s="1"/>
  <c r="G24" i="14" s="1"/>
  <c r="K83" i="12"/>
  <c r="K33" i="15" s="1"/>
  <c r="K65" i="15" s="1"/>
  <c r="K32" i="14" s="1"/>
  <c r="N90" i="12"/>
  <c r="N40" i="15" s="1"/>
  <c r="N72" i="15" s="1"/>
  <c r="N39" i="14" s="1"/>
  <c r="AD84" i="12"/>
  <c r="AD34" i="15" s="1"/>
  <c r="AD66" i="15" s="1"/>
  <c r="AD33" i="14" s="1"/>
  <c r="AD57" i="14" s="1"/>
  <c r="E75" i="12"/>
  <c r="E25" i="15" s="1"/>
  <c r="E57" i="15" s="1"/>
  <c r="E24" i="14" s="1"/>
  <c r="I73" i="12"/>
  <c r="I23" i="15" s="1"/>
  <c r="I55" i="15" s="1"/>
  <c r="I22" i="14" s="1"/>
  <c r="Q80" i="12"/>
  <c r="Q30" i="15" s="1"/>
  <c r="Q62" i="15" s="1"/>
  <c r="Q29" i="14" s="1"/>
  <c r="AC72" i="12"/>
  <c r="AC22" i="15" s="1"/>
  <c r="AC54" i="15" s="1"/>
  <c r="AC21" i="14" s="1"/>
  <c r="AC45" i="14" s="1"/>
  <c r="F109" i="12"/>
  <c r="F30" i="15" s="1"/>
  <c r="F62" i="15" s="1"/>
  <c r="F29" i="14" s="1"/>
  <c r="G119" i="12"/>
  <c r="G40" i="15" s="1"/>
  <c r="G72" i="15" s="1"/>
  <c r="G39" i="14" s="1"/>
  <c r="G84" i="12"/>
  <c r="G34" i="15" s="1"/>
  <c r="G66" i="15" s="1"/>
  <c r="G33" i="14" s="1"/>
  <c r="AB78" i="12"/>
  <c r="AB28" i="15" s="1"/>
  <c r="AB60" i="15" s="1"/>
  <c r="AB27" i="14" s="1"/>
  <c r="T84" i="12"/>
  <c r="T34" i="15" s="1"/>
  <c r="T66" i="15" s="1"/>
  <c r="T33" i="14" s="1"/>
  <c r="S118" i="12"/>
  <c r="S39" i="15" s="1"/>
  <c r="S71" i="15" s="1"/>
  <c r="S38" i="14" s="1"/>
  <c r="I83" i="12"/>
  <c r="I33" i="15" s="1"/>
  <c r="I65" i="15" s="1"/>
  <c r="I32" i="14" s="1"/>
  <c r="AB118" i="12"/>
  <c r="AB39" i="15" s="1"/>
  <c r="AB71" i="15" s="1"/>
  <c r="AB38" i="14" s="1"/>
  <c r="G118" i="12"/>
  <c r="G39" i="15" s="1"/>
  <c r="G71" i="15" s="1"/>
  <c r="G38" i="14" s="1"/>
  <c r="L75" i="12"/>
  <c r="L25" i="15" s="1"/>
  <c r="L57" i="15" s="1"/>
  <c r="L24" i="14" s="1"/>
  <c r="AB75" i="12"/>
  <c r="AB25" i="15" s="1"/>
  <c r="AB57" i="15" s="1"/>
  <c r="AB24" i="14" s="1"/>
  <c r="P83" i="12"/>
  <c r="P33" i="15" s="1"/>
  <c r="P65" i="15" s="1"/>
  <c r="P32" i="14" s="1"/>
  <c r="G83" i="12"/>
  <c r="G33" i="15" s="1"/>
  <c r="G65" i="15" s="1"/>
  <c r="G32" i="14" s="1"/>
  <c r="AD75" i="12"/>
  <c r="AD25" i="15" s="1"/>
  <c r="AD57" i="15" s="1"/>
  <c r="AD24" i="14" s="1"/>
  <c r="AA83" i="12"/>
  <c r="AA33" i="15" s="1"/>
  <c r="AA65" i="15" s="1"/>
  <c r="AA32" i="14" s="1"/>
  <c r="D83" i="12"/>
  <c r="D33" i="15" s="1"/>
  <c r="D65" i="15" s="1"/>
  <c r="D32" i="14" s="1"/>
  <c r="L72" i="12"/>
  <c r="L22" i="15" s="1"/>
  <c r="L54" i="15" s="1"/>
  <c r="L21" i="14" s="1"/>
  <c r="L45" i="14" s="1"/>
  <c r="AC85" i="12"/>
  <c r="AC35" i="15" s="1"/>
  <c r="AC67" i="15" s="1"/>
  <c r="AC34" i="14" s="1"/>
  <c r="X72" i="12"/>
  <c r="X22" i="15" s="1"/>
  <c r="X54" i="15" s="1"/>
  <c r="X21" i="14" s="1"/>
  <c r="X45" i="14" s="1"/>
  <c r="T75" i="12"/>
  <c r="T25" i="15" s="1"/>
  <c r="T57" i="15" s="1"/>
  <c r="T24" i="14" s="1"/>
  <c r="T48" i="14" s="1"/>
  <c r="G72" i="12"/>
  <c r="G22" i="15" s="1"/>
  <c r="G54" i="15" s="1"/>
  <c r="G21" i="14" s="1"/>
  <c r="G45" i="14" s="1"/>
  <c r="X114" i="12"/>
  <c r="X35" i="15" s="1"/>
  <c r="X67" i="15" s="1"/>
  <c r="X34" i="14" s="1"/>
  <c r="X73" i="12"/>
  <c r="X23" i="15" s="1"/>
  <c r="X55" i="15" s="1"/>
  <c r="X22" i="14" s="1"/>
  <c r="AD72" i="12"/>
  <c r="AD22" i="15" s="1"/>
  <c r="AD54" i="15" s="1"/>
  <c r="AD21" i="14" s="1"/>
  <c r="AD45" i="14" s="1"/>
  <c r="V101" i="12"/>
  <c r="V22" i="15" s="1"/>
  <c r="V54" i="15" s="1"/>
  <c r="V21" i="14" s="1"/>
  <c r="V45" i="14" s="1"/>
  <c r="AC113" i="12"/>
  <c r="AC34" i="15" s="1"/>
  <c r="AC66" i="15" s="1"/>
  <c r="AC33" i="14" s="1"/>
  <c r="AC57" i="14" s="1"/>
  <c r="Z80" i="12"/>
  <c r="Z30" i="15" s="1"/>
  <c r="Z62" i="15" s="1"/>
  <c r="Z29" i="14" s="1"/>
  <c r="M72" i="12"/>
  <c r="M22" i="15" s="1"/>
  <c r="M54" i="15" s="1"/>
  <c r="M21" i="14" s="1"/>
  <c r="M45" i="14" s="1"/>
  <c r="J116" i="12"/>
  <c r="J37" i="15" s="1"/>
  <c r="J69" i="15" s="1"/>
  <c r="J36" i="14" s="1"/>
  <c r="M80" i="12"/>
  <c r="M30" i="15" s="1"/>
  <c r="M62" i="15" s="1"/>
  <c r="M29" i="14" s="1"/>
  <c r="H73" i="12"/>
  <c r="H23" i="15" s="1"/>
  <c r="H55" i="15" s="1"/>
  <c r="H22" i="14" s="1"/>
  <c r="L73" i="12"/>
  <c r="L23" i="15" s="1"/>
  <c r="L55" i="15" s="1"/>
  <c r="L22" i="14" s="1"/>
  <c r="O76" i="12"/>
  <c r="O26" i="15" s="1"/>
  <c r="O58" i="15" s="1"/>
  <c r="O25" i="14" s="1"/>
  <c r="C85" i="12"/>
  <c r="C35" i="15" s="1"/>
  <c r="C106" i="12"/>
  <c r="C27" i="15" s="1"/>
  <c r="C59" i="15" s="1"/>
  <c r="C26" i="14" s="1"/>
  <c r="O75" i="12"/>
  <c r="O25" i="15" s="1"/>
  <c r="O57" i="15" s="1"/>
  <c r="O24" i="14" s="1"/>
  <c r="AC104" i="12"/>
  <c r="AC25" i="15" s="1"/>
  <c r="AC57" i="15" s="1"/>
  <c r="AC24" i="14" s="1"/>
  <c r="F85" i="12"/>
  <c r="F35" i="15" s="1"/>
  <c r="F67" i="15" s="1"/>
  <c r="F34" i="14" s="1"/>
  <c r="Z75" i="12"/>
  <c r="Z25" i="15" s="1"/>
  <c r="Z57" i="15" s="1"/>
  <c r="Z24" i="14" s="1"/>
  <c r="K116" i="12"/>
  <c r="K37" i="15" s="1"/>
  <c r="K69" i="15" s="1"/>
  <c r="K36" i="14" s="1"/>
  <c r="D75" i="12"/>
  <c r="D25" i="15" s="1"/>
  <c r="D57" i="15" s="1"/>
  <c r="D24" i="14" s="1"/>
  <c r="Y75" i="12"/>
  <c r="Y25" i="15" s="1"/>
  <c r="Y57" i="15" s="1"/>
  <c r="Y24" i="14" s="1"/>
  <c r="Y48" i="14" s="1"/>
  <c r="K77" i="12"/>
  <c r="K27" i="15" s="1"/>
  <c r="K59" i="15" s="1"/>
  <c r="K26" i="14" s="1"/>
  <c r="AB105" i="12"/>
  <c r="AB26" i="15" s="1"/>
  <c r="AB58" i="15" s="1"/>
  <c r="AB25" i="14" s="1"/>
  <c r="O80" i="12"/>
  <c r="O30" i="15" s="1"/>
  <c r="O62" i="15" s="1"/>
  <c r="O29" i="14" s="1"/>
  <c r="G80" i="12"/>
  <c r="G30" i="15" s="1"/>
  <c r="G62" i="15" s="1"/>
  <c r="G29" i="14" s="1"/>
  <c r="O78" i="12"/>
  <c r="O28" i="15" s="1"/>
  <c r="O60" i="15" s="1"/>
  <c r="O27" i="14" s="1"/>
  <c r="AC105" i="12"/>
  <c r="AC26" i="15" s="1"/>
  <c r="AC58" i="15" s="1"/>
  <c r="AC25" i="14" s="1"/>
  <c r="P76" i="12"/>
  <c r="P26" i="15" s="1"/>
  <c r="P58" i="15" s="1"/>
  <c r="P25" i="14" s="1"/>
  <c r="I80" i="12"/>
  <c r="I30" i="15" s="1"/>
  <c r="I62" i="15" s="1"/>
  <c r="I29" i="14" s="1"/>
  <c r="N80" i="12"/>
  <c r="N30" i="15" s="1"/>
  <c r="N62" i="15" s="1"/>
  <c r="N29" i="14" s="1"/>
  <c r="Y114" i="12"/>
  <c r="Y35" i="15" s="1"/>
  <c r="Y67" i="15" s="1"/>
  <c r="Y34" i="14" s="1"/>
  <c r="E84" i="12"/>
  <c r="E34" i="15" s="1"/>
  <c r="E66" i="15" s="1"/>
  <c r="E33" i="14" s="1"/>
  <c r="T116" i="12"/>
  <c r="T37" i="15" s="1"/>
  <c r="T69" i="15" s="1"/>
  <c r="T36" i="14" s="1"/>
  <c r="V87" i="12"/>
  <c r="V37" i="15" s="1"/>
  <c r="V69" i="15" s="1"/>
  <c r="V36" i="14" s="1"/>
  <c r="J119" i="12"/>
  <c r="J40" i="15" s="1"/>
  <c r="J72" i="15" s="1"/>
  <c r="J39" i="14" s="1"/>
  <c r="V109" i="12"/>
  <c r="V30" i="15" s="1"/>
  <c r="V62" i="15" s="1"/>
  <c r="V29" i="14" s="1"/>
  <c r="AA105" i="12"/>
  <c r="AA26" i="15" s="1"/>
  <c r="AA58" i="15" s="1"/>
  <c r="AA25" i="14" s="1"/>
  <c r="H77" i="12"/>
  <c r="H27" i="15" s="1"/>
  <c r="H59" i="15" s="1"/>
  <c r="H26" i="14" s="1"/>
  <c r="K75" i="12"/>
  <c r="K25" i="15" s="1"/>
  <c r="K57" i="15" s="1"/>
  <c r="K24" i="14" s="1"/>
  <c r="X90" i="12"/>
  <c r="X40" i="15" s="1"/>
  <c r="X72" i="15" s="1"/>
  <c r="X39" i="14" s="1"/>
  <c r="M73" i="12"/>
  <c r="M23" i="15" s="1"/>
  <c r="M55" i="15" s="1"/>
  <c r="M22" i="14" s="1"/>
  <c r="F77" i="12"/>
  <c r="F27" i="15" s="1"/>
  <c r="F59" i="15" s="1"/>
  <c r="F26" i="14" s="1"/>
  <c r="T119" i="12"/>
  <c r="T40" i="15" s="1"/>
  <c r="T72" i="15" s="1"/>
  <c r="T39" i="14" s="1"/>
  <c r="T63" i="14" s="1"/>
  <c r="AB90" i="12"/>
  <c r="AB40" i="15" s="1"/>
  <c r="AB72" i="15" s="1"/>
  <c r="AB39" i="14" s="1"/>
  <c r="O73" i="12"/>
  <c r="O23" i="15" s="1"/>
  <c r="O55" i="15" s="1"/>
  <c r="O22" i="14" s="1"/>
  <c r="L90" i="12"/>
  <c r="L40" i="15" s="1"/>
  <c r="L72" i="15" s="1"/>
  <c r="L39" i="14" s="1"/>
  <c r="E85" i="12"/>
  <c r="E35" i="15" s="1"/>
  <c r="E67" i="15" s="1"/>
  <c r="E34" i="14" s="1"/>
  <c r="S104" i="12"/>
  <c r="S25" i="15" s="1"/>
  <c r="S57" i="15" s="1"/>
  <c r="S24" i="14" s="1"/>
  <c r="S119" i="12"/>
  <c r="S40" i="15" s="1"/>
  <c r="S72" i="15" s="1"/>
  <c r="S39" i="14" s="1"/>
  <c r="S63" i="14" s="1"/>
  <c r="R90" i="12"/>
  <c r="R40" i="15" s="1"/>
  <c r="R72" i="15" s="1"/>
  <c r="R39" i="14" s="1"/>
  <c r="W87" i="12"/>
  <c r="W37" i="15" s="1"/>
  <c r="W69" i="15" s="1"/>
  <c r="W36" i="14" s="1"/>
  <c r="E106" i="12"/>
  <c r="E27" i="15" s="1"/>
  <c r="E59" i="15" s="1"/>
  <c r="E26" i="14" s="1"/>
  <c r="Z85" i="12"/>
  <c r="Z35" i="15" s="1"/>
  <c r="Z67" i="15" s="1"/>
  <c r="Z34" i="14" s="1"/>
  <c r="P87" i="12"/>
  <c r="P37" i="15" s="1"/>
  <c r="P69" i="15" s="1"/>
  <c r="P36" i="14" s="1"/>
  <c r="E73" i="12"/>
  <c r="E23" i="15" s="1"/>
  <c r="E55" i="15" s="1"/>
  <c r="E22" i="14" s="1"/>
  <c r="D78" i="12"/>
  <c r="D28" i="15" s="1"/>
  <c r="D60" i="15" s="1"/>
  <c r="D27" i="14" s="1"/>
  <c r="N111" i="12"/>
  <c r="N32" i="15" s="1"/>
  <c r="N64" i="15" s="1"/>
  <c r="N31" i="14" s="1"/>
  <c r="S78" i="12"/>
  <c r="S28" i="15" s="1"/>
  <c r="S60" i="15" s="1"/>
  <c r="S27" i="14" s="1"/>
  <c r="S84" i="12"/>
  <c r="S34" i="15" s="1"/>
  <c r="S66" i="15" s="1"/>
  <c r="S33" i="14" s="1"/>
  <c r="N78" i="12"/>
  <c r="N28" i="15" s="1"/>
  <c r="N60" i="15" s="1"/>
  <c r="N27" i="14" s="1"/>
  <c r="R78" i="12"/>
  <c r="R28" i="15" s="1"/>
  <c r="R60" i="15" s="1"/>
  <c r="R27" i="14" s="1"/>
  <c r="H84" i="12"/>
  <c r="H34" i="15" s="1"/>
  <c r="H66" i="15" s="1"/>
  <c r="H33" i="14" s="1"/>
  <c r="I78" i="12"/>
  <c r="I28" i="15" s="1"/>
  <c r="I60" i="15" s="1"/>
  <c r="I27" i="14" s="1"/>
  <c r="U84" i="12"/>
  <c r="U34" i="15" s="1"/>
  <c r="U66" i="15" s="1"/>
  <c r="U33" i="14" s="1"/>
  <c r="K84" i="12"/>
  <c r="K34" i="15" s="1"/>
  <c r="K66" i="15" s="1"/>
  <c r="K33" i="14" s="1"/>
  <c r="K57" i="14" s="1"/>
  <c r="N81" i="12"/>
  <c r="N31" i="15" s="1"/>
  <c r="N63" i="15" s="1"/>
  <c r="N30" i="14" s="1"/>
  <c r="K76" i="12"/>
  <c r="K26" i="15" s="1"/>
  <c r="K58" i="15" s="1"/>
  <c r="K25" i="14" s="1"/>
  <c r="K49" i="14" s="1"/>
  <c r="S72" i="12"/>
  <c r="S22" i="15" s="1"/>
  <c r="S54" i="15" s="1"/>
  <c r="S21" i="14" s="1"/>
  <c r="S45" i="14" s="1"/>
  <c r="U72" i="12"/>
  <c r="U22" i="15" s="1"/>
  <c r="U54" i="15" s="1"/>
  <c r="U21" i="14" s="1"/>
  <c r="U45" i="14" s="1"/>
  <c r="R88" i="12"/>
  <c r="R38" i="15" s="1"/>
  <c r="R70" i="15" s="1"/>
  <c r="R37" i="14" s="1"/>
  <c r="AD87" i="12"/>
  <c r="AD37" i="15" s="1"/>
  <c r="AD69" i="15" s="1"/>
  <c r="AD36" i="14" s="1"/>
  <c r="I90" i="12"/>
  <c r="I40" i="15" s="1"/>
  <c r="I72" i="15" s="1"/>
  <c r="I39" i="14" s="1"/>
  <c r="S73" i="12"/>
  <c r="S23" i="15" s="1"/>
  <c r="S55" i="15" s="1"/>
  <c r="S22" i="14" s="1"/>
  <c r="X107" i="12"/>
  <c r="X28" i="15" s="1"/>
  <c r="X60" i="15" s="1"/>
  <c r="X27" i="14" s="1"/>
  <c r="M119" i="12"/>
  <c r="M40" i="15" s="1"/>
  <c r="M72" i="15" s="1"/>
  <c r="M39" i="14" s="1"/>
  <c r="E116" i="12"/>
  <c r="E37" i="15" s="1"/>
  <c r="E69" i="15" s="1"/>
  <c r="E36" i="14" s="1"/>
  <c r="W104" i="12"/>
  <c r="W25" i="15" s="1"/>
  <c r="W57" i="15" s="1"/>
  <c r="W24" i="14" s="1"/>
  <c r="AD106" i="12"/>
  <c r="AD27" i="15" s="1"/>
  <c r="AD59" i="15" s="1"/>
  <c r="AD26" i="14" s="1"/>
  <c r="R75" i="12"/>
  <c r="R25" i="15" s="1"/>
  <c r="R57" i="15" s="1"/>
  <c r="R24" i="14" s="1"/>
  <c r="D87" i="12"/>
  <c r="D37" i="15" s="1"/>
  <c r="D69" i="15" s="1"/>
  <c r="D36" i="14" s="1"/>
  <c r="F87" i="12"/>
  <c r="F37" i="15" s="1"/>
  <c r="F69" i="15" s="1"/>
  <c r="F36" i="14" s="1"/>
  <c r="H75" i="12"/>
  <c r="H25" i="15" s="1"/>
  <c r="H57" i="15" s="1"/>
  <c r="H24" i="14" s="1"/>
  <c r="X75" i="12"/>
  <c r="X25" i="15" s="1"/>
  <c r="X57" i="15" s="1"/>
  <c r="X24" i="14" s="1"/>
  <c r="D90" i="12"/>
  <c r="D40" i="15" s="1"/>
  <c r="D72" i="15" s="1"/>
  <c r="D39" i="14" s="1"/>
  <c r="W109" i="12"/>
  <c r="W30" i="15" s="1"/>
  <c r="W62" i="15" s="1"/>
  <c r="W29" i="14" s="1"/>
  <c r="C109" i="12"/>
  <c r="C30" i="15" s="1"/>
  <c r="C62" i="15" s="1"/>
  <c r="C29" i="14" s="1"/>
  <c r="Z84" i="12"/>
  <c r="Z34" i="15" s="1"/>
  <c r="Z66" i="15" s="1"/>
  <c r="Z33" i="14" s="1"/>
  <c r="I72" i="12"/>
  <c r="I22" i="15" s="1"/>
  <c r="I54" i="15" s="1"/>
  <c r="I21" i="14" s="1"/>
  <c r="I45" i="14" s="1"/>
  <c r="E105" i="12"/>
  <c r="E26" i="15" s="1"/>
  <c r="E58" i="15" s="1"/>
  <c r="E25" i="14" s="1"/>
  <c r="AA81" i="12"/>
  <c r="AA31" i="15" s="1"/>
  <c r="AA63" i="15" s="1"/>
  <c r="AA30" i="14" s="1"/>
  <c r="Q72" i="12"/>
  <c r="Q22" i="15" s="1"/>
  <c r="Q54" i="15" s="1"/>
  <c r="Q21" i="14" s="1"/>
  <c r="AA85" i="12"/>
  <c r="AA35" i="15" s="1"/>
  <c r="AA67" i="15" s="1"/>
  <c r="AA34" i="14" s="1"/>
  <c r="M84" i="12"/>
  <c r="M34" i="15" s="1"/>
  <c r="M66" i="15" s="1"/>
  <c r="M33" i="14" s="1"/>
  <c r="AB80" i="12"/>
  <c r="AB30" i="15" s="1"/>
  <c r="AB62" i="15" s="1"/>
  <c r="AB29" i="14" s="1"/>
  <c r="R76" i="12"/>
  <c r="R26" i="15" s="1"/>
  <c r="R58" i="15" s="1"/>
  <c r="R25" i="14" s="1"/>
  <c r="T80" i="12"/>
  <c r="T30" i="15" s="1"/>
  <c r="T62" i="15" s="1"/>
  <c r="T29" i="14" s="1"/>
  <c r="U87" i="12"/>
  <c r="U37" i="15" s="1"/>
  <c r="U69" i="15" s="1"/>
  <c r="U36" i="14" s="1"/>
  <c r="T85" i="12"/>
  <c r="T35" i="15" s="1"/>
  <c r="T67" i="15" s="1"/>
  <c r="T34" i="14" s="1"/>
  <c r="AC87" i="12"/>
  <c r="AC37" i="15" s="1"/>
  <c r="AC69" i="15" s="1"/>
  <c r="AC36" i="14" s="1"/>
  <c r="J114" i="12"/>
  <c r="J35" i="15" s="1"/>
  <c r="J67" i="15" s="1"/>
  <c r="J34" i="14" s="1"/>
  <c r="AC80" i="12"/>
  <c r="AC30" i="15" s="1"/>
  <c r="AC62" i="15" s="1"/>
  <c r="AC29" i="14" s="1"/>
  <c r="L80" i="12"/>
  <c r="L30" i="15" s="1"/>
  <c r="L62" i="15" s="1"/>
  <c r="L29" i="14" s="1"/>
  <c r="AD78" i="12"/>
  <c r="AD28" i="15" s="1"/>
  <c r="AD60" i="15" s="1"/>
  <c r="AD27" i="14" s="1"/>
  <c r="F78" i="12"/>
  <c r="F28" i="15" s="1"/>
  <c r="F60" i="15" s="1"/>
  <c r="F27" i="14" s="1"/>
  <c r="F81" i="12"/>
  <c r="F31" i="15" s="1"/>
  <c r="F63" i="15" s="1"/>
  <c r="F30" i="14" s="1"/>
  <c r="D80" i="12"/>
  <c r="D30" i="15" s="1"/>
  <c r="D62" i="15" s="1"/>
  <c r="D29" i="14" s="1"/>
  <c r="Y107" i="12"/>
  <c r="Y28" i="15" s="1"/>
  <c r="Y60" i="15" s="1"/>
  <c r="Y27" i="14" s="1"/>
  <c r="T111" i="12"/>
  <c r="T32" i="15" s="1"/>
  <c r="T64" i="15" s="1"/>
  <c r="T31" i="14" s="1"/>
  <c r="W78" i="12"/>
  <c r="W28" i="15" s="1"/>
  <c r="W60" i="15" s="1"/>
  <c r="W27" i="14" s="1"/>
  <c r="M77" i="12"/>
  <c r="M27" i="15" s="1"/>
  <c r="M59" i="15" s="1"/>
  <c r="M26" i="14" s="1"/>
  <c r="I105" i="12"/>
  <c r="I26" i="15" s="1"/>
  <c r="I58" i="15" s="1"/>
  <c r="I25" i="14" s="1"/>
  <c r="AD85" i="12"/>
  <c r="AD35" i="15" s="1"/>
  <c r="AD67" i="15" s="1"/>
  <c r="AD34" i="14" s="1"/>
  <c r="O82" i="12"/>
  <c r="O32" i="15" s="1"/>
  <c r="O64" i="15" s="1"/>
  <c r="O31" i="14" s="1"/>
  <c r="U114" i="12"/>
  <c r="U35" i="15" s="1"/>
  <c r="U67" i="15" s="1"/>
  <c r="U34" i="14" s="1"/>
  <c r="AA75" i="12"/>
  <c r="AA25" i="15" s="1"/>
  <c r="AA57" i="15" s="1"/>
  <c r="AA24" i="14" s="1"/>
  <c r="Q114" i="12"/>
  <c r="Q35" i="15" s="1"/>
  <c r="Q67" i="15" s="1"/>
  <c r="Q34" i="14" s="1"/>
  <c r="S85" i="12"/>
  <c r="S35" i="15" s="1"/>
  <c r="S67" i="15" s="1"/>
  <c r="S34" i="14" s="1"/>
  <c r="R87" i="12"/>
  <c r="R37" i="15" s="1"/>
  <c r="R69" i="15" s="1"/>
  <c r="R36" i="14" s="1"/>
  <c r="M75" i="12"/>
  <c r="M25" i="15" s="1"/>
  <c r="M57" i="15" s="1"/>
  <c r="M24" i="14" s="1"/>
  <c r="AA116" i="12"/>
  <c r="AA37" i="15" s="1"/>
  <c r="AA69" i="15" s="1"/>
  <c r="AA36" i="14" s="1"/>
  <c r="P90" i="12"/>
  <c r="P40" i="15" s="1"/>
  <c r="P72" i="15" s="1"/>
  <c r="P39" i="14" s="1"/>
  <c r="H80" i="12"/>
  <c r="H30" i="15" s="1"/>
  <c r="H62" i="15" s="1"/>
  <c r="H29" i="14" s="1"/>
  <c r="AB84" i="12"/>
  <c r="AB34" i="15" s="1"/>
  <c r="AB66" i="15" s="1"/>
  <c r="AB33" i="14" s="1"/>
  <c r="AC90" i="12"/>
  <c r="AC40" i="15" s="1"/>
  <c r="AC72" i="15" s="1"/>
  <c r="AC39" i="14" s="1"/>
  <c r="AA73" i="12"/>
  <c r="AA23" i="15" s="1"/>
  <c r="AA55" i="15" s="1"/>
  <c r="AA22" i="14" s="1"/>
  <c r="AC73" i="12"/>
  <c r="AC23" i="15" s="1"/>
  <c r="AC55" i="15" s="1"/>
  <c r="AC22" i="14" s="1"/>
  <c r="V81" i="12"/>
  <c r="V31" i="15" s="1"/>
  <c r="V63" i="15" s="1"/>
  <c r="V30" i="14" s="1"/>
  <c r="R84" i="12"/>
  <c r="R34" i="15" s="1"/>
  <c r="R66" i="15" s="1"/>
  <c r="R33" i="14" s="1"/>
  <c r="AD105" i="12"/>
  <c r="AD26" i="15" s="1"/>
  <c r="AD58" i="15" s="1"/>
  <c r="AD25" i="14" s="1"/>
  <c r="W81" i="12"/>
  <c r="W31" i="15" s="1"/>
  <c r="W63" i="15" s="1"/>
  <c r="W30" i="14" s="1"/>
  <c r="AC88" i="12"/>
  <c r="AC38" i="15" s="1"/>
  <c r="AC70" i="15" s="1"/>
  <c r="AC37" i="14" s="1"/>
  <c r="AC61" i="14" s="1"/>
  <c r="U88" i="12"/>
  <c r="U38" i="15" s="1"/>
  <c r="U70" i="15" s="1"/>
  <c r="U37" i="14" s="1"/>
  <c r="I88" i="12"/>
  <c r="I38" i="15" s="1"/>
  <c r="I70" i="15" s="1"/>
  <c r="I37" i="14" s="1"/>
  <c r="Z81" i="12"/>
  <c r="Z31" i="15" s="1"/>
  <c r="Z63" i="15" s="1"/>
  <c r="Z30" i="14" s="1"/>
  <c r="D72" i="12"/>
  <c r="D22" i="15" s="1"/>
  <c r="D54" i="15" s="1"/>
  <c r="D21" i="14" s="1"/>
  <c r="D45" i="14" s="1"/>
  <c r="K114" i="12"/>
  <c r="K35" i="15" s="1"/>
  <c r="K67" i="15" s="1"/>
  <c r="K34" i="14" s="1"/>
  <c r="Q87" i="12"/>
  <c r="Q37" i="15" s="1"/>
  <c r="Q69" i="15" s="1"/>
  <c r="Q36" i="14" s="1"/>
  <c r="J84" i="12"/>
  <c r="J34" i="15" s="1"/>
  <c r="J66" i="15" s="1"/>
  <c r="J33" i="14" s="1"/>
  <c r="W84" i="12"/>
  <c r="W34" i="15" s="1"/>
  <c r="W66" i="15" s="1"/>
  <c r="W33" i="14" s="1"/>
  <c r="Y84" i="12"/>
  <c r="Y34" i="15" s="1"/>
  <c r="Y66" i="15" s="1"/>
  <c r="Y33" i="14" s="1"/>
  <c r="Y73" i="12"/>
  <c r="Y23" i="15" s="1"/>
  <c r="Y55" i="15" s="1"/>
  <c r="Y22" i="14" s="1"/>
  <c r="Y46" i="14" s="1"/>
  <c r="H76" i="12"/>
  <c r="H26" i="15" s="1"/>
  <c r="H58" i="15" s="1"/>
  <c r="H25" i="14" s="1"/>
  <c r="F105" i="12"/>
  <c r="F26" i="15" s="1"/>
  <c r="F58" i="15" s="1"/>
  <c r="F25" i="14" s="1"/>
  <c r="G82" i="12"/>
  <c r="G32" i="15" s="1"/>
  <c r="G64" i="15" s="1"/>
  <c r="G31" i="14" s="1"/>
  <c r="AE71" i="12"/>
  <c r="AE100" i="12"/>
  <c r="V90" i="12"/>
  <c r="V40" i="15" s="1"/>
  <c r="V72" i="15" s="1"/>
  <c r="V39" i="14" s="1"/>
  <c r="K73" i="12"/>
  <c r="K23" i="15" s="1"/>
  <c r="K55" i="15" s="1"/>
  <c r="K22" i="14" s="1"/>
  <c r="P111" i="12"/>
  <c r="P32" i="15" s="1"/>
  <c r="P64" i="15" s="1"/>
  <c r="P31" i="14" s="1"/>
  <c r="S88" i="12"/>
  <c r="S38" i="15" s="1"/>
  <c r="S70" i="15" s="1"/>
  <c r="S37" i="14" s="1"/>
  <c r="G73" i="12"/>
  <c r="G23" i="15" s="1"/>
  <c r="G55" i="15" s="1"/>
  <c r="G22" i="14" s="1"/>
  <c r="N85" i="12"/>
  <c r="N35" i="15" s="1"/>
  <c r="N67" i="15" s="1"/>
  <c r="N34" i="14" s="1"/>
  <c r="O84" i="12"/>
  <c r="O34" i="15" s="1"/>
  <c r="O66" i="15" s="1"/>
  <c r="O33" i="14" s="1"/>
  <c r="Q84" i="12"/>
  <c r="Q34" i="15" s="1"/>
  <c r="Q66" i="15" s="1"/>
  <c r="Q33" i="14" s="1"/>
  <c r="G78" i="12"/>
  <c r="G28" i="15" s="1"/>
  <c r="G60" i="15" s="1"/>
  <c r="G27" i="14" s="1"/>
  <c r="L81" i="12"/>
  <c r="L31" i="15" s="1"/>
  <c r="L63" i="15" s="1"/>
  <c r="L30" i="14" s="1"/>
  <c r="V78" i="12"/>
  <c r="V28" i="15" s="1"/>
  <c r="V60" i="15" s="1"/>
  <c r="V27" i="14" s="1"/>
  <c r="I82" i="12"/>
  <c r="I32" i="15" s="1"/>
  <c r="I64" i="15" s="1"/>
  <c r="I31" i="14" s="1"/>
  <c r="F84" i="12"/>
  <c r="F34" i="15" s="1"/>
  <c r="F66" i="15" s="1"/>
  <c r="F33" i="14" s="1"/>
  <c r="Z107" i="12"/>
  <c r="Z28" i="15" s="1"/>
  <c r="Z60" i="15" s="1"/>
  <c r="Z27" i="14" s="1"/>
  <c r="F111" i="12"/>
  <c r="F32" i="15" s="1"/>
  <c r="F64" i="15" s="1"/>
  <c r="F31" i="14" s="1"/>
  <c r="F55" i="14" s="1"/>
  <c r="V117" i="12"/>
  <c r="V88" i="12"/>
  <c r="X110" i="12"/>
  <c r="X81" i="12"/>
  <c r="Q110" i="12"/>
  <c r="Q81" i="12"/>
  <c r="Y117" i="12"/>
  <c r="Y88" i="12"/>
  <c r="L85" i="12"/>
  <c r="L35" i="15" s="1"/>
  <c r="L67" i="15" s="1"/>
  <c r="L34" i="14" s="1"/>
  <c r="L58" i="14" s="1"/>
  <c r="I85" i="12"/>
  <c r="I35" i="15" s="1"/>
  <c r="I67" i="15" s="1"/>
  <c r="I34" i="14" s="1"/>
  <c r="D85" i="12"/>
  <c r="D35" i="15" s="1"/>
  <c r="D67" i="15" s="1"/>
  <c r="D34" i="14" s="1"/>
  <c r="O90" i="12"/>
  <c r="O40" i="15" s="1"/>
  <c r="O72" i="15" s="1"/>
  <c r="O39" i="14" s="1"/>
  <c r="I116" i="12"/>
  <c r="I37" i="15" s="1"/>
  <c r="I69" i="15" s="1"/>
  <c r="I36" i="14" s="1"/>
  <c r="V75" i="12"/>
  <c r="V25" i="15" s="1"/>
  <c r="V57" i="15" s="1"/>
  <c r="V24" i="14" s="1"/>
  <c r="N116" i="12"/>
  <c r="N37" i="15" s="1"/>
  <c r="N69" i="15" s="1"/>
  <c r="N36" i="14" s="1"/>
  <c r="Z21" i="15"/>
  <c r="Z53" i="15" s="1"/>
  <c r="Z20" i="14" s="1"/>
  <c r="Z44" i="14" s="1"/>
  <c r="R109" i="12"/>
  <c r="R30" i="15" s="1"/>
  <c r="R62" i="15" s="1"/>
  <c r="R29" i="14" s="1"/>
  <c r="H116" i="12"/>
  <c r="H37" i="15" s="1"/>
  <c r="H69" i="15" s="1"/>
  <c r="H36" i="14" s="1"/>
  <c r="L77" i="12"/>
  <c r="L27" i="15" s="1"/>
  <c r="L59" i="15" s="1"/>
  <c r="L26" i="14" s="1"/>
  <c r="H119" i="12"/>
  <c r="H40" i="15" s="1"/>
  <c r="H72" i="15" s="1"/>
  <c r="H39" i="14" s="1"/>
  <c r="P77" i="12"/>
  <c r="P27" i="15" s="1"/>
  <c r="P59" i="15" s="1"/>
  <c r="P26" i="14" s="1"/>
  <c r="P114" i="12"/>
  <c r="P35" i="15" s="1"/>
  <c r="P67" i="15" s="1"/>
  <c r="P34" i="14" s="1"/>
  <c r="C116" i="12"/>
  <c r="C37" i="15" s="1"/>
  <c r="Y87" i="12"/>
  <c r="Y37" i="15" s="1"/>
  <c r="Y69" i="15" s="1"/>
  <c r="Y36" i="14" s="1"/>
  <c r="X87" i="12"/>
  <c r="X37" i="15" s="1"/>
  <c r="X69" i="15" s="1"/>
  <c r="X36" i="14" s="1"/>
  <c r="J73" i="12"/>
  <c r="J23" i="15" s="1"/>
  <c r="J55" i="15" s="1"/>
  <c r="J22" i="14" s="1"/>
  <c r="F90" i="12"/>
  <c r="F40" i="15" s="1"/>
  <c r="F72" i="15" s="1"/>
  <c r="F39" i="14" s="1"/>
  <c r="G77" i="12"/>
  <c r="G27" i="15" s="1"/>
  <c r="G59" i="15" s="1"/>
  <c r="G26" i="14" s="1"/>
  <c r="N73" i="12"/>
  <c r="N23" i="15" s="1"/>
  <c r="N55" i="15" s="1"/>
  <c r="N22" i="14" s="1"/>
  <c r="W106" i="12"/>
  <c r="W27" i="15" s="1"/>
  <c r="W59" i="15" s="1"/>
  <c r="W26" i="14" s="1"/>
  <c r="U80" i="12"/>
  <c r="U30" i="15" s="1"/>
  <c r="U62" i="15" s="1"/>
  <c r="U29" i="14" s="1"/>
  <c r="AD73" i="12"/>
  <c r="AD23" i="15" s="1"/>
  <c r="AD55" i="15" s="1"/>
  <c r="AD22" i="14" s="1"/>
  <c r="R77" i="12"/>
  <c r="R27" i="15" s="1"/>
  <c r="R59" i="15" s="1"/>
  <c r="R26" i="14" s="1"/>
  <c r="O77" i="12"/>
  <c r="O27" i="15" s="1"/>
  <c r="O59" i="15" s="1"/>
  <c r="O26" i="14" s="1"/>
  <c r="X88" i="12"/>
  <c r="X38" i="15" s="1"/>
  <c r="X70" i="15" s="1"/>
  <c r="X37" i="14" s="1"/>
  <c r="AB117" i="12"/>
  <c r="AB38" i="15" s="1"/>
  <c r="AB70" i="15" s="1"/>
  <c r="AB37" i="14" s="1"/>
  <c r="G85" i="12"/>
  <c r="G35" i="15" s="1"/>
  <c r="G67" i="15" s="1"/>
  <c r="G34" i="14" s="1"/>
  <c r="S87" i="12"/>
  <c r="S37" i="15" s="1"/>
  <c r="S69" i="15" s="1"/>
  <c r="S36" i="14" s="1"/>
  <c r="C76" i="12"/>
  <c r="C26" i="15" s="1"/>
  <c r="C58" i="15" s="1"/>
  <c r="T77" i="12"/>
  <c r="T27" i="15" s="1"/>
  <c r="T59" i="15" s="1"/>
  <c r="T26" i="14" s="1"/>
  <c r="Z77" i="12"/>
  <c r="Z27" i="15" s="1"/>
  <c r="Z59" i="15" s="1"/>
  <c r="Z26" i="14" s="1"/>
  <c r="O116" i="12"/>
  <c r="O37" i="15" s="1"/>
  <c r="O69" i="15" s="1"/>
  <c r="O36" i="14" s="1"/>
  <c r="AD119" i="12"/>
  <c r="AD40" i="15" s="1"/>
  <c r="AD72" i="15" s="1"/>
  <c r="AD39" i="14" s="1"/>
  <c r="Q21" i="15"/>
  <c r="Q53" i="15" s="1"/>
  <c r="Q20" i="14" s="1"/>
  <c r="Z90" i="12"/>
  <c r="Z40" i="15" s="1"/>
  <c r="Z72" i="15" s="1"/>
  <c r="Z39" i="14" s="1"/>
  <c r="AB77" i="12"/>
  <c r="AB27" i="15" s="1"/>
  <c r="AB59" i="15" s="1"/>
  <c r="AB26" i="14" s="1"/>
  <c r="Z88" i="12"/>
  <c r="Z117" i="12"/>
  <c r="M85" i="12"/>
  <c r="G116" i="12"/>
  <c r="G37" i="15" s="1"/>
  <c r="G69" i="15" s="1"/>
  <c r="G36" i="14" s="1"/>
  <c r="AB85" i="12"/>
  <c r="AB35" i="15" s="1"/>
  <c r="AB67" i="15" s="1"/>
  <c r="AB34" i="14" s="1"/>
  <c r="Q90" i="12"/>
  <c r="Q40" i="15" s="1"/>
  <c r="Q72" i="15" s="1"/>
  <c r="Q39" i="14" s="1"/>
  <c r="AD80" i="12"/>
  <c r="AD30" i="15" s="1"/>
  <c r="AD62" i="15" s="1"/>
  <c r="AD29" i="14" s="1"/>
  <c r="K80" i="12"/>
  <c r="K30" i="15" s="1"/>
  <c r="K62" i="15" s="1"/>
  <c r="K29" i="14" s="1"/>
  <c r="AC77" i="12"/>
  <c r="AC27" i="15" s="1"/>
  <c r="AC59" i="15" s="1"/>
  <c r="AC26" i="14" s="1"/>
  <c r="E80" i="12"/>
  <c r="E30" i="15" s="1"/>
  <c r="E62" i="15" s="1"/>
  <c r="E29" i="14" s="1"/>
  <c r="N77" i="12"/>
  <c r="N27" i="15" s="1"/>
  <c r="N59" i="15" s="1"/>
  <c r="N26" i="14" s="1"/>
  <c r="D76" i="12"/>
  <c r="D26" i="15" s="1"/>
  <c r="D58" i="15" s="1"/>
  <c r="D25" i="14" s="1"/>
  <c r="Y77" i="12"/>
  <c r="Y27" i="15" s="1"/>
  <c r="Y59" i="15" s="1"/>
  <c r="Y26" i="14" s="1"/>
  <c r="Z105" i="12"/>
  <c r="Z26" i="15" s="1"/>
  <c r="Z58" i="15" s="1"/>
  <c r="Z25" i="14" s="1"/>
  <c r="T76" i="12"/>
  <c r="T26" i="15" s="1"/>
  <c r="T58" i="15" s="1"/>
  <c r="T25" i="14" s="1"/>
  <c r="P109" i="12"/>
  <c r="P30" i="15" s="1"/>
  <c r="P62" i="15" s="1"/>
  <c r="P29" i="14" s="1"/>
  <c r="Y119" i="12"/>
  <c r="Y40" i="15" s="1"/>
  <c r="Y72" i="15" s="1"/>
  <c r="Y39" i="14" s="1"/>
  <c r="U105" i="12"/>
  <c r="U26" i="15" s="1"/>
  <c r="U58" i="15" s="1"/>
  <c r="U25" i="14" s="1"/>
  <c r="N76" i="12"/>
  <c r="N26" i="15" s="1"/>
  <c r="N58" i="15" s="1"/>
  <c r="N25" i="14" s="1"/>
  <c r="O38" i="15"/>
  <c r="O70" i="15" s="1"/>
  <c r="O37" i="14" s="1"/>
  <c r="Y76" i="12"/>
  <c r="Y105" i="12"/>
  <c r="V105" i="12"/>
  <c r="V76" i="12"/>
  <c r="G76" i="12"/>
  <c r="G105" i="12"/>
  <c r="AA109" i="12"/>
  <c r="AA30" i="15" s="1"/>
  <c r="AA62" i="15" s="1"/>
  <c r="AA29" i="14" s="1"/>
  <c r="S77" i="12"/>
  <c r="S27" i="15" s="1"/>
  <c r="S59" i="15" s="1"/>
  <c r="S26" i="14" s="1"/>
  <c r="E119" i="12"/>
  <c r="E40" i="15" s="1"/>
  <c r="E72" i="15" s="1"/>
  <c r="E39" i="14" s="1"/>
  <c r="L76" i="12"/>
  <c r="L26" i="15" s="1"/>
  <c r="L58" i="15" s="1"/>
  <c r="L25" i="14" s="1"/>
  <c r="W82" i="12"/>
  <c r="W32" i="15" s="1"/>
  <c r="W64" i="15" s="1"/>
  <c r="W31" i="14" s="1"/>
  <c r="Q105" i="12"/>
  <c r="Q76" i="12"/>
  <c r="M76" i="12"/>
  <c r="M26" i="15" s="1"/>
  <c r="M58" i="15" s="1"/>
  <c r="M25" i="14" s="1"/>
  <c r="X77" i="12"/>
  <c r="X27" i="15" s="1"/>
  <c r="X59" i="15" s="1"/>
  <c r="X26" i="14" s="1"/>
  <c r="U90" i="12"/>
  <c r="U40" i="15" s="1"/>
  <c r="U72" i="15" s="1"/>
  <c r="U39" i="14" s="1"/>
  <c r="Q88" i="12"/>
  <c r="Q38" i="15" s="1"/>
  <c r="Q70" i="15" s="1"/>
  <c r="Q37" i="14" s="1"/>
  <c r="AC82" i="12"/>
  <c r="AC111" i="12"/>
  <c r="S76" i="12"/>
  <c r="S105" i="12"/>
  <c r="J76" i="12"/>
  <c r="J105" i="12"/>
  <c r="S109" i="12"/>
  <c r="S30" i="15" s="1"/>
  <c r="S62" i="15" s="1"/>
  <c r="S29" i="14" s="1"/>
  <c r="X80" i="12"/>
  <c r="X30" i="15" s="1"/>
  <c r="X62" i="15" s="1"/>
  <c r="X29" i="14" s="1"/>
  <c r="Q77" i="12"/>
  <c r="Q27" i="15" s="1"/>
  <c r="Q59" i="15" s="1"/>
  <c r="Q26" i="14" s="1"/>
  <c r="J109" i="12"/>
  <c r="J30" i="15" s="1"/>
  <c r="J62" i="15" s="1"/>
  <c r="J29" i="14" s="1"/>
  <c r="W73" i="12"/>
  <c r="W23" i="15" s="1"/>
  <c r="W55" i="15" s="1"/>
  <c r="W22" i="14" s="1"/>
  <c r="W76" i="12"/>
  <c r="W26" i="15" s="1"/>
  <c r="W58" i="15" s="1"/>
  <c r="W25" i="14" s="1"/>
  <c r="M82" i="12"/>
  <c r="M32" i="15" s="1"/>
  <c r="M64" i="15" s="1"/>
  <c r="M31" i="14" s="1"/>
  <c r="X105" i="12"/>
  <c r="X76" i="12"/>
  <c r="W88" i="12"/>
  <c r="W117" i="12"/>
  <c r="AA106" i="12"/>
  <c r="AA77" i="12"/>
  <c r="W119" i="12"/>
  <c r="W40" i="15" s="1"/>
  <c r="W72" i="15" s="1"/>
  <c r="W39" i="14" s="1"/>
  <c r="J77" i="12"/>
  <c r="J27" i="15" s="1"/>
  <c r="J59" i="15" s="1"/>
  <c r="J26" i="14" s="1"/>
  <c r="U106" i="12"/>
  <c r="U27" i="15" s="1"/>
  <c r="U59" i="15" s="1"/>
  <c r="U26" i="14" s="1"/>
  <c r="T88" i="12"/>
  <c r="T117" i="12"/>
  <c r="V77" i="12"/>
  <c r="V27" i="15" s="1"/>
  <c r="V59" i="15" s="1"/>
  <c r="V26" i="14" s="1"/>
  <c r="F102" i="12"/>
  <c r="F23" i="15" s="1"/>
  <c r="F55" i="15" s="1"/>
  <c r="F22" i="14" s="1"/>
  <c r="K82" i="12"/>
  <c r="K32" i="15" s="1"/>
  <c r="K64" i="15" s="1"/>
  <c r="K31" i="14" s="1"/>
  <c r="AB73" i="12"/>
  <c r="AB23" i="15" s="1"/>
  <c r="AB55" i="15" s="1"/>
  <c r="AB22" i="14" s="1"/>
  <c r="D77" i="12"/>
  <c r="D27" i="15" s="1"/>
  <c r="D59" i="15" s="1"/>
  <c r="D26" i="14" s="1"/>
  <c r="R73" i="12"/>
  <c r="R23" i="15" s="1"/>
  <c r="R55" i="15" s="1"/>
  <c r="R22" i="14" s="1"/>
  <c r="I77" i="12"/>
  <c r="I27" i="15" s="1"/>
  <c r="I59" i="15" s="1"/>
  <c r="I26" i="14" s="1"/>
  <c r="I50" i="14" s="1"/>
  <c r="Q73" i="12"/>
  <c r="Q23" i="15" s="1"/>
  <c r="Q55" i="15" s="1"/>
  <c r="Q22" i="14" s="1"/>
  <c r="S82" i="12"/>
  <c r="S32" i="15" s="1"/>
  <c r="S64" i="15" s="1"/>
  <c r="S31" i="14" s="1"/>
  <c r="K88" i="12"/>
  <c r="K117" i="12"/>
  <c r="D82" i="12"/>
  <c r="D111" i="12"/>
  <c r="C82" i="12"/>
  <c r="C111" i="12"/>
  <c r="AD111" i="12"/>
  <c r="AD82" i="12"/>
  <c r="U111" i="12"/>
  <c r="U82" i="12"/>
  <c r="AB82" i="12"/>
  <c r="AB111" i="12"/>
  <c r="L111" i="12"/>
  <c r="L32" i="15" s="1"/>
  <c r="L64" i="15" s="1"/>
  <c r="L31" i="14" s="1"/>
  <c r="V73" i="12"/>
  <c r="V23" i="15" s="1"/>
  <c r="V55" i="15" s="1"/>
  <c r="V22" i="14" s="1"/>
  <c r="R82" i="12"/>
  <c r="R32" i="15" s="1"/>
  <c r="R64" i="15" s="1"/>
  <c r="R31" i="14" s="1"/>
  <c r="Z82" i="12"/>
  <c r="Z111" i="12"/>
  <c r="E111" i="12"/>
  <c r="E82" i="12"/>
  <c r="H111" i="12"/>
  <c r="H82" i="12"/>
  <c r="D73" i="12"/>
  <c r="D23" i="15" s="1"/>
  <c r="D55" i="15" s="1"/>
  <c r="D22" i="14" s="1"/>
  <c r="D46" i="14" s="1"/>
  <c r="V111" i="12"/>
  <c r="V82" i="12"/>
  <c r="U102" i="12"/>
  <c r="U73" i="12"/>
  <c r="AA111" i="12"/>
  <c r="AA82" i="12"/>
  <c r="Y82" i="12"/>
  <c r="Y111" i="12"/>
  <c r="T73" i="12"/>
  <c r="T102" i="12"/>
  <c r="X111" i="12"/>
  <c r="X82" i="12"/>
  <c r="J82" i="12"/>
  <c r="J111" i="12"/>
  <c r="Q111" i="12"/>
  <c r="Q82" i="12"/>
  <c r="C117" i="12"/>
  <c r="C88" i="12"/>
  <c r="F88" i="12"/>
  <c r="F117" i="12"/>
  <c r="E88" i="12"/>
  <c r="E117" i="12"/>
  <c r="AD88" i="12"/>
  <c r="AD117" i="12"/>
  <c r="N88" i="12"/>
  <c r="N117" i="12"/>
  <c r="D113" i="12"/>
  <c r="D84" i="12"/>
  <c r="X113" i="12"/>
  <c r="X84" i="12"/>
  <c r="M88" i="12"/>
  <c r="M117" i="12"/>
  <c r="H117" i="12"/>
  <c r="H88" i="12"/>
  <c r="J117" i="12"/>
  <c r="J88" i="12"/>
  <c r="AA88" i="12"/>
  <c r="AA117" i="12"/>
  <c r="D117" i="12"/>
  <c r="D88" i="12"/>
  <c r="G88" i="12"/>
  <c r="G117" i="12"/>
  <c r="L117" i="12"/>
  <c r="L88" i="12"/>
  <c r="P117" i="12"/>
  <c r="P88" i="12"/>
  <c r="AE18" i="15"/>
  <c r="C50" i="15"/>
  <c r="Q52" i="15"/>
  <c r="AE20" i="15"/>
  <c r="I51" i="15"/>
  <c r="AE19" i="15"/>
  <c r="C49" i="15"/>
  <c r="AE17" i="15"/>
  <c r="C48" i="15"/>
  <c r="AE16" i="15"/>
  <c r="M37" i="15"/>
  <c r="M69" i="15" s="1"/>
  <c r="M36" i="14" s="1"/>
  <c r="W35" i="15"/>
  <c r="W67" i="15" s="1"/>
  <c r="W34" i="14" s="1"/>
  <c r="I25" i="15"/>
  <c r="I57" i="15" s="1"/>
  <c r="I24" i="14" s="1"/>
  <c r="S33" i="15"/>
  <c r="S65" i="15" s="1"/>
  <c r="S32" i="14" s="1"/>
  <c r="Y36" i="15"/>
  <c r="Y68" i="15" s="1"/>
  <c r="Y35" i="14" s="1"/>
  <c r="Q24" i="15"/>
  <c r="Q56" i="15" s="1"/>
  <c r="Q23" i="14" s="1"/>
  <c r="H39" i="15"/>
  <c r="H71" i="15" s="1"/>
  <c r="H38" i="14" s="1"/>
  <c r="H49" i="14" l="1"/>
  <c r="E57" i="14"/>
  <c r="K60" i="14"/>
  <c r="V46" i="14"/>
  <c r="S53" i="14"/>
  <c r="U63" i="14"/>
  <c r="P53" i="14"/>
  <c r="D49" i="14"/>
  <c r="O50" i="14"/>
  <c r="P58" i="14"/>
  <c r="I58" i="14"/>
  <c r="G46" i="14"/>
  <c r="W57" i="14"/>
  <c r="V54" i="14"/>
  <c r="AB57" i="14"/>
  <c r="M60" i="14"/>
  <c r="E63" i="14"/>
  <c r="F63" i="14"/>
  <c r="Y57" i="14"/>
  <c r="AA60" i="14"/>
  <c r="O61" i="14"/>
  <c r="U53" i="14"/>
  <c r="N58" i="14"/>
  <c r="K46" i="14"/>
  <c r="N54" i="14"/>
  <c r="W49" i="14"/>
  <c r="K58" i="14"/>
  <c r="T49" i="14"/>
  <c r="Z49" i="14"/>
  <c r="AB61" i="14"/>
  <c r="F60" i="14"/>
  <c r="N46" i="14"/>
  <c r="AC46" i="14"/>
  <c r="L53" i="14"/>
  <c r="N53" i="14"/>
  <c r="W55" i="14"/>
  <c r="D53" i="14"/>
  <c r="P46" i="14"/>
  <c r="D60" i="14"/>
  <c r="J48" i="14"/>
  <c r="J46" i="14"/>
  <c r="P48" i="14"/>
  <c r="X60" i="14"/>
  <c r="O48" i="14"/>
  <c r="K55" i="14"/>
  <c r="W46" i="14"/>
  <c r="K53" i="14"/>
  <c r="AB50" i="14"/>
  <c r="V63" i="14"/>
  <c r="M48" i="14"/>
  <c r="AA48" i="14"/>
  <c r="X48" i="14"/>
  <c r="U57" i="14"/>
  <c r="AC48" i="14"/>
  <c r="M55" i="14"/>
  <c r="AA46" i="14"/>
  <c r="U60" i="14"/>
  <c r="R48" i="14"/>
  <c r="AB63" i="14"/>
  <c r="D48" i="14"/>
  <c r="T57" i="14"/>
  <c r="L49" i="14"/>
  <c r="AD49" i="14"/>
  <c r="Q60" i="14"/>
  <c r="P63" i="14"/>
  <c r="R63" i="14"/>
  <c r="V60" i="14"/>
  <c r="Q53" i="14"/>
  <c r="R55" i="14"/>
  <c r="AB46" i="14"/>
  <c r="AC63" i="14"/>
  <c r="O46" i="14"/>
  <c r="M53" i="14"/>
  <c r="AD48" i="14"/>
  <c r="AC52" i="14"/>
  <c r="AD63" i="14"/>
  <c r="D63" i="14"/>
  <c r="G60" i="14"/>
  <c r="O60" i="14"/>
  <c r="S60" i="14"/>
  <c r="H60" i="14"/>
  <c r="V48" i="14"/>
  <c r="F49" i="14"/>
  <c r="Z57" i="14"/>
  <c r="E60" i="14"/>
  <c r="I63" i="14"/>
  <c r="X63" i="14"/>
  <c r="V53" i="14"/>
  <c r="J60" i="14"/>
  <c r="T55" i="14"/>
  <c r="R46" i="14"/>
  <c r="F46" i="14"/>
  <c r="J53" i="14"/>
  <c r="N49" i="14"/>
  <c r="Q57" i="14"/>
  <c r="J57" i="14"/>
  <c r="R60" i="14"/>
  <c r="AD60" i="14"/>
  <c r="AA58" i="14"/>
  <c r="L60" i="14"/>
  <c r="S48" i="14"/>
  <c r="F53" i="14"/>
  <c r="H53" i="14"/>
  <c r="H57" i="14"/>
  <c r="Y59" i="14"/>
  <c r="AD46" i="14"/>
  <c r="S58" i="14"/>
  <c r="M57" i="14"/>
  <c r="H46" i="14"/>
  <c r="AB48" i="14"/>
  <c r="AC50" i="14"/>
  <c r="L54" i="14"/>
  <c r="AD58" i="14"/>
  <c r="M46" i="14"/>
  <c r="E46" i="14"/>
  <c r="Z60" i="14"/>
  <c r="P60" i="14"/>
  <c r="L63" i="14"/>
  <c r="F57" i="14"/>
  <c r="AD51" i="14"/>
  <c r="AC60" i="14"/>
  <c r="P49" i="14"/>
  <c r="O53" i="14"/>
  <c r="E48" i="14"/>
  <c r="G48" i="14"/>
  <c r="O63" i="14"/>
  <c r="S56" i="14"/>
  <c r="Q47" i="14"/>
  <c r="L55" i="14"/>
  <c r="Z63" i="14"/>
  <c r="R53" i="14"/>
  <c r="Z48" i="14"/>
  <c r="U48" i="14"/>
  <c r="C63" i="14"/>
  <c r="R49" i="14"/>
  <c r="G58" i="14"/>
  <c r="M63" i="14"/>
  <c r="W60" i="14"/>
  <c r="J63" i="14"/>
  <c r="G55" i="14"/>
  <c r="R57" i="14"/>
  <c r="O49" i="14"/>
  <c r="Z54" i="14"/>
  <c r="W54" i="14"/>
  <c r="AB49" i="14"/>
  <c r="X46" i="14"/>
  <c r="Q61" i="14"/>
  <c r="U61" i="14"/>
  <c r="F51" i="14"/>
  <c r="I48" i="14"/>
  <c r="U50" i="14"/>
  <c r="AA53" i="14"/>
  <c r="AD53" i="14"/>
  <c r="P50" i="14"/>
  <c r="I60" i="14"/>
  <c r="I55" i="14"/>
  <c r="T58" i="14"/>
  <c r="AB53" i="14"/>
  <c r="H48" i="14"/>
  <c r="K48" i="14"/>
  <c r="M49" i="14"/>
  <c r="U49" i="14"/>
  <c r="E53" i="14"/>
  <c r="Q63" i="14"/>
  <c r="O57" i="14"/>
  <c r="P55" i="14"/>
  <c r="O55" i="14"/>
  <c r="F54" i="14"/>
  <c r="E49" i="14"/>
  <c r="W53" i="14"/>
  <c r="N48" i="14"/>
  <c r="F48" i="14"/>
  <c r="W58" i="14"/>
  <c r="S55" i="14"/>
  <c r="Q46" i="14"/>
  <c r="W63" i="14"/>
  <c r="X53" i="14"/>
  <c r="Y63" i="14"/>
  <c r="N60" i="14"/>
  <c r="T53" i="14"/>
  <c r="W48" i="14"/>
  <c r="I53" i="14"/>
  <c r="G53" i="14"/>
  <c r="L48" i="14"/>
  <c r="W50" i="14"/>
  <c r="G51" i="14"/>
  <c r="Y51" i="14"/>
  <c r="E50" i="14"/>
  <c r="C51" i="14"/>
  <c r="I57" i="14"/>
  <c r="V57" i="14"/>
  <c r="P57" i="14"/>
  <c r="AA52" i="14"/>
  <c r="E52" i="14"/>
  <c r="I49" i="14"/>
  <c r="Q45" i="14"/>
  <c r="N51" i="14"/>
  <c r="D51" i="14"/>
  <c r="G56" i="14"/>
  <c r="R58" i="14"/>
  <c r="O56" i="14"/>
  <c r="L56" i="14"/>
  <c r="Q62" i="14"/>
  <c r="AD54" i="14"/>
  <c r="U54" i="14"/>
  <c r="S54" i="14"/>
  <c r="W52" i="14"/>
  <c r="AC54" i="14"/>
  <c r="Z45" i="14"/>
  <c r="AB59" i="14"/>
  <c r="O54" i="14"/>
  <c r="I59" i="14"/>
  <c r="W56" i="14"/>
  <c r="I47" i="14"/>
  <c r="L51" i="14"/>
  <c r="I54" i="14"/>
  <c r="T52" i="14"/>
  <c r="P54" i="14"/>
  <c r="N59" i="14"/>
  <c r="K47" i="14"/>
  <c r="AB52" i="14"/>
  <c r="W47" i="14"/>
  <c r="U62" i="14"/>
  <c r="N47" i="14"/>
  <c r="L47" i="14"/>
  <c r="G52" i="14"/>
  <c r="I52" i="14"/>
  <c r="S52" i="14"/>
  <c r="AD52" i="14"/>
  <c r="H47" i="14"/>
  <c r="X52" i="14"/>
  <c r="F47" i="14"/>
  <c r="AA63" i="14"/>
  <c r="N50" i="14"/>
  <c r="Z50" i="14"/>
  <c r="R50" i="14"/>
  <c r="S61" i="14"/>
  <c r="U58" i="14"/>
  <c r="M50" i="14"/>
  <c r="AA54" i="14"/>
  <c r="I51" i="14"/>
  <c r="S57" i="14"/>
  <c r="E58" i="14"/>
  <c r="Y58" i="14"/>
  <c r="AC49" i="14"/>
  <c r="L46" i="14"/>
  <c r="P56" i="14"/>
  <c r="AB62" i="14"/>
  <c r="AB51" i="14"/>
  <c r="M56" i="14"/>
  <c r="E51" i="14"/>
  <c r="T56" i="14"/>
  <c r="K54" i="14"/>
  <c r="Z46" i="14"/>
  <c r="AB47" i="14"/>
  <c r="Q48" i="14"/>
  <c r="R54" i="14"/>
  <c r="D47" i="14"/>
  <c r="E54" i="14"/>
  <c r="AA47" i="14"/>
  <c r="K52" i="14"/>
  <c r="Q51" i="14"/>
  <c r="X47" i="14"/>
  <c r="O47" i="14"/>
  <c r="V58" i="14"/>
  <c r="L52" i="14"/>
  <c r="Q52" i="14"/>
  <c r="AC62" i="14"/>
  <c r="R47" i="14"/>
  <c r="X59" i="14"/>
  <c r="D52" i="14"/>
  <c r="Q59" i="14"/>
  <c r="AC47" i="14"/>
  <c r="K59" i="14"/>
  <c r="R62" i="14"/>
  <c r="M47" i="14"/>
  <c r="V59" i="14"/>
  <c r="AD47" i="14"/>
  <c r="M52" i="14"/>
  <c r="D50" i="14"/>
  <c r="T50" i="14"/>
  <c r="Y60" i="14"/>
  <c r="H63" i="14"/>
  <c r="V51" i="14"/>
  <c r="I61" i="14"/>
  <c r="W51" i="14"/>
  <c r="AC53" i="14"/>
  <c r="AD50" i="14"/>
  <c r="X51" i="14"/>
  <c r="R61" i="14"/>
  <c r="S51" i="14"/>
  <c r="F50" i="14"/>
  <c r="H50" i="14"/>
  <c r="O51" i="14"/>
  <c r="K50" i="14"/>
  <c r="I56" i="14"/>
  <c r="G57" i="14"/>
  <c r="N63" i="14"/>
  <c r="AB60" i="14"/>
  <c r="R56" i="14"/>
  <c r="T51" i="14"/>
  <c r="AB54" i="14"/>
  <c r="M51" i="14"/>
  <c r="AC51" i="14"/>
  <c r="G54" i="14"/>
  <c r="W59" i="14"/>
  <c r="O58" i="14"/>
  <c r="J52" i="14"/>
  <c r="T54" i="14"/>
  <c r="AA57" i="14"/>
  <c r="J54" i="14"/>
  <c r="I62" i="14"/>
  <c r="S59" i="14"/>
  <c r="Z59" i="14"/>
  <c r="L59" i="14"/>
  <c r="J47" i="14"/>
  <c r="N52" i="14"/>
  <c r="E59" i="14"/>
  <c r="R59" i="14"/>
  <c r="H59" i="14"/>
  <c r="G59" i="14"/>
  <c r="O59" i="14"/>
  <c r="J59" i="14"/>
  <c r="X62" i="14"/>
  <c r="V52" i="14"/>
  <c r="V47" i="14"/>
  <c r="F59" i="14"/>
  <c r="AD59" i="14"/>
  <c r="U51" i="14"/>
  <c r="AB58" i="14"/>
  <c r="X61" i="14"/>
  <c r="L50" i="14"/>
  <c r="Z51" i="14"/>
  <c r="Q58" i="14"/>
  <c r="J58" i="14"/>
  <c r="S46" i="14"/>
  <c r="R51" i="14"/>
  <c r="N55" i="14"/>
  <c r="Z58" i="14"/>
  <c r="AA49" i="14"/>
  <c r="F58" i="14"/>
  <c r="AC58" i="14"/>
  <c r="S62" i="14"/>
  <c r="G63" i="14"/>
  <c r="I46" i="14"/>
  <c r="K56" i="14"/>
  <c r="J51" i="14"/>
  <c r="H58" i="14"/>
  <c r="K51" i="14"/>
  <c r="F56" i="14"/>
  <c r="H51" i="14"/>
  <c r="O52" i="14"/>
  <c r="G47" i="14"/>
  <c r="Z47" i="14"/>
  <c r="P59" i="14"/>
  <c r="H54" i="14"/>
  <c r="K63" i="14"/>
  <c r="D54" i="14"/>
  <c r="AC59" i="14"/>
  <c r="D59" i="14"/>
  <c r="N56" i="14"/>
  <c r="P47" i="14"/>
  <c r="Y52" i="14"/>
  <c r="AA59" i="14"/>
  <c r="R52" i="14"/>
  <c r="E47" i="14"/>
  <c r="Y47" i="14"/>
  <c r="U59" i="14"/>
  <c r="M54" i="14"/>
  <c r="O62" i="14"/>
  <c r="F52" i="14"/>
  <c r="S47" i="14"/>
  <c r="H52" i="14"/>
  <c r="L57" i="14"/>
  <c r="AE20" i="14"/>
  <c r="C22" i="15"/>
  <c r="C54" i="15" s="1"/>
  <c r="AE103" i="12"/>
  <c r="AE108" i="12"/>
  <c r="AE115" i="12"/>
  <c r="AE74" i="12"/>
  <c r="T36" i="15"/>
  <c r="T68" i="15" s="1"/>
  <c r="T35" i="14" s="1"/>
  <c r="T60" i="14" s="1"/>
  <c r="Z29" i="15"/>
  <c r="Z61" i="15" s="1"/>
  <c r="Z28" i="14" s="1"/>
  <c r="Z52" i="14" s="1"/>
  <c r="AE86" i="12"/>
  <c r="AE79" i="12"/>
  <c r="AE101" i="12"/>
  <c r="AE21" i="15"/>
  <c r="AE89" i="12"/>
  <c r="AE112" i="12"/>
  <c r="AE83" i="12"/>
  <c r="AE118" i="12"/>
  <c r="AE104" i="12"/>
  <c r="AE110" i="12"/>
  <c r="AE53" i="15"/>
  <c r="S26" i="15"/>
  <c r="S58" i="15" s="1"/>
  <c r="S25" i="14" s="1"/>
  <c r="S49" i="14" s="1"/>
  <c r="AE114" i="12"/>
  <c r="AE81" i="12"/>
  <c r="AE107" i="12"/>
  <c r="AE75" i="12"/>
  <c r="AE72" i="12"/>
  <c r="AE119" i="12"/>
  <c r="AE78" i="12"/>
  <c r="AE80" i="12"/>
  <c r="X31" i="15"/>
  <c r="X63" i="15" s="1"/>
  <c r="X30" i="14" s="1"/>
  <c r="X54" i="14" s="1"/>
  <c r="Q31" i="15"/>
  <c r="Q63" i="15" s="1"/>
  <c r="Q30" i="14" s="1"/>
  <c r="Q54" i="14" s="1"/>
  <c r="V38" i="15"/>
  <c r="V70" i="15" s="1"/>
  <c r="V37" i="14" s="1"/>
  <c r="V61" i="14" s="1"/>
  <c r="Y38" i="15"/>
  <c r="Y70" i="15" s="1"/>
  <c r="Y37" i="14" s="1"/>
  <c r="Y61" i="14" s="1"/>
  <c r="AE85" i="12"/>
  <c r="AE116" i="12"/>
  <c r="AE109" i="12"/>
  <c r="AE87" i="12"/>
  <c r="AE29" i="14"/>
  <c r="M35" i="15"/>
  <c r="M67" i="15" s="1"/>
  <c r="M34" i="14" s="1"/>
  <c r="M58" i="14" s="1"/>
  <c r="J26" i="15"/>
  <c r="J58" i="15" s="1"/>
  <c r="J25" i="14" s="1"/>
  <c r="J49" i="14" s="1"/>
  <c r="AC32" i="15"/>
  <c r="AC64" i="15" s="1"/>
  <c r="AC31" i="14" s="1"/>
  <c r="AC55" i="14" s="1"/>
  <c r="AE105" i="12"/>
  <c r="AE90" i="12"/>
  <c r="Y26" i="15"/>
  <c r="Y58" i="15" s="1"/>
  <c r="Y25" i="14" s="1"/>
  <c r="Y49" i="14" s="1"/>
  <c r="Z38" i="15"/>
  <c r="Z70" i="15" s="1"/>
  <c r="Z37" i="14" s="1"/>
  <c r="Z61" i="14" s="1"/>
  <c r="AE111" i="12"/>
  <c r="X26" i="15"/>
  <c r="X58" i="15" s="1"/>
  <c r="X25" i="14" s="1"/>
  <c r="X49" i="14" s="1"/>
  <c r="V26" i="15"/>
  <c r="V58" i="15" s="1"/>
  <c r="V25" i="14" s="1"/>
  <c r="V49" i="14" s="1"/>
  <c r="J32" i="15"/>
  <c r="J64" i="15" s="1"/>
  <c r="J31" i="14" s="1"/>
  <c r="J55" i="14" s="1"/>
  <c r="T23" i="15"/>
  <c r="T55" i="15" s="1"/>
  <c r="T22" i="14" s="1"/>
  <c r="T46" i="14" s="1"/>
  <c r="E32" i="15"/>
  <c r="E64" i="15" s="1"/>
  <c r="E31" i="14" s="1"/>
  <c r="E55" i="14" s="1"/>
  <c r="W38" i="15"/>
  <c r="W70" i="15" s="1"/>
  <c r="W37" i="14" s="1"/>
  <c r="W61" i="14" s="1"/>
  <c r="Q26" i="15"/>
  <c r="Q58" i="15" s="1"/>
  <c r="Q25" i="14" s="1"/>
  <c r="Q49" i="14" s="1"/>
  <c r="G26" i="15"/>
  <c r="AE77" i="12"/>
  <c r="AE76" i="12"/>
  <c r="AE84" i="12"/>
  <c r="Y32" i="15"/>
  <c r="Y64" i="15" s="1"/>
  <c r="Y31" i="14" s="1"/>
  <c r="Y55" i="14" s="1"/>
  <c r="H32" i="15"/>
  <c r="H64" i="15" s="1"/>
  <c r="H31" i="14" s="1"/>
  <c r="H55" i="14" s="1"/>
  <c r="K38" i="15"/>
  <c r="K70" i="15" s="1"/>
  <c r="K37" i="14" s="1"/>
  <c r="K61" i="14" s="1"/>
  <c r="AE102" i="12"/>
  <c r="AD32" i="15"/>
  <c r="AD64" i="15" s="1"/>
  <c r="AD31" i="14" s="1"/>
  <c r="AD55" i="14" s="1"/>
  <c r="AE106" i="12"/>
  <c r="AE73" i="12"/>
  <c r="U32" i="15"/>
  <c r="U64" i="15" s="1"/>
  <c r="U31" i="14" s="1"/>
  <c r="U55" i="14" s="1"/>
  <c r="T38" i="15"/>
  <c r="T70" i="15" s="1"/>
  <c r="T37" i="14" s="1"/>
  <c r="T61" i="14" s="1"/>
  <c r="AA27" i="15"/>
  <c r="AA32" i="15"/>
  <c r="AA64" i="15" s="1"/>
  <c r="AA31" i="14" s="1"/>
  <c r="AA55" i="14" s="1"/>
  <c r="V32" i="15"/>
  <c r="V64" i="15" s="1"/>
  <c r="V31" i="14" s="1"/>
  <c r="V55" i="14" s="1"/>
  <c r="Z32" i="15"/>
  <c r="Z64" i="15" s="1"/>
  <c r="Z31" i="14" s="1"/>
  <c r="Z55" i="14" s="1"/>
  <c r="C32" i="15"/>
  <c r="AE82" i="12"/>
  <c r="Q32" i="15"/>
  <c r="Q64" i="15" s="1"/>
  <c r="Q31" i="14" s="1"/>
  <c r="X32" i="15"/>
  <c r="X64" i="15" s="1"/>
  <c r="X31" i="14" s="1"/>
  <c r="X55" i="14" s="1"/>
  <c r="U23" i="15"/>
  <c r="U55" i="15" s="1"/>
  <c r="U22" i="14" s="1"/>
  <c r="U46" i="14" s="1"/>
  <c r="AB32" i="15"/>
  <c r="AB64" i="15" s="1"/>
  <c r="AB31" i="14" s="1"/>
  <c r="AB55" i="14" s="1"/>
  <c r="D32" i="15"/>
  <c r="D64" i="15" s="1"/>
  <c r="D31" i="14" s="1"/>
  <c r="D55" i="14" s="1"/>
  <c r="M38" i="15"/>
  <c r="M70" i="15" s="1"/>
  <c r="M37" i="14" s="1"/>
  <c r="M61" i="14" s="1"/>
  <c r="AD38" i="15"/>
  <c r="AD70" i="15" s="1"/>
  <c r="AD37" i="14" s="1"/>
  <c r="AD61" i="14" s="1"/>
  <c r="C38" i="15"/>
  <c r="C70" i="15" s="1"/>
  <c r="C37" i="14" s="1"/>
  <c r="C62" i="14" s="1"/>
  <c r="F38" i="15"/>
  <c r="F70" i="15" s="1"/>
  <c r="F37" i="14" s="1"/>
  <c r="F61" i="14" s="1"/>
  <c r="N38" i="15"/>
  <c r="N70" i="15" s="1"/>
  <c r="N37" i="14" s="1"/>
  <c r="N61" i="14" s="1"/>
  <c r="E38" i="15"/>
  <c r="E70" i="15" s="1"/>
  <c r="E37" i="14" s="1"/>
  <c r="E61" i="14" s="1"/>
  <c r="AE113" i="12"/>
  <c r="AE117" i="12"/>
  <c r="H38" i="15"/>
  <c r="H70" i="15" s="1"/>
  <c r="H37" i="14" s="1"/>
  <c r="H61" i="14" s="1"/>
  <c r="X34" i="15"/>
  <c r="X66" i="15" s="1"/>
  <c r="X33" i="14" s="1"/>
  <c r="X57" i="14" s="1"/>
  <c r="L38" i="15"/>
  <c r="L70" i="15" s="1"/>
  <c r="L37" i="14" s="1"/>
  <c r="L61" i="14" s="1"/>
  <c r="D34" i="15"/>
  <c r="G38" i="15"/>
  <c r="G70" i="15" s="1"/>
  <c r="G37" i="14" s="1"/>
  <c r="G61" i="14" s="1"/>
  <c r="AA38" i="15"/>
  <c r="AA70" i="15" s="1"/>
  <c r="AA37" i="14" s="1"/>
  <c r="AA61" i="14" s="1"/>
  <c r="D38" i="15"/>
  <c r="AE88" i="12"/>
  <c r="J38" i="15"/>
  <c r="J70" i="15" s="1"/>
  <c r="J37" i="14" s="1"/>
  <c r="J61" i="14" s="1"/>
  <c r="P38" i="15"/>
  <c r="P70" i="15" s="1"/>
  <c r="P37" i="14" s="1"/>
  <c r="P61" i="14" s="1"/>
  <c r="AE50" i="15"/>
  <c r="C17" i="14"/>
  <c r="AE17" i="14" s="1"/>
  <c r="I18" i="14"/>
  <c r="AE18" i="14" s="1"/>
  <c r="AE51" i="15"/>
  <c r="Q19" i="14"/>
  <c r="AE19" i="14" s="1"/>
  <c r="AE52" i="15"/>
  <c r="AE48" i="15"/>
  <c r="C15" i="14"/>
  <c r="AE15" i="14" s="1"/>
  <c r="AE62" i="15"/>
  <c r="AE49" i="15"/>
  <c r="C16" i="14"/>
  <c r="AE16" i="14" s="1"/>
  <c r="AE30" i="15"/>
  <c r="AE38" i="14"/>
  <c r="AE60" i="15"/>
  <c r="P27" i="14"/>
  <c r="C30" i="14"/>
  <c r="C54" i="14" s="1"/>
  <c r="AE39" i="14"/>
  <c r="AE24" i="14"/>
  <c r="C25" i="14"/>
  <c r="C49" i="14" s="1"/>
  <c r="AE72" i="15"/>
  <c r="AE28" i="15"/>
  <c r="AE25" i="15"/>
  <c r="AE39" i="15"/>
  <c r="AE40" i="15"/>
  <c r="AE37" i="15"/>
  <c r="C69" i="15"/>
  <c r="C61" i="15"/>
  <c r="C67" i="15"/>
  <c r="AE24" i="15"/>
  <c r="C56" i="15"/>
  <c r="AE33" i="15"/>
  <c r="C65" i="15"/>
  <c r="AE57" i="15"/>
  <c r="AE71" i="15"/>
  <c r="Q44" i="14" l="1"/>
  <c r="AE44" i="14" s="1"/>
  <c r="AE54" i="14"/>
  <c r="AE63" i="14"/>
  <c r="Q55" i="14"/>
  <c r="H56" i="14"/>
  <c r="AD62" i="14"/>
  <c r="Z56" i="14"/>
  <c r="M62" i="14"/>
  <c r="K62" i="14"/>
  <c r="AA56" i="14"/>
  <c r="J50" i="14"/>
  <c r="P62" i="14"/>
  <c r="Y56" i="14"/>
  <c r="AC56" i="14"/>
  <c r="L62" i="14"/>
  <c r="Z62" i="14"/>
  <c r="U47" i="14"/>
  <c r="V56" i="14"/>
  <c r="Z53" i="14"/>
  <c r="V50" i="14"/>
  <c r="T47" i="14"/>
  <c r="U56" i="14"/>
  <c r="X50" i="14"/>
  <c r="E56" i="14"/>
  <c r="N62" i="14"/>
  <c r="AE27" i="14"/>
  <c r="P51" i="14"/>
  <c r="M59" i="14"/>
  <c r="X56" i="14"/>
  <c r="Y50" i="14"/>
  <c r="J56" i="14"/>
  <c r="C50" i="14"/>
  <c r="T62" i="14"/>
  <c r="V62" i="14"/>
  <c r="D56" i="14"/>
  <c r="S50" i="14"/>
  <c r="W62" i="14"/>
  <c r="AB56" i="14"/>
  <c r="Y62" i="14"/>
  <c r="AA62" i="14"/>
  <c r="G62" i="14"/>
  <c r="AE35" i="14"/>
  <c r="T59" i="14"/>
  <c r="E62" i="14"/>
  <c r="F62" i="14"/>
  <c r="X58" i="14"/>
  <c r="Q56" i="14"/>
  <c r="J62" i="14"/>
  <c r="Q50" i="14"/>
  <c r="H62" i="14"/>
  <c r="AD56" i="14"/>
  <c r="P52" i="14"/>
  <c r="AE22" i="15"/>
  <c r="C21" i="14"/>
  <c r="AE54" i="15"/>
  <c r="AE68" i="15"/>
  <c r="AE36" i="15"/>
  <c r="AE29" i="15"/>
  <c r="AE35" i="15"/>
  <c r="AE63" i="15"/>
  <c r="AE31" i="15"/>
  <c r="AE30" i="14"/>
  <c r="AE23" i="15"/>
  <c r="AE55" i="15"/>
  <c r="AE22" i="14"/>
  <c r="G58" i="15"/>
  <c r="AE26" i="15"/>
  <c r="AA59" i="15"/>
  <c r="AE27" i="15"/>
  <c r="C64" i="15"/>
  <c r="AE32" i="15"/>
  <c r="D66" i="15"/>
  <c r="AE34" i="15"/>
  <c r="D70" i="15"/>
  <c r="AE38" i="15"/>
  <c r="AE56" i="15"/>
  <c r="C23" i="14"/>
  <c r="AE65" i="15"/>
  <c r="C32" i="14"/>
  <c r="AE61" i="15"/>
  <c r="C28" i="14"/>
  <c r="AE67" i="15"/>
  <c r="C34" i="14"/>
  <c r="AE69" i="15"/>
  <c r="C36" i="14"/>
  <c r="C61" i="14" l="1"/>
  <c r="I9" i="16"/>
  <c r="AE23" i="14"/>
  <c r="C47" i="14"/>
  <c r="AE47" i="14" s="1"/>
  <c r="C48" i="14"/>
  <c r="AE48" i="14" s="1"/>
  <c r="AE32" i="14"/>
  <c r="C57" i="14"/>
  <c r="AE36" i="14"/>
  <c r="C60" i="14"/>
  <c r="AE60" i="14" s="1"/>
  <c r="AE28" i="14"/>
  <c r="C52" i="14"/>
  <c r="AE52" i="14" s="1"/>
  <c r="C53" i="14"/>
  <c r="AE53" i="14" s="1"/>
  <c r="AE34" i="14"/>
  <c r="C58" i="14"/>
  <c r="C59" i="14"/>
  <c r="AE21" i="14"/>
  <c r="C45" i="14"/>
  <c r="AE45" i="14" s="1"/>
  <c r="C46" i="14"/>
  <c r="AE46" i="14" s="1"/>
  <c r="G25" i="14"/>
  <c r="AE58" i="15"/>
  <c r="AA26" i="14"/>
  <c r="AE59" i="15"/>
  <c r="C31" i="14"/>
  <c r="C56" i="14" s="1"/>
  <c r="AE56" i="14" s="1"/>
  <c r="AE64" i="15"/>
  <c r="D33" i="14"/>
  <c r="AE66" i="15"/>
  <c r="D37" i="14"/>
  <c r="AE70" i="15"/>
  <c r="AE59" i="14" l="1"/>
  <c r="B9" i="16"/>
  <c r="AE33" i="14"/>
  <c r="D57" i="14"/>
  <c r="AE57" i="14" s="1"/>
  <c r="D58" i="14"/>
  <c r="AE58" i="14" s="1"/>
  <c r="AE26" i="14"/>
  <c r="AA50" i="14"/>
  <c r="AA51" i="14"/>
  <c r="AE51" i="14" s="1"/>
  <c r="AE37" i="14"/>
  <c r="D61" i="14"/>
  <c r="AE61" i="14" s="1"/>
  <c r="D62" i="14"/>
  <c r="AE62" i="14" s="1"/>
  <c r="AE31" i="14"/>
  <c r="C55" i="14"/>
  <c r="AE55" i="14" s="1"/>
  <c r="AE25" i="14"/>
  <c r="G49" i="14"/>
  <c r="AE49" i="14" s="1"/>
  <c r="G50" i="14"/>
  <c r="AE50" i="1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tc={2C10ABEA-A4B0-4F7A-B865-1379010CF82F}</author>
  </authors>
  <commentList>
    <comment ref="B21" authorId="0" shapeId="0" xr:uid="{2C10ABEA-A4B0-4F7A-B865-1379010CF82F}">
      <text>
        <t>[Threaded comment]
Your version of Excel allows you to read this threaded comment; however, any edits to it will get removed if the file is opened in a newer version of Excel. Learn more: https://go.microsoft.com/fwlink/?linkid=870924
Comment:
    target number to reach for mid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tc={E1456C3B-C088-4759-819F-EA3DC94C3B83}</author>
  </authors>
  <commentList>
    <comment ref="B21" authorId="0" shapeId="0" xr:uid="{E1456C3B-C088-4759-819F-EA3DC94C3B83}">
      <text>
        <t>[Threaded comment]
Your version of Excel allows you to read this threaded comment; however, any edits to it will get removed if the file is opened in a newer version of Excel. Learn more: https://go.microsoft.com/fwlink/?linkid=870924
Comment:
    target number to reach for mid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tc={394B2C1F-AE12-40B7-86B6-457D46E718BD}</author>
  </authors>
  <commentList>
    <comment ref="B21" authorId="0" shapeId="0" xr:uid="{394B2C1F-AE12-40B7-86B6-457D46E718BD}">
      <text>
        <t>[Threaded comment]
Your version of Excel allows you to read this threaded comment; however, any edits to it will get removed if the file is opened in a newer version of Excel. Learn more: https://go.microsoft.com/fwlink/?linkid=870924
Comment:
    target number to reach for mid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<sst xmlns="http://schemas.openxmlformats.org/spreadsheetml/2006/main" count="1356" uniqueCount="171">
  <si>
    <r>
      <t xml:space="preserve">MOTOR VEHICLE POPULATION BY TYPE OF FUEL USED </t>
    </r>
    <r>
      <rPr>
        <b/>
        <vertAlign val="superscript"/>
        <sz val="12"/>
        <color indexed="8"/>
        <rFont val="Arial"/>
        <family val="2"/>
      </rPr>
      <t xml:space="preserve"> 1</t>
    </r>
  </si>
  <si>
    <t>End of Period (Year)</t>
  </si>
  <si>
    <t>Cars</t>
  </si>
  <si>
    <t>Petrol</t>
  </si>
  <si>
    <t>Diesel</t>
  </si>
  <si>
    <t>Petrol-Electric</t>
  </si>
  <si>
    <t>Petrol-Electric (Plug-In)</t>
  </si>
  <si>
    <t>Petrol-CNG</t>
  </si>
  <si>
    <t>CNG</t>
  </si>
  <si>
    <t>Electric</t>
  </si>
  <si>
    <t>Total Evs</t>
  </si>
  <si>
    <t>Diesel-Electric</t>
  </si>
  <si>
    <r>
      <t xml:space="preserve">Note: </t>
    </r>
    <r>
      <rPr>
        <i/>
        <vertAlign val="superscript"/>
        <sz val="8"/>
        <color indexed="8"/>
        <rFont val="Arial"/>
        <family val="2"/>
      </rPr>
      <t>1.</t>
    </r>
    <r>
      <rPr>
        <i/>
        <sz val="8"/>
        <color indexed="8"/>
        <rFont val="Arial"/>
        <family val="2"/>
      </rPr>
      <t xml:space="preserve"> Figures exclude tax exempted vehicles and vehicles for off-the-road use (RU plates).</t>
    </r>
  </si>
  <si>
    <t>Total Vehs</t>
  </si>
  <si>
    <t>Year</t>
  </si>
  <si>
    <t>Years from 2013</t>
  </si>
  <si>
    <t>Total # Veh</t>
  </si>
  <si>
    <t># PHEV</t>
  </si>
  <si>
    <t># BEV</t>
  </si>
  <si>
    <t>Total # Evs</t>
  </si>
  <si>
    <t>Targets</t>
  </si>
  <si>
    <t>10% total # veh</t>
  </si>
  <si>
    <t>30% total # veh</t>
  </si>
  <si>
    <t>50% total # veh</t>
  </si>
  <si>
    <t>y=10259ln(x) + 603581</t>
  </si>
  <si>
    <t>predicted total # veh</t>
  </si>
  <si>
    <t>Predicted total # Evs</t>
  </si>
  <si>
    <t>y=32.306x^2.0066</t>
  </si>
  <si>
    <t>years from 2013</t>
  </si>
  <si>
    <t>power factor</t>
  </si>
  <si>
    <t>equation</t>
  </si>
  <si>
    <t>Predicted Total # Evs</t>
  </si>
  <si>
    <t>power factors</t>
  </si>
  <si>
    <t>y=32.306x^2.3</t>
  </si>
  <si>
    <t xml:space="preserve"> </t>
  </si>
  <si>
    <t>Predicted total # EVs reach target</t>
  </si>
  <si>
    <t>Use Ln because of cap on total no# cars in SG</t>
  </si>
  <si>
    <t>% of EV compared to total # vehicles</t>
  </si>
  <si>
    <t>Ang Mo Kio</t>
  </si>
  <si>
    <t>Bedok</t>
  </si>
  <si>
    <t>Bishan</t>
  </si>
  <si>
    <t>Bukit Batok</t>
  </si>
  <si>
    <t>Bukit Panjang</t>
  </si>
  <si>
    <t>Choa Chu Kang</t>
  </si>
  <si>
    <t>Clementi</t>
  </si>
  <si>
    <t>Downtown Core</t>
  </si>
  <si>
    <t>Geylang</t>
  </si>
  <si>
    <t>Hougang</t>
  </si>
  <si>
    <t>Jurong East</t>
  </si>
  <si>
    <t>Jurong West</t>
  </si>
  <si>
    <t>Kallang</t>
  </si>
  <si>
    <t>Marine Parade</t>
  </si>
  <si>
    <t>Novena</t>
  </si>
  <si>
    <t>Outram</t>
  </si>
  <si>
    <t>Pasir Ris</t>
  </si>
  <si>
    <t>Punggol</t>
  </si>
  <si>
    <t>Queenstown</t>
  </si>
  <si>
    <t>Rochor</t>
  </si>
  <si>
    <t>Sembawang</t>
  </si>
  <si>
    <t>Sengkang</t>
  </si>
  <si>
    <t>Serangoon</t>
  </si>
  <si>
    <t>Tampines</t>
  </si>
  <si>
    <t>Tanglin</t>
  </si>
  <si>
    <t>Toa Payoh</t>
  </si>
  <si>
    <t>Woodlands</t>
  </si>
  <si>
    <t>Yishun</t>
  </si>
  <si>
    <t>Total</t>
  </si>
  <si>
    <t>#EVs per Household</t>
  </si>
  <si>
    <t>#Households and #EVs per Year</t>
  </si>
  <si>
    <t>#EVS per Planning Area</t>
  </si>
  <si>
    <t>%BEVs and %PHEVs per year</t>
  </si>
  <si>
    <t>PHEV (%) of Evs</t>
  </si>
  <si>
    <t>BEV (%) of Evs</t>
  </si>
  <si>
    <t>y = 0.426ln(x) - 0.1319</t>
  </si>
  <si>
    <r>
      <t>y = 1.2875x</t>
    </r>
    <r>
      <rPr>
        <vertAlign val="superscript"/>
        <sz val="11"/>
        <color theme="1"/>
        <rFont val="Calibri"/>
        <family val="2"/>
        <scheme val="minor"/>
      </rPr>
      <t>-0.716</t>
    </r>
  </si>
  <si>
    <t>Percentage of PHEV vs BEVs</t>
  </si>
  <si>
    <t xml:space="preserve">Proposed solution: </t>
  </si>
  <si>
    <t>Take trend of PHEVs and use 1 - percentage to determine percentage for BEV</t>
  </si>
  <si>
    <t>power value</t>
  </si>
  <si>
    <t>y=32.306x^2.6354</t>
  </si>
  <si>
    <t>y=32.306x^2.7904</t>
  </si>
  <si>
    <t>#Evs (10%)</t>
  </si>
  <si>
    <t xml:space="preserve">Total #Evs </t>
  </si>
  <si>
    <t>#Years from 2013</t>
  </si>
  <si>
    <t>% PHEVs</t>
  </si>
  <si>
    <t>%BEVs</t>
  </si>
  <si>
    <t>#BEVs per PA</t>
  </si>
  <si>
    <t xml:space="preserve">Total #BEVs </t>
  </si>
  <si>
    <t>#PHEVs per PA</t>
  </si>
  <si>
    <t xml:space="preserve">Total #PHEVs </t>
  </si>
  <si>
    <t>using polynomial function to extrapolate dataset</t>
  </si>
  <si>
    <t>using log function to extrapolate dataset:</t>
  </si>
  <si>
    <t>%PHEV</t>
  </si>
  <si>
    <t>%BEV</t>
  </si>
  <si>
    <t>Total (%)</t>
  </si>
  <si>
    <t>#Evs (30%)</t>
  </si>
  <si>
    <t>taken from % prediction under sheet 2</t>
  </si>
  <si>
    <t>#Evs (50%)</t>
  </si>
  <si>
    <t>Total Energy spent per PHEV per year</t>
  </si>
  <si>
    <t>Model used: Toyota Prius</t>
  </si>
  <si>
    <t>Annual Vehicle Mileage (km):</t>
  </si>
  <si>
    <t>Energy spent by PHEV per year (Wh):</t>
  </si>
  <si>
    <t>Model used: Tesla Model 3</t>
  </si>
  <si>
    <t>Annual Energy Demand (Wh) per fleet</t>
  </si>
  <si>
    <t xml:space="preserve">Total Energy Spent by fleet </t>
  </si>
  <si>
    <t>Days per year:</t>
  </si>
  <si>
    <t>Energy Demand (Wh) by fleet per day</t>
  </si>
  <si>
    <t># hours in a day:</t>
  </si>
  <si>
    <t>Energy produced by charger per day:</t>
  </si>
  <si>
    <t>Utilisation of charging station (% of 24h)</t>
  </si>
  <si>
    <t>Energy used by charger per day:</t>
  </si>
  <si>
    <t>#Charging Stations per Planning Area</t>
  </si>
  <si>
    <t>Total # Charging Stations</t>
  </si>
  <si>
    <t>Total Energy spent per BEV per year</t>
  </si>
  <si>
    <t>Energy spent by BEV per year (Wh):</t>
  </si>
  <si>
    <t>Average Energy Spent (kWh/km):</t>
  </si>
  <si>
    <t>Energy spent by PHEV per year (kWh):</t>
  </si>
  <si>
    <t>Annual Energy Demand (kWh) per fleet</t>
  </si>
  <si>
    <t>Type of charger (kWh):</t>
  </si>
  <si>
    <t>Energy spent by BEV per year (kWh):</t>
  </si>
  <si>
    <t>battery capacity/limited km</t>
  </si>
  <si>
    <t>Energy produced by charger per day (kW):</t>
  </si>
  <si>
    <t>No. of EVs</t>
  </si>
  <si>
    <t>Total Vehicles</t>
  </si>
  <si>
    <t>No. of PHEVs</t>
  </si>
  <si>
    <t>No. of BEVs</t>
  </si>
  <si>
    <t>Years from
2013</t>
  </si>
  <si>
    <t>No. of EVs growth
to meet target %</t>
  </si>
  <si>
    <t>PHEV (%) of EVs</t>
  </si>
  <si>
    <t>BEV (%) of EVs</t>
  </si>
  <si>
    <t>No. of PHEVs growth
to meet target %</t>
  </si>
  <si>
    <t>No. of BEVs growth
to meet target %</t>
  </si>
  <si>
    <t>Total % EVs in 2040</t>
  </si>
  <si>
    <t>Hours spent on charging station in a day</t>
  </si>
  <si>
    <t>Years since 2013</t>
  </si>
  <si>
    <t>Power Factor</t>
  </si>
  <si>
    <t>Goal Seek for Growth Power Factor</t>
  </si>
  <si>
    <t>Yr. from 2013</t>
  </si>
  <si>
    <t>Predict Electric Vehicles (Plug-in Hybrids &amp; Battery EVs)</t>
  </si>
  <si>
    <t>Predicted Natural
Growth No. of EVs</t>
  </si>
  <si>
    <t>No. of Electric Vehicles per Planning Area</t>
  </si>
  <si>
    <t>No. of Plug-in Hybrid Electric Vehicles per Planning Area</t>
  </si>
  <si>
    <t>No. of Years from 2013</t>
  </si>
  <si>
    <t>No. of Battery Electric Vehicles per Planning Area</t>
  </si>
  <si>
    <t>No. of Households and Electric Vehicles per Planning Area</t>
  </si>
  <si>
    <t>No. of Households per Planning Area</t>
  </si>
  <si>
    <t>Days per year</t>
  </si>
  <si>
    <t>Energy spent by
PHEV per year (kWh):</t>
  </si>
  <si>
    <t>Charging Points per Planning Area</t>
  </si>
  <si>
    <t>Dashboard</t>
  </si>
  <si>
    <t>Predicted Growth of EVs to meet target</t>
  </si>
  <si>
    <t>EVs Annual Energy Consumption</t>
  </si>
  <si>
    <t>No. of Charging Stations per Planning Area</t>
  </si>
  <si>
    <t>No. of Charging Stations TO BE BUILT per Planning Area in each year</t>
  </si>
  <si>
    <t>Total No. Charging Stations</t>
  </si>
  <si>
    <t>No. of EVs per Household</t>
  </si>
  <si>
    <t>Energy spent by
BEV per year (kWh):</t>
  </si>
  <si>
    <t>Planning Area</t>
  </si>
  <si>
    <t>Energy produced by charger per day (kWh):</t>
  </si>
  <si>
    <t>Energy used by charging per day (kWh):</t>
  </si>
  <si>
    <t>Type of charger - Power Level (kW):</t>
  </si>
  <si>
    <t>Targeted
no. of EVs in 2040</t>
  </si>
  <si>
    <t>Targeted no. of EVs in 2040</t>
  </si>
  <si>
    <t>Energy Demand</t>
  </si>
  <si>
    <t>No. of charging stations in:</t>
  </si>
  <si>
    <t>Predicted No. of Evs in 2040</t>
  </si>
  <si>
    <r>
      <t xml:space="preserve">No. of charging stations </t>
    </r>
    <r>
      <rPr>
        <b/>
        <sz val="12"/>
        <color rgb="FFFFFF00"/>
        <rFont val="Calibri"/>
        <family val="2"/>
        <scheme val="minor"/>
      </rPr>
      <t>TO BE BUILT</t>
    </r>
    <r>
      <rPr>
        <b/>
        <sz val="12"/>
        <color theme="0"/>
        <rFont val="Calibri"/>
        <family val="2"/>
        <scheme val="minor"/>
      </rPr>
      <t xml:space="preserve"> in: </t>
    </r>
  </si>
  <si>
    <t>Scenario</t>
  </si>
  <si>
    <t>Predicted Percentage of PHEV and BEVs (Drive-train Mix)</t>
  </si>
  <si>
    <t xml:space="preserve">Total No. of EVs </t>
  </si>
  <si>
    <t xml:space="preserve">Total No. of PHEVs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</si>
</sst>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64" formatCode="_-* #,##0_-;\-* #,##0_-;_-* &quot;-&quot;??_-;_-@_-"/>
    <numFmt numFmtId="165" formatCode="0.0000000"/>
    <numFmt numFmtId="166" formatCode="#,##0.000"/>
  </numFmts>
  <fonts count="30" x14ac:knownFonts="1">
    <font>
      <sz val="11"/>
      <color theme="1"/>
      <name val="Calibri"/>
      <family val="2"/>
      <scheme val="minor"/>
    </font>
    <font>
      <b/>
      <sz val="12"/>
      <color rgb="FF000000"/>
      <name val="Arial"/>
      <family val="2"/>
    </font>
    <font>
      <b/>
      <vertAlign val="superscript"/>
      <sz val="12"/>
      <color indexed="8"/>
      <name val="Arial"/>
      <family val="2"/>
    </font>
    <font>
      <b/>
      <sz val="9"/>
      <color rgb="FF000000"/>
      <name val="Arial"/>
      <family val="2"/>
    </font>
    <font>
      <sz val="9"/>
      <color rgb="FF000000"/>
      <name val="Arial"/>
      <family val="2"/>
    </font>
    <font>
      <i/>
      <sz val="8"/>
      <color rgb="FF000000"/>
      <name val="Arial"/>
      <family val="2"/>
    </font>
    <font>
      <i/>
      <vertAlign val="superscript"/>
      <sz val="8"/>
      <color indexed="8"/>
      <name val="Arial"/>
      <family val="2"/>
    </font>
    <font>
      <i/>
      <sz val="8"/>
      <color indexed="8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b/>
      <sz val="9"/>
      <color theme="0"/>
      <name val="Arial"/>
      <family val="2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4" tint="-0.249977111117893"/>
      <name val="Calibri"/>
      <family val="2"/>
      <scheme val="minor"/>
    </font>
    <font>
      <sz val="14"/>
      <name val="Calibri"/>
      <family val="2"/>
      <scheme val="minor"/>
    </font>
    <font>
      <b/>
      <sz val="14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3"/>
      <color theme="4" tint="-0.249977111117893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EB9C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34998626667073579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3">
    <xf numFmtId="0" fontId="0" fillId="0" borderId="0"/>
    <xf numFmtId="9" fontId="9" fillId="0" borderId="0" applyFont="0" applyFill="0" applyBorder="0" applyAlignment="0" applyProtection="0"/>
    <xf numFmtId="0" fontId="10" fillId="13" borderId="0" applyNumberFormat="0" applyBorder="0" applyAlignment="0" applyProtection="0"/>
  </cellStyleXfs>
  <cellXfs count="237">
    <xf numFmtId="0" fontId="0" fillId="0" borderId="0" xfId="0"/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4" fillId="0" borderId="3" xfId="0" applyFont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41" fontId="4" fillId="0" borderId="3" xfId="0" applyNumberFormat="1" applyFont="1" applyBorder="1" applyAlignment="1">
      <alignment horizontal="center" vertical="center"/>
    </xf>
    <xf numFmtId="41" fontId="4" fillId="3" borderId="3" xfId="0" applyNumberFormat="1" applyFont="1" applyFill="1" applyBorder="1" applyAlignment="1">
      <alignment horizontal="center" vertical="center"/>
    </xf>
    <xf numFmtId="41" fontId="4" fillId="4" borderId="3" xfId="0" applyNumberFormat="1" applyFont="1" applyFill="1" applyBorder="1" applyAlignment="1">
      <alignment horizontal="center" vertical="center"/>
    </xf>
    <xf numFmtId="0" fontId="3" fillId="0" borderId="3" xfId="0" applyFont="1" applyBorder="1" applyAlignment="1">
      <alignment horizontal="left" vertical="center" wrapText="1"/>
    </xf>
    <xf numFmtId="0" fontId="3" fillId="2" borderId="3" xfId="0" applyFont="1" applyFill="1" applyBorder="1" applyAlignment="1">
      <alignment horizontal="left" vertical="center" wrapText="1"/>
    </xf>
    <xf numFmtId="41" fontId="4" fillId="5" borderId="3" xfId="0" applyNumberFormat="1" applyFont="1" applyFill="1" applyBorder="1" applyAlignment="1">
      <alignment horizontal="center" vertical="center"/>
    </xf>
    <xf numFmtId="41" fontId="4" fillId="2" borderId="3" xfId="0" applyNumberFormat="1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 wrapText="1"/>
    </xf>
    <xf numFmtId="41" fontId="4" fillId="6" borderId="3" xfId="0" applyNumberFormat="1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left" vertical="center" wrapText="1"/>
    </xf>
    <xf numFmtId="0" fontId="0" fillId="0" borderId="0" xfId="0" applyAlignment="1">
      <alignment wrapText="1"/>
    </xf>
    <xf numFmtId="0" fontId="5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left" vertical="center"/>
    </xf>
    <xf numFmtId="41" fontId="4" fillId="0" borderId="0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left" vertical="center" wrapText="1"/>
    </xf>
    <xf numFmtId="0" fontId="3" fillId="0" borderId="0" xfId="0" applyFont="1" applyFill="1" applyBorder="1" applyAlignment="1">
      <alignment horizontal="center" vertical="center" wrapText="1"/>
    </xf>
    <xf numFmtId="41" fontId="4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 wrapText="1"/>
    </xf>
    <xf numFmtId="0" fontId="4" fillId="3" borderId="3" xfId="0" applyFont="1" applyFill="1" applyBorder="1" applyAlignment="1">
      <alignment horizontal="center" vertical="center" wrapText="1"/>
    </xf>
    <xf numFmtId="0" fontId="4" fillId="0" borderId="0" xfId="0" applyNumberFormat="1" applyFont="1" applyBorder="1" applyAlignment="1">
      <alignment horizontal="center" vertical="center"/>
    </xf>
    <xf numFmtId="41" fontId="4" fillId="7" borderId="0" xfId="0" applyNumberFormat="1" applyFont="1" applyFill="1" applyBorder="1" applyAlignment="1">
      <alignment horizontal="center" vertical="center"/>
    </xf>
    <xf numFmtId="41" fontId="4" fillId="8" borderId="3" xfId="0" applyNumberFormat="1" applyFont="1" applyFill="1" applyBorder="1" applyAlignment="1">
      <alignment horizontal="center" vertical="center"/>
    </xf>
    <xf numFmtId="41" fontId="4" fillId="9" borderId="3" xfId="0" applyNumberFormat="1" applyFont="1" applyFill="1" applyBorder="1" applyAlignment="1">
      <alignment horizontal="center" vertical="center"/>
    </xf>
    <xf numFmtId="41" fontId="4" fillId="10" borderId="3" xfId="0" applyNumberFormat="1" applyFont="1" applyFill="1" applyBorder="1" applyAlignment="1">
      <alignment horizontal="center" vertical="center"/>
    </xf>
    <xf numFmtId="9" fontId="0" fillId="0" borderId="0" xfId="0" applyNumberFormat="1"/>
    <xf numFmtId="164" fontId="0" fillId="0" borderId="0" xfId="0" applyNumberFormat="1"/>
    <xf numFmtId="41" fontId="4" fillId="0" borderId="0" xfId="0" applyNumberFormat="1" applyFont="1" applyFill="1" applyBorder="1" applyAlignment="1">
      <alignment horizontal="center" vertical="center" wrapText="1"/>
    </xf>
    <xf numFmtId="0" fontId="0" fillId="2" borderId="0" xfId="0" applyFill="1" applyAlignment="1">
      <alignment wrapText="1"/>
    </xf>
    <xf numFmtId="41" fontId="4" fillId="11" borderId="0" xfId="0" applyNumberFormat="1" applyFont="1" applyFill="1" applyBorder="1" applyAlignment="1">
      <alignment horizontal="center" vertical="center"/>
    </xf>
    <xf numFmtId="41" fontId="4" fillId="12" borderId="0" xfId="0" applyNumberFormat="1" applyFont="1" applyFill="1" applyBorder="1" applyAlignment="1">
      <alignment horizontal="center" vertical="center"/>
    </xf>
    <xf numFmtId="1" fontId="0" fillId="0" borderId="0" xfId="0" applyNumberFormat="1"/>
    <xf numFmtId="1" fontId="0" fillId="0" borderId="3" xfId="0" applyNumberFormat="1" applyBorder="1"/>
    <xf numFmtId="0" fontId="0" fillId="0" borderId="3" xfId="0" applyBorder="1"/>
    <xf numFmtId="0" fontId="0" fillId="0" borderId="0" xfId="0" applyBorder="1"/>
    <xf numFmtId="41" fontId="4" fillId="2" borderId="0" xfId="0" applyNumberFormat="1" applyFont="1" applyFill="1" applyBorder="1" applyAlignment="1">
      <alignment horizontal="center" vertical="center"/>
    </xf>
    <xf numFmtId="0" fontId="0" fillId="0" borderId="3" xfId="0" applyFill="1" applyBorder="1"/>
    <xf numFmtId="1" fontId="0" fillId="0" borderId="3" xfId="0" applyNumberFormat="1" applyFill="1" applyBorder="1"/>
    <xf numFmtId="0" fontId="8" fillId="0" borderId="0" xfId="0" applyFont="1"/>
    <xf numFmtId="0" fontId="8" fillId="0" borderId="3" xfId="0" applyFont="1" applyBorder="1" applyAlignment="1">
      <alignment horizontal="center"/>
    </xf>
    <xf numFmtId="0" fontId="0" fillId="0" borderId="0" xfId="0"/>
    <xf numFmtId="0" fontId="8" fillId="0" borderId="0" xfId="0" applyFont="1"/>
    <xf numFmtId="0" fontId="0" fillId="0" borderId="3" xfId="0" applyBorder="1" applyAlignment="1">
      <alignment horizontal="center"/>
    </xf>
    <xf numFmtId="0" fontId="8" fillId="0" borderId="3" xfId="0" applyFont="1" applyBorder="1" applyAlignment="1">
      <alignment horizontal="center"/>
    </xf>
    <xf numFmtId="3" fontId="0" fillId="0" borderId="3" xfId="0" applyNumberForma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3" xfId="0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3" fontId="0" fillId="0" borderId="0" xfId="0" applyNumberFormat="1" applyBorder="1" applyAlignment="1">
      <alignment horizontal="center"/>
    </xf>
    <xf numFmtId="9" fontId="4" fillId="0" borderId="0" xfId="1" applyFont="1" applyBorder="1" applyAlignment="1">
      <alignment horizontal="center" vertical="center"/>
    </xf>
    <xf numFmtId="9" fontId="4" fillId="0" borderId="0" xfId="1" applyFont="1" applyFill="1" applyBorder="1" applyAlignment="1">
      <alignment horizontal="center" vertical="center"/>
    </xf>
    <xf numFmtId="0" fontId="10" fillId="13" borderId="0" xfId="2"/>
    <xf numFmtId="0" fontId="10" fillId="13" borderId="0" xfId="2" applyBorder="1"/>
    <xf numFmtId="41" fontId="4" fillId="14" borderId="0" xfId="0" applyNumberFormat="1" applyFont="1" applyFill="1" applyBorder="1" applyAlignment="1">
      <alignment horizontal="center" vertical="center"/>
    </xf>
    <xf numFmtId="41" fontId="4" fillId="10" borderId="0" xfId="0" applyNumberFormat="1" applyFont="1" applyFill="1" applyBorder="1" applyAlignment="1">
      <alignment horizontal="center" vertical="center"/>
    </xf>
    <xf numFmtId="9" fontId="4" fillId="15" borderId="0" xfId="1" applyFont="1" applyFill="1" applyBorder="1" applyAlignment="1">
      <alignment horizontal="center" vertical="center"/>
    </xf>
    <xf numFmtId="41" fontId="4" fillId="16" borderId="0" xfId="0" applyNumberFormat="1" applyFont="1" applyFill="1" applyBorder="1" applyAlignment="1">
      <alignment horizontal="center" vertical="center"/>
    </xf>
    <xf numFmtId="0" fontId="10" fillId="3" borderId="0" xfId="2" applyFill="1" applyBorder="1"/>
    <xf numFmtId="9" fontId="4" fillId="3" borderId="0" xfId="1" applyFont="1" applyFill="1" applyBorder="1" applyAlignment="1">
      <alignment horizontal="center" vertical="center"/>
    </xf>
    <xf numFmtId="1" fontId="0" fillId="16" borderId="3" xfId="0" applyNumberFormat="1" applyFill="1" applyBorder="1"/>
    <xf numFmtId="3" fontId="0" fillId="7" borderId="3" xfId="0" applyNumberFormat="1" applyFill="1" applyBorder="1" applyAlignment="1">
      <alignment horizontal="center" vertical="center"/>
    </xf>
    <xf numFmtId="165" fontId="0" fillId="7" borderId="3" xfId="0" applyNumberFormat="1" applyFill="1" applyBorder="1" applyAlignment="1">
      <alignment horizontal="center" vertical="center"/>
    </xf>
    <xf numFmtId="3" fontId="0" fillId="0" borderId="3" xfId="0" applyNumberFormat="1" applyBorder="1" applyAlignment="1">
      <alignment horizontal="center" vertical="center"/>
    </xf>
    <xf numFmtId="3" fontId="0" fillId="0" borderId="3" xfId="0" applyNumberFormat="1" applyFill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9" fontId="0" fillId="0" borderId="0" xfId="1" applyFont="1" applyBorder="1" applyAlignment="1">
      <alignment horizontal="center"/>
    </xf>
    <xf numFmtId="9" fontId="0" fillId="0" borderId="3" xfId="1" applyFont="1" applyBorder="1" applyAlignment="1">
      <alignment horizontal="center"/>
    </xf>
    <xf numFmtId="3" fontId="8" fillId="0" borderId="3" xfId="0" applyNumberFormat="1" applyFont="1" applyBorder="1" applyAlignment="1">
      <alignment horizontal="center"/>
    </xf>
    <xf numFmtId="0" fontId="8" fillId="0" borderId="0" xfId="0" applyFont="1" applyAlignment="1">
      <alignment horizontal="center" vertical="center"/>
    </xf>
    <xf numFmtId="3" fontId="12" fillId="0" borderId="0" xfId="0" applyNumberFormat="1" applyFont="1" applyBorder="1" applyAlignment="1">
      <alignment horizontal="left"/>
    </xf>
    <xf numFmtId="3" fontId="0" fillId="0" borderId="0" xfId="0" applyNumberFormat="1"/>
    <xf numFmtId="0" fontId="12" fillId="17" borderId="7" xfId="0" applyFont="1" applyFill="1" applyBorder="1"/>
    <xf numFmtId="0" fontId="12" fillId="17" borderId="8" xfId="0" applyFont="1" applyFill="1" applyBorder="1"/>
    <xf numFmtId="0" fontId="12" fillId="17" borderId="9" xfId="0" applyFont="1" applyFill="1" applyBorder="1"/>
    <xf numFmtId="0" fontId="12" fillId="17" borderId="10" xfId="0" applyFont="1" applyFill="1" applyBorder="1" applyAlignment="1">
      <alignment horizontal="right"/>
    </xf>
    <xf numFmtId="9" fontId="12" fillId="17" borderId="0" xfId="1" applyFont="1" applyFill="1" applyBorder="1"/>
    <xf numFmtId="9" fontId="12" fillId="17" borderId="11" xfId="1" applyFont="1" applyFill="1" applyBorder="1"/>
    <xf numFmtId="9" fontId="12" fillId="17" borderId="0" xfId="0" applyNumberFormat="1" applyFont="1" applyFill="1" applyBorder="1"/>
    <xf numFmtId="9" fontId="12" fillId="17" borderId="11" xfId="0" applyNumberFormat="1" applyFont="1" applyFill="1" applyBorder="1"/>
    <xf numFmtId="0" fontId="12" fillId="17" borderId="10" xfId="0" applyFont="1" applyFill="1" applyBorder="1"/>
    <xf numFmtId="0" fontId="12" fillId="17" borderId="0" xfId="0" applyFont="1" applyFill="1" applyBorder="1"/>
    <xf numFmtId="0" fontId="12" fillId="17" borderId="11" xfId="0" applyFont="1" applyFill="1" applyBorder="1"/>
    <xf numFmtId="0" fontId="12" fillId="17" borderId="12" xfId="0" applyFont="1" applyFill="1" applyBorder="1"/>
    <xf numFmtId="9" fontId="12" fillId="17" borderId="13" xfId="1" applyFont="1" applyFill="1" applyBorder="1"/>
    <xf numFmtId="9" fontId="12" fillId="17" borderId="14" xfId="1" applyFont="1" applyFill="1" applyBorder="1"/>
    <xf numFmtId="0" fontId="8" fillId="0" borderId="3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0" fillId="0" borderId="21" xfId="0" applyBorder="1"/>
    <xf numFmtId="0" fontId="12" fillId="0" borderId="22" xfId="0" applyFont="1" applyBorder="1"/>
    <xf numFmtId="0" fontId="0" fillId="0" borderId="23" xfId="0" applyBorder="1"/>
    <xf numFmtId="0" fontId="0" fillId="0" borderId="22" xfId="0" applyBorder="1"/>
    <xf numFmtId="0" fontId="0" fillId="0" borderId="23" xfId="0" applyBorder="1" applyAlignment="1">
      <alignment horizontal="center"/>
    </xf>
    <xf numFmtId="3" fontId="0" fillId="0" borderId="23" xfId="0" applyNumberFormat="1" applyBorder="1" applyAlignment="1">
      <alignment horizontal="center"/>
    </xf>
    <xf numFmtId="0" fontId="0" fillId="0" borderId="24" xfId="0" applyBorder="1"/>
    <xf numFmtId="3" fontId="0" fillId="12" borderId="25" xfId="0" applyNumberFormat="1" applyFill="1" applyBorder="1" applyAlignment="1">
      <alignment horizontal="center"/>
    </xf>
    <xf numFmtId="166" fontId="0" fillId="0" borderId="3" xfId="0" applyNumberFormat="1" applyBorder="1" applyAlignment="1">
      <alignment horizontal="center"/>
    </xf>
    <xf numFmtId="0" fontId="8" fillId="0" borderId="26" xfId="0" applyFont="1" applyBorder="1"/>
    <xf numFmtId="0" fontId="0" fillId="12" borderId="27" xfId="0" applyFill="1" applyBorder="1" applyAlignment="1">
      <alignment horizontal="center" vertical="center"/>
    </xf>
    <xf numFmtId="0" fontId="8" fillId="0" borderId="24" xfId="0" applyFont="1" applyBorder="1"/>
    <xf numFmtId="0" fontId="8" fillId="0" borderId="15" xfId="0" applyFont="1" applyBorder="1"/>
    <xf numFmtId="0" fontId="0" fillId="12" borderId="16" xfId="0" applyFill="1" applyBorder="1" applyAlignment="1">
      <alignment horizontal="center" vertical="center"/>
    </xf>
    <xf numFmtId="0" fontId="8" fillId="0" borderId="17" xfId="0" applyFont="1" applyBorder="1"/>
    <xf numFmtId="0" fontId="0" fillId="12" borderId="18" xfId="0" applyFill="1" applyBorder="1" applyAlignment="1">
      <alignment horizontal="center" vertical="center"/>
    </xf>
    <xf numFmtId="0" fontId="8" fillId="0" borderId="0" xfId="0" applyFont="1" applyFill="1" applyBorder="1"/>
    <xf numFmtId="0" fontId="8" fillId="0" borderId="15" xfId="0" applyFont="1" applyFill="1" applyBorder="1"/>
    <xf numFmtId="0" fontId="8" fillId="0" borderId="24" xfId="0" applyFont="1" applyFill="1" applyBorder="1"/>
    <xf numFmtId="9" fontId="0" fillId="12" borderId="16" xfId="1" applyFont="1" applyFill="1" applyBorder="1" applyAlignment="1">
      <alignment horizontal="center"/>
    </xf>
    <xf numFmtId="3" fontId="0" fillId="10" borderId="19" xfId="0" applyNumberFormat="1" applyFill="1" applyBorder="1" applyAlignment="1">
      <alignment horizontal="center"/>
    </xf>
    <xf numFmtId="1" fontId="0" fillId="8" borderId="3" xfId="0" applyNumberFormat="1" applyFill="1" applyBorder="1" applyAlignment="1">
      <alignment horizontal="center"/>
    </xf>
    <xf numFmtId="0" fontId="0" fillId="0" borderId="3" xfId="0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" fontId="4" fillId="18" borderId="3" xfId="0" applyNumberFormat="1" applyFont="1" applyFill="1" applyBorder="1" applyAlignment="1">
      <alignment horizontal="center" vertical="center"/>
    </xf>
    <xf numFmtId="1" fontId="4" fillId="8" borderId="3" xfId="0" applyNumberFormat="1" applyFont="1" applyFill="1" applyBorder="1" applyAlignment="1">
      <alignment horizontal="center" vertical="center"/>
    </xf>
    <xf numFmtId="1" fontId="0" fillId="19" borderId="3" xfId="0" applyNumberFormat="1" applyFill="1" applyBorder="1" applyAlignment="1">
      <alignment horizontal="center"/>
    </xf>
    <xf numFmtId="0" fontId="0" fillId="19" borderId="3" xfId="0" applyFill="1" applyBorder="1" applyAlignment="1">
      <alignment vertical="center"/>
    </xf>
    <xf numFmtId="0" fontId="0" fillId="0" borderId="3" xfId="0" applyFont="1" applyBorder="1" applyAlignment="1">
      <alignment horizontal="center"/>
    </xf>
    <xf numFmtId="0" fontId="0" fillId="19" borderId="3" xfId="0" applyFill="1" applyBorder="1"/>
    <xf numFmtId="1" fontId="4" fillId="20" borderId="3" xfId="0" applyNumberFormat="1" applyFont="1" applyFill="1" applyBorder="1" applyAlignment="1">
      <alignment horizontal="center" vertical="center"/>
    </xf>
    <xf numFmtId="1" fontId="4" fillId="3" borderId="3" xfId="0" applyNumberFormat="1" applyFont="1" applyFill="1" applyBorder="1" applyAlignment="1">
      <alignment horizontal="center" vertical="center"/>
    </xf>
    <xf numFmtId="1" fontId="4" fillId="3" borderId="1" xfId="0" applyNumberFormat="1" applyFont="1" applyFill="1" applyBorder="1" applyAlignment="1">
      <alignment horizontal="center" vertical="center"/>
    </xf>
    <xf numFmtId="1" fontId="0" fillId="3" borderId="3" xfId="0" applyNumberFormat="1" applyFill="1" applyBorder="1" applyAlignment="1">
      <alignment horizontal="center"/>
    </xf>
    <xf numFmtId="1" fontId="0" fillId="8" borderId="3" xfId="0" applyNumberFormat="1" applyFill="1" applyBorder="1" applyAlignment="1">
      <alignment horizontal="center" vertical="center"/>
    </xf>
    <xf numFmtId="3" fontId="14" fillId="0" borderId="3" xfId="0" applyNumberFormat="1" applyFont="1" applyFill="1" applyBorder="1" applyAlignment="1">
      <alignment horizontal="center" vertical="center"/>
    </xf>
    <xf numFmtId="3" fontId="0" fillId="8" borderId="3" xfId="0" applyNumberFormat="1" applyFill="1" applyBorder="1" applyAlignment="1">
      <alignment horizontal="center" vertical="center"/>
    </xf>
    <xf numFmtId="0" fontId="8" fillId="0" borderId="3" xfId="0" applyFont="1" applyBorder="1"/>
    <xf numFmtId="165" fontId="0" fillId="0" borderId="3" xfId="0" applyNumberFormat="1" applyFill="1" applyBorder="1" applyAlignment="1">
      <alignment horizontal="center" vertical="center"/>
    </xf>
    <xf numFmtId="165" fontId="0" fillId="8" borderId="3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9" fontId="0" fillId="0" borderId="0" xfId="1" applyFont="1"/>
    <xf numFmtId="0" fontId="14" fillId="0" borderId="3" xfId="2" applyFont="1" applyFill="1" applyBorder="1" applyAlignment="1">
      <alignment horizontal="center" vertical="center"/>
    </xf>
    <xf numFmtId="9" fontId="4" fillId="8" borderId="3" xfId="1" applyFont="1" applyFill="1" applyBorder="1" applyAlignment="1">
      <alignment horizontal="center" vertical="center"/>
    </xf>
    <xf numFmtId="0" fontId="13" fillId="21" borderId="3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6" xfId="0" applyBorder="1" applyAlignment="1">
      <alignment horizontal="center" vertical="center"/>
    </xf>
    <xf numFmtId="1" fontId="4" fillId="20" borderId="6" xfId="0" applyNumberFormat="1" applyFont="1" applyFill="1" applyBorder="1" applyAlignment="1">
      <alignment horizontal="center" vertical="center"/>
    </xf>
    <xf numFmtId="1" fontId="4" fillId="3" borderId="6" xfId="0" applyNumberFormat="1" applyFont="1" applyFill="1" applyBorder="1" applyAlignment="1">
      <alignment horizontal="center" vertical="center"/>
    </xf>
    <xf numFmtId="1" fontId="4" fillId="3" borderId="12" xfId="0" applyNumberFormat="1" applyFont="1" applyFill="1" applyBorder="1" applyAlignment="1">
      <alignment horizontal="center" vertical="center"/>
    </xf>
    <xf numFmtId="1" fontId="0" fillId="3" borderId="6" xfId="0" applyNumberFormat="1" applyFill="1" applyBorder="1" applyAlignment="1">
      <alignment horizontal="center"/>
    </xf>
    <xf numFmtId="1" fontId="4" fillId="18" borderId="6" xfId="0" applyNumberFormat="1" applyFont="1" applyFill="1" applyBorder="1" applyAlignment="1">
      <alignment horizontal="center" vertical="center"/>
    </xf>
    <xf numFmtId="0" fontId="0" fillId="19" borderId="6" xfId="0" applyFill="1" applyBorder="1" applyAlignment="1">
      <alignment vertical="center"/>
    </xf>
    <xf numFmtId="0" fontId="0" fillId="19" borderId="6" xfId="0" applyFill="1" applyBorder="1"/>
    <xf numFmtId="0" fontId="13" fillId="21" borderId="28" xfId="0" applyFont="1" applyFill="1" applyBorder="1" applyAlignment="1">
      <alignment horizontal="center" vertical="center"/>
    </xf>
    <xf numFmtId="0" fontId="13" fillId="21" borderId="28" xfId="0" applyFont="1" applyFill="1" applyBorder="1" applyAlignment="1">
      <alignment horizontal="center" vertical="center" wrapText="1"/>
    </xf>
    <xf numFmtId="0" fontId="14" fillId="0" borderId="6" xfId="2" applyFont="1" applyFill="1" applyBorder="1" applyAlignment="1">
      <alignment horizontal="center" vertical="center"/>
    </xf>
    <xf numFmtId="41" fontId="18" fillId="21" borderId="28" xfId="0" applyNumberFormat="1" applyFont="1" applyFill="1" applyBorder="1" applyAlignment="1">
      <alignment horizontal="center" vertical="center"/>
    </xf>
    <xf numFmtId="0" fontId="19" fillId="0" borderId="0" xfId="0" applyFont="1"/>
    <xf numFmtId="0" fontId="20" fillId="0" borderId="0" xfId="0" applyFont="1"/>
    <xf numFmtId="9" fontId="0" fillId="0" borderId="0" xfId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8" fillId="0" borderId="3" xfId="0" applyFont="1" applyBorder="1" applyAlignment="1">
      <alignment vertical="center"/>
    </xf>
    <xf numFmtId="9" fontId="15" fillId="0" borderId="3" xfId="0" applyNumberFormat="1" applyFont="1" applyFill="1" applyBorder="1" applyAlignment="1">
      <alignment horizontal="center" vertical="center"/>
    </xf>
    <xf numFmtId="0" fontId="8" fillId="0" borderId="3" xfId="0" applyFont="1" applyBorder="1" applyAlignment="1">
      <alignment horizontal="right" vertical="center" wrapText="1"/>
    </xf>
    <xf numFmtId="1" fontId="14" fillId="8" borderId="3" xfId="0" applyNumberFormat="1" applyFont="1" applyFill="1" applyBorder="1" applyAlignment="1">
      <alignment horizontal="center" vertical="center"/>
    </xf>
    <xf numFmtId="0" fontId="8" fillId="0" borderId="0" xfId="0" applyFont="1" applyBorder="1" applyAlignment="1">
      <alignment horizontal="left"/>
    </xf>
    <xf numFmtId="0" fontId="8" fillId="0" borderId="0" xfId="0" applyFont="1" applyBorder="1" applyAlignment="1">
      <alignment horizontal="left" vertical="center"/>
    </xf>
    <xf numFmtId="0" fontId="13" fillId="21" borderId="3" xfId="0" applyFont="1" applyFill="1" applyBorder="1" applyAlignment="1">
      <alignment horizontal="center"/>
    </xf>
    <xf numFmtId="3" fontId="0" fillId="8" borderId="3" xfId="0" applyNumberFormat="1" applyFill="1" applyBorder="1" applyAlignment="1">
      <alignment horizontal="center"/>
    </xf>
    <xf numFmtId="0" fontId="8" fillId="0" borderId="20" xfId="0" applyFont="1" applyBorder="1" applyAlignment="1">
      <alignment horizontal="left" vertical="center"/>
    </xf>
    <xf numFmtId="0" fontId="12" fillId="0" borderId="0" xfId="0" applyFont="1" applyBorder="1"/>
    <xf numFmtId="0" fontId="12" fillId="0" borderId="22" xfId="0" applyFont="1" applyBorder="1" applyAlignment="1">
      <alignment horizontal="right" vertical="top"/>
    </xf>
    <xf numFmtId="0" fontId="0" fillId="0" borderId="0" xfId="0" applyAlignment="1">
      <alignment horizontal="right"/>
    </xf>
    <xf numFmtId="0" fontId="0" fillId="0" borderId="22" xfId="0" applyBorder="1" applyAlignment="1">
      <alignment horizontal="right"/>
    </xf>
    <xf numFmtId="0" fontId="0" fillId="0" borderId="24" xfId="0" applyBorder="1" applyAlignment="1">
      <alignment horizontal="right" wrapText="1"/>
    </xf>
    <xf numFmtId="0" fontId="15" fillId="0" borderId="3" xfId="0" applyFont="1" applyFill="1" applyBorder="1" applyAlignment="1">
      <alignment horizontal="center" vertical="center"/>
    </xf>
    <xf numFmtId="0" fontId="15" fillId="0" borderId="31" xfId="0" applyFont="1" applyFill="1" applyBorder="1" applyAlignment="1">
      <alignment horizontal="center" vertical="center"/>
    </xf>
    <xf numFmtId="0" fontId="15" fillId="0" borderId="32" xfId="0" applyFont="1" applyFill="1" applyBorder="1" applyAlignment="1">
      <alignment horizontal="center" vertical="center"/>
    </xf>
    <xf numFmtId="2" fontId="15" fillId="0" borderId="31" xfId="1" applyNumberFormat="1" applyFont="1" applyFill="1" applyBorder="1" applyAlignment="1">
      <alignment horizontal="center"/>
    </xf>
    <xf numFmtId="0" fontId="8" fillId="0" borderId="23" xfId="0" applyFont="1" applyBorder="1" applyAlignment="1">
      <alignment horizontal="left"/>
    </xf>
    <xf numFmtId="3" fontId="8" fillId="8" borderId="25" xfId="0" applyNumberFormat="1" applyFont="1" applyFill="1" applyBorder="1" applyAlignment="1">
      <alignment horizontal="left"/>
    </xf>
    <xf numFmtId="0" fontId="15" fillId="0" borderId="23" xfId="0" applyFont="1" applyBorder="1" applyAlignment="1">
      <alignment horizontal="left"/>
    </xf>
    <xf numFmtId="3" fontId="15" fillId="0" borderId="23" xfId="0" applyNumberFormat="1" applyFont="1" applyBorder="1" applyAlignment="1">
      <alignment horizontal="left"/>
    </xf>
    <xf numFmtId="3" fontId="0" fillId="8" borderId="33" xfId="0" applyNumberFormat="1" applyFill="1" applyBorder="1" applyAlignment="1">
      <alignment horizontal="center"/>
    </xf>
    <xf numFmtId="1" fontId="0" fillId="16" borderId="3" xfId="0" applyNumberFormat="1" applyFill="1" applyBorder="1" applyAlignment="1">
      <alignment horizontal="center"/>
    </xf>
    <xf numFmtId="0" fontId="0" fillId="0" borderId="0" xfId="0" applyFill="1" applyBorder="1"/>
    <xf numFmtId="9" fontId="22" fillId="0" borderId="2" xfId="0" applyNumberFormat="1" applyFont="1" applyBorder="1" applyAlignment="1">
      <alignment horizontal="center"/>
    </xf>
    <xf numFmtId="1" fontId="23" fillId="8" borderId="2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center"/>
    </xf>
    <xf numFmtId="0" fontId="0" fillId="0" borderId="0" xfId="0" applyFill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0" xfId="0" applyFill="1" applyBorder="1"/>
    <xf numFmtId="0" fontId="0" fillId="3" borderId="11" xfId="0" applyFill="1" applyBorder="1"/>
    <xf numFmtId="0" fontId="0" fillId="3" borderId="12" xfId="0" applyFill="1" applyBorder="1"/>
    <xf numFmtId="0" fontId="0" fillId="3" borderId="13" xfId="0" applyFill="1" applyBorder="1"/>
    <xf numFmtId="0" fontId="0" fillId="3" borderId="14" xfId="0" applyFill="1" applyBorder="1"/>
    <xf numFmtId="9" fontId="14" fillId="8" borderId="32" xfId="1" applyFont="1" applyFill="1" applyBorder="1" applyAlignment="1">
      <alignment horizontal="center"/>
    </xf>
    <xf numFmtId="0" fontId="16" fillId="0" borderId="3" xfId="0" applyFont="1" applyBorder="1" applyAlignment="1">
      <alignment horizontal="right" vertical="center" wrapText="1"/>
    </xf>
    <xf numFmtId="0" fontId="16" fillId="0" borderId="3" xfId="0" applyFont="1" applyBorder="1" applyAlignment="1">
      <alignment horizontal="right" vertical="center"/>
    </xf>
    <xf numFmtId="0" fontId="14" fillId="0" borderId="3" xfId="0" applyFont="1" applyBorder="1" applyAlignment="1">
      <alignment horizontal="center" vertical="center"/>
    </xf>
    <xf numFmtId="0" fontId="16" fillId="8" borderId="3" xfId="0" applyFont="1" applyFill="1" applyBorder="1" applyAlignment="1">
      <alignment vertical="center"/>
    </xf>
    <xf numFmtId="1" fontId="14" fillId="0" borderId="3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/>
    </xf>
    <xf numFmtId="0" fontId="29" fillId="3" borderId="2" xfId="0" applyNumberFormat="1" applyFont="1" applyFill="1" applyBorder="1" applyAlignment="1">
      <alignment horizontal="center" vertical="center"/>
    </xf>
    <xf numFmtId="0" fontId="29" fillId="3" borderId="3" xfId="0" applyNumberFormat="1" applyFont="1" applyFill="1" applyBorder="1" applyAlignment="1">
      <alignment horizontal="center" vertical="center"/>
    </xf>
    <xf numFmtId="0" fontId="29" fillId="3" borderId="9" xfId="0" applyNumberFormat="1" applyFont="1" applyFill="1" applyBorder="1" applyAlignment="1">
      <alignment horizontal="center" vertical="center"/>
    </xf>
    <xf numFmtId="0" fontId="29" fillId="3" borderId="4" xfId="0" applyNumberFormat="1" applyFont="1" applyFill="1" applyBorder="1" applyAlignment="1">
      <alignment horizontal="center" vertical="center"/>
    </xf>
    <xf numFmtId="0" fontId="24" fillId="21" borderId="34" xfId="0" applyFont="1" applyFill="1" applyBorder="1" applyAlignment="1">
      <alignment horizontal="right"/>
    </xf>
    <xf numFmtId="1" fontId="21" fillId="22" borderId="12" xfId="0" applyNumberFormat="1" applyFont="1" applyFill="1" applyBorder="1" applyAlignment="1">
      <alignment horizontal="center" vertical="center"/>
    </xf>
    <xf numFmtId="1" fontId="21" fillId="22" borderId="13" xfId="0" applyNumberFormat="1" applyFont="1" applyFill="1" applyBorder="1" applyAlignment="1">
      <alignment horizontal="center" vertical="center"/>
    </xf>
    <xf numFmtId="1" fontId="21" fillId="22" borderId="14" xfId="0" applyNumberFormat="1" applyFont="1" applyFill="1" applyBorder="1" applyAlignment="1">
      <alignment horizontal="center" vertical="center"/>
    </xf>
    <xf numFmtId="0" fontId="24" fillId="21" borderId="34" xfId="0" applyFont="1" applyFill="1" applyBorder="1" applyAlignment="1">
      <alignment horizontal="right" vertical="center" wrapText="1"/>
    </xf>
    <xf numFmtId="0" fontId="13" fillId="21" borderId="0" xfId="0" applyFont="1" applyFill="1" applyAlignment="1">
      <alignment horizontal="center"/>
    </xf>
    <xf numFmtId="0" fontId="26" fillId="21" borderId="0" xfId="0" applyFont="1" applyFill="1" applyBorder="1" applyAlignment="1">
      <alignment horizontal="center" vertical="center"/>
    </xf>
    <xf numFmtId="1" fontId="21" fillId="22" borderId="3" xfId="0" applyNumberFormat="1" applyFont="1" applyFill="1" applyBorder="1" applyAlignment="1">
      <alignment horizontal="center" vertical="center"/>
    </xf>
    <xf numFmtId="0" fontId="26" fillId="21" borderId="35" xfId="0" applyFont="1" applyFill="1" applyBorder="1" applyAlignment="1">
      <alignment horizontal="right" vertical="center"/>
    </xf>
    <xf numFmtId="0" fontId="26" fillId="21" borderId="36" xfId="0" applyFont="1" applyFill="1" applyBorder="1" applyAlignment="1">
      <alignment horizontal="right" vertical="center"/>
    </xf>
    <xf numFmtId="0" fontId="26" fillId="21" borderId="37" xfId="0" applyFont="1" applyFill="1" applyBorder="1" applyAlignment="1">
      <alignment horizontal="right" vertical="center"/>
    </xf>
    <xf numFmtId="0" fontId="0" fillId="0" borderId="22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24" xfId="0" applyBorder="1" applyAlignment="1">
      <alignment horizontal="right" wrapText="1"/>
    </xf>
    <xf numFmtId="0" fontId="0" fillId="0" borderId="29" xfId="0" applyBorder="1" applyAlignment="1">
      <alignment horizontal="right" wrapText="1"/>
    </xf>
    <xf numFmtId="0" fontId="8" fillId="0" borderId="24" xfId="0" applyFont="1" applyFill="1" applyBorder="1" applyAlignment="1">
      <alignment horizontal="right"/>
    </xf>
    <xf numFmtId="0" fontId="8" fillId="0" borderId="29" xfId="0" applyFont="1" applyFill="1" applyBorder="1" applyAlignment="1">
      <alignment horizontal="right"/>
    </xf>
    <xf numFmtId="0" fontId="8" fillId="0" borderId="20" xfId="0" applyFont="1" applyBorder="1" applyAlignment="1">
      <alignment horizontal="right"/>
    </xf>
    <xf numFmtId="0" fontId="8" fillId="0" borderId="30" xfId="0" applyFont="1" applyBorder="1" applyAlignment="1">
      <alignment horizontal="right"/>
    </xf>
    <xf numFmtId="0" fontId="8" fillId="0" borderId="22" xfId="0" applyFont="1" applyBorder="1" applyAlignment="1">
      <alignment horizontal="right"/>
    </xf>
    <xf numFmtId="0" fontId="8" fillId="0" borderId="0" xfId="0" applyFont="1" applyBorder="1" applyAlignment="1">
      <alignment horizontal="right"/>
    </xf>
    <xf numFmtId="0" fontId="8" fillId="0" borderId="24" xfId="0" applyFont="1" applyBorder="1" applyAlignment="1">
      <alignment horizontal="right"/>
    </xf>
    <xf numFmtId="0" fontId="8" fillId="0" borderId="29" xfId="0" applyFont="1" applyBorder="1" applyAlignment="1">
      <alignment horizontal="right"/>
    </xf>
    <xf numFmtId="0" fontId="8" fillId="0" borderId="20" xfId="0" applyFont="1" applyFill="1" applyBorder="1" applyAlignment="1">
      <alignment horizontal="right"/>
    </xf>
    <xf numFmtId="0" fontId="8" fillId="0" borderId="30" xfId="0" applyFont="1" applyFill="1" applyBorder="1" applyAlignment="1">
      <alignment horizontal="right"/>
    </xf>
    <xf numFmtId="0" fontId="8" fillId="0" borderId="22" xfId="0" applyFont="1" applyFill="1" applyBorder="1" applyAlignment="1">
      <alignment horizontal="right"/>
    </xf>
    <xf numFmtId="0" fontId="8" fillId="0" borderId="0" xfId="0" applyFont="1" applyFill="1" applyBorder="1" applyAlignment="1">
      <alignment horizontal="right"/>
    </xf>
    <xf numFmtId="0" fontId="3" fillId="0" borderId="1" xfId="0" applyFont="1" applyBorder="1" applyAlignment="1">
      <alignment horizontal="left" vertical="center" wrapText="1"/>
    </xf>
    <xf numFmtId="0" fontId="3" fillId="0" borderId="2" xfId="0" applyFont="1" applyBorder="1" applyAlignment="1">
      <alignment horizontal="left" vertical="center" wrapText="1"/>
    </xf>
    <xf numFmtId="0" fontId="3" fillId="0" borderId="4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</cellXfs>
  <cellStyles count="3">
    <cellStyle name="Neutral" xfId="2" builtinId="2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Predicted EVs</a:t>
            </a:r>
            <a:r>
              <a:rPr lang="en-SG" baseline="0"/>
              <a:t> Growth to meet Target %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'Predict EVs'!$H$7</c:f>
              <c:strCache>
                <c:ptCount val="1"/>
                <c:pt idx="0">
                  <c:v>No. of EVs growth
to meet target %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'Predict EVs'!$A$15:$A$34</c:f>
              <c:numCache>
                <c:formatCode>General</c:formatCode>
                <c:ptCount val="20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</c:numCache>
            </c:numRef>
          </c:xVal>
          <c:yVal>
            <c:numRef>
              <c:f>'Predict EVs'!$H$15:$H$34</c:f>
              <c:numCache>
                <c:formatCode>0</c:formatCode>
                <c:ptCount val="20"/>
                <c:pt idx="0">
                  <c:v>8348.6221705090375</c:v>
                </c:pt>
                <c:pt idx="1">
                  <c:v>11435.450844452225</c:v>
                </c:pt>
                <c:pt idx="2">
                  <c:v>15152.370495541058</c:v>
                </c:pt>
                <c:pt idx="3">
                  <c:v>19545.582304252999</c:v>
                </c:pt>
                <c:pt idx="4">
                  <c:v>24659.78687362979</c:v>
                </c:pt>
                <c:pt idx="5">
                  <c:v>30538.363933893219</c:v>
                </c:pt>
                <c:pt idx="6">
                  <c:v>37223.517375794203</c:v>
                </c:pt>
                <c:pt idx="7">
                  <c:v>44756.394458744035</c:v>
                </c:pt>
                <c:pt idx="8">
                  <c:v>53177.185309476408</c:v>
                </c:pt>
                <c:pt idx="9">
                  <c:v>62525.207066328468</c:v>
                </c:pt>
                <c:pt idx="10">
                  <c:v>72838.975849324619</c:v>
                </c:pt>
                <c:pt idx="11">
                  <c:v>84156.268929023674</c:v>
                </c:pt>
                <c:pt idx="12">
                  <c:v>96514.178898348648</c:v>
                </c:pt>
                <c:pt idx="13">
                  <c:v>109949.16124201278</c:v>
                </c:pt>
                <c:pt idx="14">
                  <c:v>124497.07639739933</c:v>
                </c:pt>
                <c:pt idx="15">
                  <c:v>140193.22717610505</c:v>
                </c:pt>
                <c:pt idx="16">
                  <c:v>157072.39224496481</c:v>
                </c:pt>
                <c:pt idx="17">
                  <c:v>175168.8562343384</c:v>
                </c:pt>
                <c:pt idx="18">
                  <c:v>194516.43693942067</c:v>
                </c:pt>
                <c:pt idx="19">
                  <c:v>215148.50999997926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B63-4430-B639-BC684E535221}"/>
            </c:ext>
          </c:extLst>
        </c:ser>
        <c:ser>
          <c:idx val="1"/>
          <c:order val="1"/>
          <c:tx>
            <c:strRef>
              <c:f>'Predict EVs'!$I$7</c:f>
              <c:strCache>
                <c:ptCount val="1"/>
                <c:pt idx="0">
                  <c:v>No. of PHEVs growth
to meet target 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'Predict EVs'!$A$15:$A$34</c:f>
              <c:numCache>
                <c:formatCode>General</c:formatCode>
                <c:ptCount val="20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</c:numCache>
            </c:numRef>
          </c:xVal>
          <c:yVal>
            <c:numRef>
              <c:f>'Predict EVs'!$I$15:$I$34</c:f>
              <c:numCache>
                <c:formatCode>0</c:formatCode>
                <c:ptCount val="20"/>
                <c:pt idx="0">
                  <c:v>2425.211471768494</c:v>
                </c:pt>
                <c:pt idx="1">
                  <c:v>3053.253702139732</c:v>
                </c:pt>
                <c:pt idx="2">
                  <c:v>3751.6975405697558</c:v>
                </c:pt>
                <c:pt idx="3">
                  <c:v>4520.2108005058699</c:v>
                </c:pt>
                <c:pt idx="4">
                  <c:v>5358.4944391733961</c:v>
                </c:pt>
                <c:pt idx="5">
                  <c:v>6266.2766386304183</c:v>
                </c:pt>
                <c:pt idx="6">
                  <c:v>7243.3083366700748</c:v>
                </c:pt>
                <c:pt idx="7">
                  <c:v>8289.3597703229752</c:v>
                </c:pt>
                <c:pt idx="8">
                  <c:v>9404.2177479485945</c:v>
                </c:pt>
                <c:pt idx="9">
                  <c:v>10587.683458910618</c:v>
                </c:pt>
                <c:pt idx="10">
                  <c:v>11839.570688536285</c:v>
                </c:pt>
                <c:pt idx="11">
                  <c:v>13159.70434437053</c:v>
                </c:pt>
                <c:pt idx="12">
                  <c:v>14547.919225465836</c:v>
                </c:pt>
                <c:pt idx="13">
                  <c:v>16004.058984168438</c:v>
                </c:pt>
                <c:pt idx="14">
                  <c:v>17527.975242335524</c:v>
                </c:pt>
                <c:pt idx="15">
                  <c:v>19119.526832873991</c:v>
                </c:pt>
                <c:pt idx="16">
                  <c:v>20778.579144032956</c:v>
                </c:pt>
                <c:pt idx="17">
                  <c:v>22505.00354873699</c:v>
                </c:pt>
                <c:pt idx="18">
                  <c:v>24298.676904901738</c:v>
                </c:pt>
                <c:pt idx="19">
                  <c:v>26159.481115458821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B63-4430-B639-BC684E535221}"/>
            </c:ext>
          </c:extLst>
        </c:ser>
        <c:ser>
          <c:idx val="2"/>
          <c:order val="2"/>
          <c:tx>
            <c:strRef>
              <c:f>'Predict EVs'!$J$7</c:f>
              <c:strCache>
                <c:ptCount val="1"/>
                <c:pt idx="0">
                  <c:v>No. of BEVs growth
to meet target %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'Predict EVs'!$A$15:$A$34</c:f>
              <c:numCache>
                <c:formatCode>General</c:formatCode>
                <c:ptCount val="20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</c:numCache>
            </c:numRef>
          </c:xVal>
          <c:yVal>
            <c:numRef>
              <c:f>'Predict EVs'!$J$15:$J$34</c:f>
              <c:numCache>
                <c:formatCode>0</c:formatCode>
                <c:ptCount val="20"/>
                <c:pt idx="0">
                  <c:v>5923.410698740543</c:v>
                </c:pt>
                <c:pt idx="1">
                  <c:v>8382.1971423124942</c:v>
                </c:pt>
                <c:pt idx="2">
                  <c:v>11400.672954971302</c:v>
                </c:pt>
                <c:pt idx="3">
                  <c:v>15025.371503747128</c:v>
                </c:pt>
                <c:pt idx="4">
                  <c:v>19301.292434456391</c:v>
                </c:pt>
                <c:pt idx="5">
                  <c:v>24272.087295262801</c:v>
                </c:pt>
                <c:pt idx="6">
                  <c:v>29980.209039124129</c:v>
                </c:pt>
                <c:pt idx="7">
                  <c:v>36467.034688421059</c:v>
                </c:pt>
                <c:pt idx="8">
                  <c:v>43772.967561527817</c:v>
                </c:pt>
                <c:pt idx="9">
                  <c:v>51937.523607417854</c:v>
                </c:pt>
                <c:pt idx="10">
                  <c:v>60999.405160788338</c:v>
                </c:pt>
                <c:pt idx="11">
                  <c:v>70996.564584653141</c:v>
                </c:pt>
                <c:pt idx="12">
                  <c:v>81966.259672882807</c:v>
                </c:pt>
                <c:pt idx="13">
                  <c:v>93945.102257844337</c:v>
                </c:pt>
                <c:pt idx="14">
                  <c:v>106969.10115506381</c:v>
                </c:pt>
                <c:pt idx="15">
                  <c:v>121073.70034323106</c:v>
                </c:pt>
                <c:pt idx="16">
                  <c:v>136293.81310093185</c:v>
                </c:pt>
                <c:pt idx="17">
                  <c:v>152663.85268560142</c:v>
                </c:pt>
                <c:pt idx="18">
                  <c:v>170217.76003451893</c:v>
                </c:pt>
                <c:pt idx="19">
                  <c:v>188989.02888452043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B63-4430-B639-BC684E5352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7402784"/>
        <c:axId val="667404752"/>
      </c:scatterChart>
      <c:valAx>
        <c:axId val="667402784"/>
        <c:scaling>
          <c:orientation val="minMax"/>
          <c:max val="204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404752"/>
        <c:crosses val="autoZero"/>
        <c:crossBetween val="midCat"/>
      </c:valAx>
      <c:valAx>
        <c:axId val="667404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402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Annual Energy</a:t>
            </a:r>
            <a:r>
              <a:rPr lang="en-SG" baseline="0"/>
              <a:t> Consumption by EVs (kWh)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'Charging Stations Prediction'!$A$14:$A$39</c:f>
              <c:numCache>
                <c:formatCode>General</c:formatCode>
                <c:ptCount val="2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</c:numCache>
            </c:numRef>
          </c:xVal>
          <c:yVal>
            <c:numRef>
              <c:f>'Charging Stations Prediction'!$AE$14:$AE$39</c:f>
              <c:numCache>
                <c:formatCode>0</c:formatCode>
                <c:ptCount val="26"/>
                <c:pt idx="0">
                  <c:v>36.624172510978589</c:v>
                </c:pt>
                <c:pt idx="1">
                  <c:v>45.498241244456118</c:v>
                </c:pt>
                <c:pt idx="2">
                  <c:v>159.35089904087741</c:v>
                </c:pt>
                <c:pt idx="3">
                  <c:v>288.43590920014867</c:v>
                </c:pt>
                <c:pt idx="4">
                  <c:v>480.30849227676913</c:v>
                </c:pt>
                <c:pt idx="5">
                  <c:v>534.70374254440594</c:v>
                </c:pt>
                <c:pt idx="6">
                  <c:v>2514.5402566298408</c:v>
                </c:pt>
                <c:pt idx="7">
                  <c:v>3430.9157437198965</c:v>
                </c:pt>
                <c:pt idx="8">
                  <c:v>4531.4713390306679</c:v>
                </c:pt>
                <c:pt idx="9">
                  <c:v>5829.4388873844036</c:v>
                </c:pt>
                <c:pt idx="10">
                  <c:v>7337.6215849666933</c:v>
                </c:pt>
                <c:pt idx="11">
                  <c:v>9068.4452160807668</c:v>
                </c:pt>
                <c:pt idx="12">
                  <c:v>11033.999519853696</c:v>
                </c:pt>
                <c:pt idx="13">
                  <c:v>13246.072201798092</c:v>
                </c:pt>
                <c:pt idx="14">
                  <c:v>15716.177329825896</c:v>
                </c:pt>
                <c:pt idx="15">
                  <c:v>18455.579354057878</c:v>
                </c:pt>
                <c:pt idx="16">
                  <c:v>21475.313655782174</c:v>
                </c:pt>
                <c:pt idx="17">
                  <c:v>24786.204301345366</c:v>
                </c:pt>
                <c:pt idx="18">
                  <c:v>28398.879514949673</c:v>
                </c:pt>
                <c:pt idx="19">
                  <c:v>32323.785267754716</c:v>
                </c:pt>
                <c:pt idx="20">
                  <c:v>36571.197295059756</c:v>
                </c:pt>
                <c:pt idx="21">
                  <c:v>41151.231789368103</c:v>
                </c:pt>
                <c:pt idx="22">
                  <c:v>46073.854968601045</c:v>
                </c:pt>
                <c:pt idx="23">
                  <c:v>51348.891681393638</c:v>
                </c:pt>
                <c:pt idx="24">
                  <c:v>56986.033182332663</c:v>
                </c:pt>
                <c:pt idx="25">
                  <c:v>62994.844187092196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E-410A-A1B3-34D28E5723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4923792"/>
        <c:axId val="584922152"/>
      </c:scatterChart>
      <c:valAx>
        <c:axId val="584923792"/>
        <c:scaling>
          <c:orientation val="minMax"/>
          <c:max val="2040"/>
          <c:min val="201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922152"/>
        <c:crosses val="autoZero"/>
        <c:crossBetween val="midCat"/>
      </c:valAx>
      <c:valAx>
        <c:axId val="584922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923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Car </a:t>
            </a:r>
            <a:r>
              <a:rPr lang="en-SG" baseline="0"/>
              <a:t>Population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3718059403153582E-2"/>
          <c:y val="8.8824854508364443E-2"/>
          <c:w val="0.72845668171742339"/>
          <c:h val="0.80483604353265115"/>
        </c:manualLayout>
      </c:layout>
      <c:scatterChart>
        <c:scatterStyle val="lineMarker"/>
        <c:varyColors val="0"/>
        <c:ser>
          <c:idx val="0"/>
          <c:order val="0"/>
          <c:tx>
            <c:v>Total Number of Vehicles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olid"/>
              </a:ln>
              <a:effectLst/>
            </c:spPr>
            <c:trendlineType val="log"/>
            <c:dispRSqr val="1"/>
            <c:dispEq val="1"/>
            <c:trendlineLbl>
              <c:layout>
                <c:manualLayout>
                  <c:x val="3.1910059156268475E-2"/>
                  <c:y val="6.571713834927521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'Total #Evs (10%)'!$C$17:$AC$17</c:f>
              <c:numCache>
                <c:formatCode>_(* #,##0_);_(* \(#,##0\);_(* "-"_);_(@_)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xVal>
          <c:yVal>
            <c:numRef>
              <c:f>'Total #Evs (10%)'!$C$18:$I$18</c:f>
              <c:numCache>
                <c:formatCode>_(* #,##0_);_(* \(#,##0\);_(* "-"_);_(@_)</c:formatCode>
                <c:ptCount val="7"/>
                <c:pt idx="0">
                  <c:v>616609</c:v>
                </c:pt>
                <c:pt idx="1">
                  <c:v>602311</c:v>
                </c:pt>
                <c:pt idx="2">
                  <c:v>601257</c:v>
                </c:pt>
                <c:pt idx="3">
                  <c:v>612256</c:v>
                </c:pt>
                <c:pt idx="4">
                  <c:v>615452</c:v>
                </c:pt>
                <c:pt idx="5">
                  <c:v>630596</c:v>
                </c:pt>
                <c:pt idx="6">
                  <c:v>634042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7C-4143-A640-9DBED041757D}"/>
            </c:ext>
          </c:extLst>
        </c:ser>
        <c:ser>
          <c:idx val="1"/>
          <c:order val="1"/>
          <c:tx>
            <c:v>Predicted Total # Veh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xVal>
            <c:numRef>
              <c:f>'Total #Evs (10%)'!$J$17:$AC$17</c:f>
              <c:numCache>
                <c:formatCode>_(* #,##0_);_(* \(#,##0\);_(* "-"_);_(@_)</c:formatCode>
                <c:ptCount val="20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  <c:pt idx="14">
                  <c:v>22</c:v>
                </c:pt>
                <c:pt idx="15">
                  <c:v>23</c:v>
                </c:pt>
                <c:pt idx="16">
                  <c:v>24</c:v>
                </c:pt>
                <c:pt idx="17">
                  <c:v>25</c:v>
                </c:pt>
                <c:pt idx="18">
                  <c:v>26</c:v>
                </c:pt>
                <c:pt idx="19">
                  <c:v>27</c:v>
                </c:pt>
              </c:numCache>
            </c:numRef>
          </c:xVal>
          <c:yVal>
            <c:numRef>
              <c:f>'Total #Evs (10%)'!$J$19:$AC$19</c:f>
              <c:numCache>
                <c:formatCode>_(* #,##0_);_(* \(#,##0\);_(* "-"_);_(@_)</c:formatCode>
                <c:ptCount val="20"/>
                <c:pt idx="0">
                  <c:v>624913.99077609344</c:v>
                </c:pt>
                <c:pt idx="1">
                  <c:v>626122.32693889225</c:v>
                </c:pt>
                <c:pt idx="2">
                  <c:v>627203.22046902589</c:v>
                </c:pt>
                <c:pt idx="3">
                  <c:v>628181.00760363846</c:v>
                </c:pt>
                <c:pt idx="4">
                  <c:v>629073.65732017509</c:v>
                </c:pt>
                <c:pt idx="5">
                  <c:v>629894.81545819796</c:v>
                </c:pt>
                <c:pt idx="6">
                  <c:v>630655.08914452291</c:v>
                </c:pt>
                <c:pt idx="7">
                  <c:v>631362.88701310754</c:v>
                </c:pt>
                <c:pt idx="8">
                  <c:v>632024.98770145793</c:v>
                </c:pt>
                <c:pt idx="9">
                  <c:v>632646.93569667276</c:v>
                </c:pt>
                <c:pt idx="10">
                  <c:v>633233.32386425673</c:v>
                </c:pt>
                <c:pt idx="11">
                  <c:v>633787.99948726851</c:v>
                </c:pt>
                <c:pt idx="12">
                  <c:v>634314.21739439038</c:v>
                </c:pt>
                <c:pt idx="13">
                  <c:v>634814.75568860455</c:v>
                </c:pt>
                <c:pt idx="14">
                  <c:v>635292.00452900294</c:v>
                </c:pt>
                <c:pt idx="15">
                  <c:v>635748.03516121709</c:v>
                </c:pt>
                <c:pt idx="16">
                  <c:v>636184.65424553957</c:v>
                </c:pt>
                <c:pt idx="17">
                  <c:v>636603.44708732283</c:v>
                </c:pt>
                <c:pt idx="18">
                  <c:v>637005.81238356233</c:v>
                </c:pt>
                <c:pt idx="19">
                  <c:v>637392.99040833837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17C-4143-A640-9DBED041757D}"/>
            </c:ext>
          </c:extLst>
        </c:ser>
        <c:ser>
          <c:idx val="2"/>
          <c:order val="2"/>
          <c:tx>
            <c:v>50% Total # Veh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olid"/>
              </a:ln>
              <a:effectLst/>
            </c:spPr>
            <c:trendlineType val="log"/>
            <c:dispRSqr val="0"/>
            <c:dispEq val="0"/>
          </c:trendline>
          <c:xVal>
            <c:numRef>
              <c:f>'Total #Evs (10%)'!$C$17:$I$17</c:f>
              <c:numCache>
                <c:formatCode>_(* #,##0_);_(* \(#,##0\);_(* "-"_);_(@_)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'Total #Evs (10%)'!$C$22:$I$22</c:f>
              <c:numCache>
                <c:formatCode>_-* #,##0_-;\-* #,##0_-;_-* "-"??_-;_-@_-</c:formatCode>
                <c:ptCount val="7"/>
                <c:pt idx="0">
                  <c:v>308304.5</c:v>
                </c:pt>
                <c:pt idx="1">
                  <c:v>301155.5</c:v>
                </c:pt>
                <c:pt idx="2">
                  <c:v>300628.5</c:v>
                </c:pt>
                <c:pt idx="3">
                  <c:v>306128</c:v>
                </c:pt>
                <c:pt idx="4">
                  <c:v>307726</c:v>
                </c:pt>
                <c:pt idx="5">
                  <c:v>315298</c:v>
                </c:pt>
                <c:pt idx="6">
                  <c:v>317021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17C-4143-A640-9DBED041757D}"/>
            </c:ext>
          </c:extLst>
        </c:ser>
        <c:ser>
          <c:idx val="3"/>
          <c:order val="3"/>
          <c:tx>
            <c:v>30% Total # Veh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olid"/>
              </a:ln>
              <a:effectLst/>
            </c:spPr>
            <c:trendlineType val="log"/>
            <c:dispRSqr val="0"/>
            <c:dispEq val="0"/>
          </c:trendline>
          <c:xVal>
            <c:numRef>
              <c:f>'Total #Evs (10%)'!$C$17:$I$17</c:f>
              <c:numCache>
                <c:formatCode>_(* #,##0_);_(* \(#,##0\);_(* "-"_);_(@_)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'Total #Evs (10%)'!$C$21:$I$21</c:f>
              <c:numCache>
                <c:formatCode>_-* #,##0_-;\-* #,##0_-;_-* "-"??_-;_-@_-</c:formatCode>
                <c:ptCount val="7"/>
                <c:pt idx="0">
                  <c:v>184982.69999999998</c:v>
                </c:pt>
                <c:pt idx="1">
                  <c:v>180693.3</c:v>
                </c:pt>
                <c:pt idx="2">
                  <c:v>180377.1</c:v>
                </c:pt>
                <c:pt idx="3">
                  <c:v>183676.79999999999</c:v>
                </c:pt>
                <c:pt idx="4">
                  <c:v>184635.6</c:v>
                </c:pt>
                <c:pt idx="5">
                  <c:v>189178.8</c:v>
                </c:pt>
                <c:pt idx="6">
                  <c:v>190212.6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17C-4143-A640-9DBED041757D}"/>
            </c:ext>
          </c:extLst>
        </c:ser>
        <c:ser>
          <c:idx val="4"/>
          <c:order val="4"/>
          <c:tx>
            <c:v>10% Total # Veh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og"/>
            <c:dispRSqr val="0"/>
            <c:dispEq val="0"/>
          </c:trendline>
          <c:xVal>
            <c:numRef>
              <c:f>'Total #Evs (10%)'!$C$17:$I$17</c:f>
              <c:numCache>
                <c:formatCode>_(* #,##0_);_(* \(#,##0\);_(* "-"_);_(@_)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'Total #Evs (10%)'!$C$20:$I$20</c:f>
              <c:numCache>
                <c:formatCode>_-* #,##0_-;\-* #,##0_-;_-* "-"??_-;_-@_-</c:formatCode>
                <c:ptCount val="7"/>
                <c:pt idx="0">
                  <c:v>61660.9</c:v>
                </c:pt>
                <c:pt idx="1">
                  <c:v>60231.100000000006</c:v>
                </c:pt>
                <c:pt idx="2">
                  <c:v>60125.700000000004</c:v>
                </c:pt>
                <c:pt idx="3">
                  <c:v>61225.600000000006</c:v>
                </c:pt>
                <c:pt idx="4">
                  <c:v>61545.200000000004</c:v>
                </c:pt>
                <c:pt idx="5">
                  <c:v>63059.600000000006</c:v>
                </c:pt>
                <c:pt idx="6">
                  <c:v>63404.200000000004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17C-4143-A640-9DBED041757D}"/>
            </c:ext>
          </c:extLst>
        </c:ser>
        <c:ser>
          <c:idx val="5"/>
          <c:order val="5"/>
          <c:tx>
            <c:v>Predicted 10% Total Veh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xVal>
            <c:numRef>
              <c:f>'Total #Evs (10%)'!$J$17:$AC$17</c:f>
              <c:numCache>
                <c:formatCode>_(* #,##0_);_(* \(#,##0\);_(* "-"_);_(@_)</c:formatCode>
                <c:ptCount val="20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  <c:pt idx="14">
                  <c:v>22</c:v>
                </c:pt>
                <c:pt idx="15">
                  <c:v>23</c:v>
                </c:pt>
                <c:pt idx="16">
                  <c:v>24</c:v>
                </c:pt>
                <c:pt idx="17">
                  <c:v>25</c:v>
                </c:pt>
                <c:pt idx="18">
                  <c:v>26</c:v>
                </c:pt>
                <c:pt idx="19">
                  <c:v>27</c:v>
                </c:pt>
              </c:numCache>
            </c:numRef>
          </c:xVal>
          <c:yVal>
            <c:numRef>
              <c:f>'Total #Evs (10%)'!$J$20:$AC$20</c:f>
              <c:numCache>
                <c:formatCode>_(* #,##0_);_(* \(#,##0\);_(* "-"_);_(@_)</c:formatCode>
                <c:ptCount val="20"/>
                <c:pt idx="0">
                  <c:v>62491.399077609349</c:v>
                </c:pt>
                <c:pt idx="1">
                  <c:v>62612.232693889229</c:v>
                </c:pt>
                <c:pt idx="2">
                  <c:v>62720.322046902591</c:v>
                </c:pt>
                <c:pt idx="3">
                  <c:v>62818.10076036385</c:v>
                </c:pt>
                <c:pt idx="4">
                  <c:v>62907.365732017512</c:v>
                </c:pt>
                <c:pt idx="5">
                  <c:v>62989.481545819799</c:v>
                </c:pt>
                <c:pt idx="6">
                  <c:v>63065.508914452294</c:v>
                </c:pt>
                <c:pt idx="7">
                  <c:v>63136.288701310754</c:v>
                </c:pt>
                <c:pt idx="8">
                  <c:v>63202.498770145794</c:v>
                </c:pt>
                <c:pt idx="9">
                  <c:v>63264.693569667281</c:v>
                </c:pt>
                <c:pt idx="10">
                  <c:v>63323.332386425674</c:v>
                </c:pt>
                <c:pt idx="11">
                  <c:v>63378.799948726853</c:v>
                </c:pt>
                <c:pt idx="12">
                  <c:v>63431.421739439043</c:v>
                </c:pt>
                <c:pt idx="13">
                  <c:v>63481.475568860456</c:v>
                </c:pt>
                <c:pt idx="14">
                  <c:v>63529.200452900295</c:v>
                </c:pt>
                <c:pt idx="15">
                  <c:v>63574.803516121712</c:v>
                </c:pt>
                <c:pt idx="16">
                  <c:v>63618.465424553957</c:v>
                </c:pt>
                <c:pt idx="17">
                  <c:v>63660.344708732286</c:v>
                </c:pt>
                <c:pt idx="18">
                  <c:v>63700.581238356237</c:v>
                </c:pt>
                <c:pt idx="19">
                  <c:v>63739.299040833837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17C-4143-A640-9DBED041757D}"/>
            </c:ext>
          </c:extLst>
        </c:ser>
        <c:ser>
          <c:idx val="6"/>
          <c:order val="6"/>
          <c:tx>
            <c:v>Predicted 30% Total Veh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xVal>
            <c:numRef>
              <c:f>'Total #Evs (10%)'!$J$17:$AC$17</c:f>
              <c:numCache>
                <c:formatCode>_(* #,##0_);_(* \(#,##0\);_(* "-"_);_(@_)</c:formatCode>
                <c:ptCount val="20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  <c:pt idx="14">
                  <c:v>22</c:v>
                </c:pt>
                <c:pt idx="15">
                  <c:v>23</c:v>
                </c:pt>
                <c:pt idx="16">
                  <c:v>24</c:v>
                </c:pt>
                <c:pt idx="17">
                  <c:v>25</c:v>
                </c:pt>
                <c:pt idx="18">
                  <c:v>26</c:v>
                </c:pt>
                <c:pt idx="19">
                  <c:v>27</c:v>
                </c:pt>
              </c:numCache>
            </c:numRef>
          </c:xVal>
          <c:yVal>
            <c:numRef>
              <c:f>'Total #Evs (10%)'!$J$21:$AC$21</c:f>
              <c:numCache>
                <c:formatCode>_(* #,##0_);_(* \(#,##0\);_(* "-"_);_(@_)</c:formatCode>
                <c:ptCount val="20"/>
                <c:pt idx="0">
                  <c:v>187474.19723282804</c:v>
                </c:pt>
                <c:pt idx="1">
                  <c:v>187836.69808166768</c:v>
                </c:pt>
                <c:pt idx="2">
                  <c:v>188160.96614070775</c:v>
                </c:pt>
                <c:pt idx="3">
                  <c:v>188454.30228109154</c:v>
                </c:pt>
                <c:pt idx="4">
                  <c:v>188722.09719605252</c:v>
                </c:pt>
                <c:pt idx="5">
                  <c:v>188968.44463745938</c:v>
                </c:pt>
                <c:pt idx="6">
                  <c:v>189196.52674335687</c:v>
                </c:pt>
                <c:pt idx="7">
                  <c:v>189408.86610393226</c:v>
                </c:pt>
                <c:pt idx="8">
                  <c:v>189607.49631043736</c:v>
                </c:pt>
                <c:pt idx="9">
                  <c:v>189794.08070900184</c:v>
                </c:pt>
                <c:pt idx="10">
                  <c:v>189969.997159277</c:v>
                </c:pt>
                <c:pt idx="11">
                  <c:v>190136.39984618055</c:v>
                </c:pt>
                <c:pt idx="12">
                  <c:v>190294.2652183171</c:v>
                </c:pt>
                <c:pt idx="13">
                  <c:v>190444.42670658135</c:v>
                </c:pt>
                <c:pt idx="14">
                  <c:v>190587.60135870086</c:v>
                </c:pt>
                <c:pt idx="15">
                  <c:v>190724.41054836512</c:v>
                </c:pt>
                <c:pt idx="16">
                  <c:v>190855.39627366187</c:v>
                </c:pt>
                <c:pt idx="17">
                  <c:v>190981.03412619684</c:v>
                </c:pt>
                <c:pt idx="18">
                  <c:v>191101.7437150687</c:v>
                </c:pt>
                <c:pt idx="19">
                  <c:v>191217.89712250151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17C-4143-A640-9DBED041757D}"/>
            </c:ext>
          </c:extLst>
        </c:ser>
        <c:ser>
          <c:idx val="7"/>
          <c:order val="7"/>
          <c:tx>
            <c:v>Predicted 50% Total Veh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>
                    <a:lumMod val="60000"/>
                  </a:schemeClr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xVal>
            <c:numRef>
              <c:f>'Total #Evs (10%)'!$J$17:$AC$17</c:f>
              <c:numCache>
                <c:formatCode>_(* #,##0_);_(* \(#,##0\);_(* "-"_);_(@_)</c:formatCode>
                <c:ptCount val="20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  <c:pt idx="14">
                  <c:v>22</c:v>
                </c:pt>
                <c:pt idx="15">
                  <c:v>23</c:v>
                </c:pt>
                <c:pt idx="16">
                  <c:v>24</c:v>
                </c:pt>
                <c:pt idx="17">
                  <c:v>25</c:v>
                </c:pt>
                <c:pt idx="18">
                  <c:v>26</c:v>
                </c:pt>
                <c:pt idx="19">
                  <c:v>27</c:v>
                </c:pt>
              </c:numCache>
            </c:numRef>
          </c:xVal>
          <c:yVal>
            <c:numRef>
              <c:f>'Total #Evs (10%)'!$J$22:$AC$22</c:f>
              <c:numCache>
                <c:formatCode>_(* #,##0_);_(* \(#,##0\);_(* "-"_);_(@_)</c:formatCode>
                <c:ptCount val="20"/>
                <c:pt idx="0">
                  <c:v>312456.99538804672</c:v>
                </c:pt>
                <c:pt idx="1">
                  <c:v>313061.16346944612</c:v>
                </c:pt>
                <c:pt idx="2">
                  <c:v>313601.61023451295</c:v>
                </c:pt>
                <c:pt idx="3">
                  <c:v>314090.50380181923</c:v>
                </c:pt>
                <c:pt idx="4">
                  <c:v>314536.82866008754</c:v>
                </c:pt>
                <c:pt idx="5">
                  <c:v>314947.40772909898</c:v>
                </c:pt>
                <c:pt idx="6">
                  <c:v>315327.54457226145</c:v>
                </c:pt>
                <c:pt idx="7">
                  <c:v>315681.44350655377</c:v>
                </c:pt>
                <c:pt idx="8">
                  <c:v>316012.49385072896</c:v>
                </c:pt>
                <c:pt idx="9">
                  <c:v>316323.46784833638</c:v>
                </c:pt>
                <c:pt idx="10">
                  <c:v>316616.66193212837</c:v>
                </c:pt>
                <c:pt idx="11">
                  <c:v>316893.99974363425</c:v>
                </c:pt>
                <c:pt idx="12">
                  <c:v>317157.10869719519</c:v>
                </c:pt>
                <c:pt idx="13">
                  <c:v>317407.37784430227</c:v>
                </c:pt>
                <c:pt idx="14">
                  <c:v>317646.00226450147</c:v>
                </c:pt>
                <c:pt idx="15">
                  <c:v>317874.01758060855</c:v>
                </c:pt>
                <c:pt idx="16">
                  <c:v>318092.32712276978</c:v>
                </c:pt>
                <c:pt idx="17">
                  <c:v>318301.72354366141</c:v>
                </c:pt>
                <c:pt idx="18">
                  <c:v>318502.90619178116</c:v>
                </c:pt>
                <c:pt idx="19">
                  <c:v>318696.49520416919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17C-4143-A640-9DBED04175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858303"/>
        <c:axId val="371859135"/>
      </c:scatterChart>
      <c:valAx>
        <c:axId val="371858303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Years</a:t>
                </a:r>
                <a:r>
                  <a:rPr lang="en-SG" baseline="0"/>
                  <a:t> from 2013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859135"/>
        <c:crosses val="autoZero"/>
        <c:crossBetween val="midCat"/>
        <c:majorUnit val="5"/>
      </c:valAx>
      <c:valAx>
        <c:axId val="37185913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Number of Veh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858303"/>
        <c:crosses val="autoZero"/>
        <c:crossBetween val="midCat"/>
        <c:majorUnit val="3000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Total # EVs vs 10% Total Veh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5"/>
          <c:order val="0"/>
          <c:tx>
            <c:v>Total # of EVs</c:v>
          </c:tx>
          <c:spPr>
            <a:ln w="19050">
              <a:noFill/>
            </a:ln>
          </c:spPr>
          <c:xVal>
            <c:numRef>
              <c:f>'Total #Evs (10%)'!$C$17:$I$17</c:f>
              <c:numCache>
                <c:formatCode>_(* #,##0_);_(* \(#,##0\);_(* "-"_);_(@_)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'Total #Evs (10%)'!$C$28:$I$28</c:f>
              <c:numCache>
                <c:formatCode>_(* #,##0_);_(* \(#,##0\);_(* "-"_);_(@_)</c:formatCode>
                <c:ptCount val="7"/>
                <c:pt idx="0">
                  <c:v>48</c:v>
                </c:pt>
                <c:pt idx="1">
                  <c:v>109</c:v>
                </c:pt>
                <c:pt idx="2">
                  <c:v>137</c:v>
                </c:pt>
                <c:pt idx="3">
                  <c:v>520</c:v>
                </c:pt>
                <c:pt idx="4">
                  <c:v>940</c:v>
                </c:pt>
                <c:pt idx="5">
                  <c:v>1593</c:v>
                </c:pt>
                <c:pt idx="6">
                  <c:v>1769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6340-4EB1-BF88-88425FFBEADD}"/>
            </c:ext>
          </c:extLst>
        </c:ser>
        <c:ser>
          <c:idx val="6"/>
          <c:order val="1"/>
          <c:tx>
            <c:v>10% Current Veh Population</c:v>
          </c:tx>
          <c:spPr>
            <a:ln w="25400">
              <a:noFill/>
            </a:ln>
          </c:spPr>
          <c:xVal>
            <c:numRef>
              <c:f>'Total #Evs (10%)'!$C$17:$I$17</c:f>
              <c:numCache>
                <c:formatCode>_(* #,##0_);_(* \(#,##0\);_(* "-"_);_(@_)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'Total #Evs (10%)'!$C$20:$I$20</c:f>
              <c:numCache>
                <c:formatCode>_-* #,##0_-;\-* #,##0_-;_-* "-"??_-;_-@_-</c:formatCode>
                <c:ptCount val="7"/>
                <c:pt idx="0">
                  <c:v>61660.9</c:v>
                </c:pt>
                <c:pt idx="1">
                  <c:v>60231.100000000006</c:v>
                </c:pt>
                <c:pt idx="2">
                  <c:v>60125.700000000004</c:v>
                </c:pt>
                <c:pt idx="3">
                  <c:v>61225.600000000006</c:v>
                </c:pt>
                <c:pt idx="4">
                  <c:v>61545.200000000004</c:v>
                </c:pt>
                <c:pt idx="5">
                  <c:v>63059.600000000006</c:v>
                </c:pt>
                <c:pt idx="6">
                  <c:v>63404.200000000004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340-4EB1-BF88-88425FFBEADD}"/>
            </c:ext>
          </c:extLst>
        </c:ser>
        <c:ser>
          <c:idx val="7"/>
          <c:order val="2"/>
          <c:tx>
            <c:v>Predicted 10% Veh Population</c:v>
          </c:tx>
          <c:spPr>
            <a:ln w="25400">
              <a:noFill/>
            </a:ln>
          </c:spPr>
          <c:xVal>
            <c:numRef>
              <c:f>'Total #Evs (10%)'!$J$17:$AC$17</c:f>
              <c:numCache>
                <c:formatCode>_(* #,##0_);_(* \(#,##0\);_(* "-"_);_(@_)</c:formatCode>
                <c:ptCount val="20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  <c:pt idx="14">
                  <c:v>22</c:v>
                </c:pt>
                <c:pt idx="15">
                  <c:v>23</c:v>
                </c:pt>
                <c:pt idx="16">
                  <c:v>24</c:v>
                </c:pt>
                <c:pt idx="17">
                  <c:v>25</c:v>
                </c:pt>
                <c:pt idx="18">
                  <c:v>26</c:v>
                </c:pt>
                <c:pt idx="19">
                  <c:v>27</c:v>
                </c:pt>
              </c:numCache>
            </c:numRef>
          </c:xVal>
          <c:yVal>
            <c:numRef>
              <c:f>'Total #Evs (10%)'!$J$20:$AC$20</c:f>
              <c:numCache>
                <c:formatCode>_(* #,##0_);_(* \(#,##0\);_(* "-"_);_(@_)</c:formatCode>
                <c:ptCount val="20"/>
                <c:pt idx="0">
                  <c:v>62491.399077609349</c:v>
                </c:pt>
                <c:pt idx="1">
                  <c:v>62612.232693889229</c:v>
                </c:pt>
                <c:pt idx="2">
                  <c:v>62720.322046902591</c:v>
                </c:pt>
                <c:pt idx="3">
                  <c:v>62818.10076036385</c:v>
                </c:pt>
                <c:pt idx="4">
                  <c:v>62907.365732017512</c:v>
                </c:pt>
                <c:pt idx="5">
                  <c:v>62989.481545819799</c:v>
                </c:pt>
                <c:pt idx="6">
                  <c:v>63065.508914452294</c:v>
                </c:pt>
                <c:pt idx="7">
                  <c:v>63136.288701310754</c:v>
                </c:pt>
                <c:pt idx="8">
                  <c:v>63202.498770145794</c:v>
                </c:pt>
                <c:pt idx="9">
                  <c:v>63264.693569667281</c:v>
                </c:pt>
                <c:pt idx="10">
                  <c:v>63323.332386425674</c:v>
                </c:pt>
                <c:pt idx="11">
                  <c:v>63378.799948726853</c:v>
                </c:pt>
                <c:pt idx="12">
                  <c:v>63431.421739439043</c:v>
                </c:pt>
                <c:pt idx="13">
                  <c:v>63481.475568860456</c:v>
                </c:pt>
                <c:pt idx="14">
                  <c:v>63529.200452900295</c:v>
                </c:pt>
                <c:pt idx="15">
                  <c:v>63574.803516121712</c:v>
                </c:pt>
                <c:pt idx="16">
                  <c:v>63618.465424553957</c:v>
                </c:pt>
                <c:pt idx="17">
                  <c:v>63660.344708732286</c:v>
                </c:pt>
                <c:pt idx="18">
                  <c:v>63700.581238356237</c:v>
                </c:pt>
                <c:pt idx="19">
                  <c:v>63739.299040833837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340-4EB1-BF88-88425FFBEADD}"/>
            </c:ext>
          </c:extLst>
        </c:ser>
        <c:ser>
          <c:idx val="8"/>
          <c:order val="3"/>
          <c:tx>
            <c:v>Predicted total # EVs</c:v>
          </c:tx>
          <c:spPr>
            <a:ln w="25400">
              <a:noFill/>
            </a:ln>
          </c:spPr>
          <c:xVal>
            <c:numRef>
              <c:f>'Total #Evs (10%)'!$J$17:$AC$17</c:f>
              <c:numCache>
                <c:formatCode>_(* #,##0_);_(* \(#,##0\);_(* "-"_);_(@_)</c:formatCode>
                <c:ptCount val="20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  <c:pt idx="14">
                  <c:v>22</c:v>
                </c:pt>
                <c:pt idx="15">
                  <c:v>23</c:v>
                </c:pt>
                <c:pt idx="16">
                  <c:v>24</c:v>
                </c:pt>
                <c:pt idx="17">
                  <c:v>25</c:v>
                </c:pt>
                <c:pt idx="18">
                  <c:v>26</c:v>
                </c:pt>
                <c:pt idx="19">
                  <c:v>27</c:v>
                </c:pt>
              </c:numCache>
            </c:numRef>
          </c:xVal>
          <c:yVal>
            <c:numRef>
              <c:f>'Total #Evs (10%)'!$J$29:$AC$29</c:f>
              <c:numCache>
                <c:formatCode>_(* #,##0_);_(* \(#,##0\);_(* "-"_);_(@_)</c:formatCode>
                <c:ptCount val="20"/>
                <c:pt idx="0">
                  <c:v>2096.1557880242731</c:v>
                </c:pt>
                <c:pt idx="1">
                  <c:v>2655.0102873441447</c:v>
                </c:pt>
                <c:pt idx="2">
                  <c:v>3280.0705788652981</c:v>
                </c:pt>
                <c:pt idx="3">
                  <c:v>3971.3828020318924</c:v>
                </c:pt>
                <c:pt idx="4">
                  <c:v>4728.9887086383087</c:v>
                </c:pt>
                <c:pt idx="5">
                  <c:v>5552.9264284143255</c:v>
                </c:pt>
                <c:pt idx="6">
                  <c:v>6443.2310498578972</c:v>
                </c:pt>
                <c:pt idx="7">
                  <c:v>7399.9350714342499</c:v>
                </c:pt>
                <c:pt idx="8">
                  <c:v>8423.068759104166</c:v>
                </c:pt>
                <c:pt idx="9">
                  <c:v>9512.6604344675798</c:v>
                </c:pt>
                <c:pt idx="10">
                  <c:v>10668.736710407928</c:v>
                </c:pt>
                <c:pt idx="11">
                  <c:v>11891.322686275918</c:v>
                </c:pt>
                <c:pt idx="12">
                  <c:v>13180.442111384269</c:v>
                </c:pt>
                <c:pt idx="13">
                  <c:v>14536.117523328348</c:v>
                </c:pt>
                <c:pt idx="14">
                  <c:v>15958.370366053667</c:v>
                </c:pt>
                <c:pt idx="15">
                  <c:v>17447.221091443993</c:v>
                </c:pt>
                <c:pt idx="16">
                  <c:v>19002.689247363553</c:v>
                </c:pt>
                <c:pt idx="17">
                  <c:v>20624.793554460794</c:v>
                </c:pt>
                <c:pt idx="18">
                  <c:v>22313.551973570658</c:v>
                </c:pt>
                <c:pt idx="19">
                  <c:v>24068.981765190212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340-4EB1-BF88-88425FFBEADD}"/>
            </c:ext>
          </c:extLst>
        </c:ser>
        <c:ser>
          <c:idx val="9"/>
          <c:order val="4"/>
          <c:tx>
            <c:v>Predicted # Total Evs hit Target of 10% Population</c:v>
          </c:tx>
          <c:spPr>
            <a:ln w="25400">
              <a:noFill/>
            </a:ln>
          </c:spPr>
          <c:xVal>
            <c:numRef>
              <c:f>'Total #Evs (10%)'!$J$17:$AC$17</c:f>
              <c:numCache>
                <c:formatCode>_(* #,##0_);_(* \(#,##0\);_(* "-"_);_(@_)</c:formatCode>
                <c:ptCount val="20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  <c:pt idx="14">
                  <c:v>22</c:v>
                </c:pt>
                <c:pt idx="15">
                  <c:v>23</c:v>
                </c:pt>
                <c:pt idx="16">
                  <c:v>24</c:v>
                </c:pt>
                <c:pt idx="17">
                  <c:v>25</c:v>
                </c:pt>
                <c:pt idx="18">
                  <c:v>26</c:v>
                </c:pt>
                <c:pt idx="19">
                  <c:v>27</c:v>
                </c:pt>
              </c:numCache>
            </c:numRef>
          </c:xVal>
          <c:yVal>
            <c:numRef>
              <c:f>'Total #Evs (10%)'!$J$30:$AC$30</c:f>
              <c:numCache>
                <c:formatCode>0</c:formatCode>
                <c:ptCount val="20"/>
                <c:pt idx="0">
                  <c:v>3858.248169547272</c:v>
                </c:pt>
                <c:pt idx="1">
                  <c:v>5058.7237106288094</c:v>
                </c:pt>
                <c:pt idx="2">
                  <c:v>6445.894434738464</c:v>
                </c:pt>
                <c:pt idx="3">
                  <c:v>8025.763622539177</c:v>
                </c:pt>
                <c:pt idx="4">
                  <c:v>9803.9266796480297</c:v>
                </c:pt>
                <c:pt idx="5">
                  <c:v>11785.632615542312</c:v>
                </c:pt>
                <c:pt idx="6">
                  <c:v>13975.831978641721</c:v>
                </c:pt>
                <c:pt idx="7">
                  <c:v>16379.215033838131</c:v>
                </c:pt>
                <c:pt idx="8">
                  <c:v>19000.2427169455</c:v>
                </c:pt>
                <c:pt idx="9">
                  <c:v>21843.172118233033</c:v>
                </c:pt>
                <c:pt idx="10">
                  <c:v>24912.077739984456</c:v>
                </c:pt>
                <c:pt idx="11">
                  <c:v>28210.869433702585</c:v>
                </c:pt>
                <c:pt idx="12">
                  <c:v>31743.307689357363</c:v>
                </c:pt>
                <c:pt idx="13">
                  <c:v>35513.016784962645</c:v>
                </c:pt>
                <c:pt idx="14">
                  <c:v>39523.496186863864</c:v>
                </c:pt>
                <c:pt idx="15">
                  <c:v>43778.130504842637</c:v>
                </c:pt>
                <c:pt idx="16">
                  <c:v>48280.198241967395</c:v>
                </c:pt>
                <c:pt idx="17">
                  <c:v>53032.879530667517</c:v>
                </c:pt>
                <c:pt idx="18">
                  <c:v>58039.263009442213</c:v>
                </c:pt>
                <c:pt idx="19">
                  <c:v>63302.351965907401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340-4EB1-BF88-88425FFBEADD}"/>
            </c:ext>
          </c:extLst>
        </c:ser>
        <c:ser>
          <c:idx val="0"/>
          <c:order val="5"/>
          <c:tx>
            <c:v>Total # of EVs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olid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-1.3813127816169238E-2"/>
                  <c:y val="-2.9742493866919937E-2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200" baseline="0"/>
                      <a:t>y = 32.306x</a:t>
                    </a:r>
                    <a:r>
                      <a:rPr lang="en-US" sz="1200" baseline="30000"/>
                      <a:t>2.0066</a:t>
                    </a:r>
                    <a:br>
                      <a:rPr lang="en-US" sz="1200" baseline="0"/>
                    </a:br>
                    <a:r>
                      <a:rPr lang="en-US" sz="1200" baseline="0"/>
                      <a:t>R² = 0.9689</a:t>
                    </a:r>
                    <a:endParaRPr lang="en-US" sz="1200"/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</c:trendlineLbl>
          </c:trendline>
          <c:xVal>
            <c:numRef>
              <c:f>'Total #Evs (10%)'!$C$17:$I$17</c:f>
              <c:numCache>
                <c:formatCode>_(* #,##0_);_(* \(#,##0\);_(* "-"_);_(@_)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'Total #Evs (10%)'!$C$28:$I$28</c:f>
              <c:numCache>
                <c:formatCode>_(* #,##0_);_(* \(#,##0\);_(* "-"_);_(@_)</c:formatCode>
                <c:ptCount val="7"/>
                <c:pt idx="0">
                  <c:v>48</c:v>
                </c:pt>
                <c:pt idx="1">
                  <c:v>109</c:v>
                </c:pt>
                <c:pt idx="2">
                  <c:v>137</c:v>
                </c:pt>
                <c:pt idx="3">
                  <c:v>520</c:v>
                </c:pt>
                <c:pt idx="4">
                  <c:v>940</c:v>
                </c:pt>
                <c:pt idx="5">
                  <c:v>1593</c:v>
                </c:pt>
                <c:pt idx="6">
                  <c:v>1769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6340-4EB1-BF88-88425FFBEADD}"/>
            </c:ext>
          </c:extLst>
        </c:ser>
        <c:ser>
          <c:idx val="1"/>
          <c:order val="6"/>
          <c:tx>
            <c:v>10% Current Veh Population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og"/>
            <c:dispRSqr val="0"/>
            <c:dispEq val="0"/>
          </c:trendline>
          <c:xVal>
            <c:numRef>
              <c:f>'Total #Evs (10%)'!$C$17:$I$17</c:f>
              <c:numCache>
                <c:formatCode>_(* #,##0_);_(* \(#,##0\);_(* "-"_);_(@_)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'Total #Evs (10%)'!$C$20:$I$20</c:f>
              <c:numCache>
                <c:formatCode>_-* #,##0_-;\-* #,##0_-;_-* "-"??_-;_-@_-</c:formatCode>
                <c:ptCount val="7"/>
                <c:pt idx="0">
                  <c:v>61660.9</c:v>
                </c:pt>
                <c:pt idx="1">
                  <c:v>60231.100000000006</c:v>
                </c:pt>
                <c:pt idx="2">
                  <c:v>60125.700000000004</c:v>
                </c:pt>
                <c:pt idx="3">
                  <c:v>61225.600000000006</c:v>
                </c:pt>
                <c:pt idx="4">
                  <c:v>61545.200000000004</c:v>
                </c:pt>
                <c:pt idx="5">
                  <c:v>63059.600000000006</c:v>
                </c:pt>
                <c:pt idx="6">
                  <c:v>63404.200000000004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6340-4EB1-BF88-88425FFBEADD}"/>
            </c:ext>
          </c:extLst>
        </c:ser>
        <c:ser>
          <c:idx val="2"/>
          <c:order val="7"/>
          <c:tx>
            <c:v>Predicted 10% Veh Population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'Total #Evs (10%)'!$J$17:$AC$17</c:f>
              <c:numCache>
                <c:formatCode>_(* #,##0_);_(* \(#,##0\);_(* "-"_);_(@_)</c:formatCode>
                <c:ptCount val="20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  <c:pt idx="14">
                  <c:v>22</c:v>
                </c:pt>
                <c:pt idx="15">
                  <c:v>23</c:v>
                </c:pt>
                <c:pt idx="16">
                  <c:v>24</c:v>
                </c:pt>
                <c:pt idx="17">
                  <c:v>25</c:v>
                </c:pt>
                <c:pt idx="18">
                  <c:v>26</c:v>
                </c:pt>
                <c:pt idx="19">
                  <c:v>27</c:v>
                </c:pt>
              </c:numCache>
            </c:numRef>
          </c:xVal>
          <c:yVal>
            <c:numRef>
              <c:f>'Total #Evs (10%)'!$J$20:$AC$20</c:f>
              <c:numCache>
                <c:formatCode>_(* #,##0_);_(* \(#,##0\);_(* "-"_);_(@_)</c:formatCode>
                <c:ptCount val="20"/>
                <c:pt idx="0">
                  <c:v>62491.399077609349</c:v>
                </c:pt>
                <c:pt idx="1">
                  <c:v>62612.232693889229</c:v>
                </c:pt>
                <c:pt idx="2">
                  <c:v>62720.322046902591</c:v>
                </c:pt>
                <c:pt idx="3">
                  <c:v>62818.10076036385</c:v>
                </c:pt>
                <c:pt idx="4">
                  <c:v>62907.365732017512</c:v>
                </c:pt>
                <c:pt idx="5">
                  <c:v>62989.481545819799</c:v>
                </c:pt>
                <c:pt idx="6">
                  <c:v>63065.508914452294</c:v>
                </c:pt>
                <c:pt idx="7">
                  <c:v>63136.288701310754</c:v>
                </c:pt>
                <c:pt idx="8">
                  <c:v>63202.498770145794</c:v>
                </c:pt>
                <c:pt idx="9">
                  <c:v>63264.693569667281</c:v>
                </c:pt>
                <c:pt idx="10">
                  <c:v>63323.332386425674</c:v>
                </c:pt>
                <c:pt idx="11">
                  <c:v>63378.799948726853</c:v>
                </c:pt>
                <c:pt idx="12">
                  <c:v>63431.421739439043</c:v>
                </c:pt>
                <c:pt idx="13">
                  <c:v>63481.475568860456</c:v>
                </c:pt>
                <c:pt idx="14">
                  <c:v>63529.200452900295</c:v>
                </c:pt>
                <c:pt idx="15">
                  <c:v>63574.803516121712</c:v>
                </c:pt>
                <c:pt idx="16">
                  <c:v>63618.465424553957</c:v>
                </c:pt>
                <c:pt idx="17">
                  <c:v>63660.344708732286</c:v>
                </c:pt>
                <c:pt idx="18">
                  <c:v>63700.581238356237</c:v>
                </c:pt>
                <c:pt idx="19">
                  <c:v>63739.299040833837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340-4EB1-BF88-88425FFBEADD}"/>
            </c:ext>
          </c:extLst>
        </c:ser>
        <c:ser>
          <c:idx val="3"/>
          <c:order val="8"/>
          <c:tx>
            <c:v>Predicted total # EVs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wer"/>
            <c:dispRSqr val="0"/>
            <c:dispEq val="0"/>
          </c:trendline>
          <c:xVal>
            <c:numRef>
              <c:f>'Total #Evs (10%)'!$J$17:$AC$17</c:f>
              <c:numCache>
                <c:formatCode>_(* #,##0_);_(* \(#,##0\);_(* "-"_);_(@_)</c:formatCode>
                <c:ptCount val="20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  <c:pt idx="14">
                  <c:v>22</c:v>
                </c:pt>
                <c:pt idx="15">
                  <c:v>23</c:v>
                </c:pt>
                <c:pt idx="16">
                  <c:v>24</c:v>
                </c:pt>
                <c:pt idx="17">
                  <c:v>25</c:v>
                </c:pt>
                <c:pt idx="18">
                  <c:v>26</c:v>
                </c:pt>
                <c:pt idx="19">
                  <c:v>27</c:v>
                </c:pt>
              </c:numCache>
            </c:numRef>
          </c:xVal>
          <c:yVal>
            <c:numRef>
              <c:f>'Total #Evs (10%)'!$J$29:$AC$29</c:f>
              <c:numCache>
                <c:formatCode>_(* #,##0_);_(* \(#,##0\);_(* "-"_);_(@_)</c:formatCode>
                <c:ptCount val="20"/>
                <c:pt idx="0">
                  <c:v>2096.1557880242731</c:v>
                </c:pt>
                <c:pt idx="1">
                  <c:v>2655.0102873441447</c:v>
                </c:pt>
                <c:pt idx="2">
                  <c:v>3280.0705788652981</c:v>
                </c:pt>
                <c:pt idx="3">
                  <c:v>3971.3828020318924</c:v>
                </c:pt>
                <c:pt idx="4">
                  <c:v>4728.9887086383087</c:v>
                </c:pt>
                <c:pt idx="5">
                  <c:v>5552.9264284143255</c:v>
                </c:pt>
                <c:pt idx="6">
                  <c:v>6443.2310498578972</c:v>
                </c:pt>
                <c:pt idx="7">
                  <c:v>7399.9350714342499</c:v>
                </c:pt>
                <c:pt idx="8">
                  <c:v>8423.068759104166</c:v>
                </c:pt>
                <c:pt idx="9">
                  <c:v>9512.6604344675798</c:v>
                </c:pt>
                <c:pt idx="10">
                  <c:v>10668.736710407928</c:v>
                </c:pt>
                <c:pt idx="11">
                  <c:v>11891.322686275918</c:v>
                </c:pt>
                <c:pt idx="12">
                  <c:v>13180.442111384269</c:v>
                </c:pt>
                <c:pt idx="13">
                  <c:v>14536.117523328348</c:v>
                </c:pt>
                <c:pt idx="14">
                  <c:v>15958.370366053667</c:v>
                </c:pt>
                <c:pt idx="15">
                  <c:v>17447.221091443993</c:v>
                </c:pt>
                <c:pt idx="16">
                  <c:v>19002.689247363553</c:v>
                </c:pt>
                <c:pt idx="17">
                  <c:v>20624.793554460794</c:v>
                </c:pt>
                <c:pt idx="18">
                  <c:v>22313.551973570658</c:v>
                </c:pt>
                <c:pt idx="19">
                  <c:v>24068.981765190212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6340-4EB1-BF88-88425FFBEADD}"/>
            </c:ext>
          </c:extLst>
        </c:ser>
        <c:ser>
          <c:idx val="4"/>
          <c:order val="9"/>
          <c:tx>
            <c:v>Predicted # Total Evs hit Target of 10% Population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-9.5447407991143526E-2"/>
                  <c:y val="0.19939218840078674"/>
                </c:manualLayout>
              </c:layout>
              <c:numFmt formatCode="General" sourceLinked="0"/>
            </c:trendlineLbl>
          </c:trendline>
          <c:xVal>
            <c:numRef>
              <c:f>'Total #Evs (10%)'!$J$17:$AC$17</c:f>
              <c:numCache>
                <c:formatCode>_(* #,##0_);_(* \(#,##0\);_(* "-"_);_(@_)</c:formatCode>
                <c:ptCount val="20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  <c:pt idx="14">
                  <c:v>22</c:v>
                </c:pt>
                <c:pt idx="15">
                  <c:v>23</c:v>
                </c:pt>
                <c:pt idx="16">
                  <c:v>24</c:v>
                </c:pt>
                <c:pt idx="17">
                  <c:v>25</c:v>
                </c:pt>
                <c:pt idx="18">
                  <c:v>26</c:v>
                </c:pt>
                <c:pt idx="19">
                  <c:v>27</c:v>
                </c:pt>
              </c:numCache>
            </c:numRef>
          </c:xVal>
          <c:yVal>
            <c:numRef>
              <c:f>'Total #Evs (10%)'!$J$30:$AC$30</c:f>
              <c:numCache>
                <c:formatCode>0</c:formatCode>
                <c:ptCount val="20"/>
                <c:pt idx="0">
                  <c:v>3858.248169547272</c:v>
                </c:pt>
                <c:pt idx="1">
                  <c:v>5058.7237106288094</c:v>
                </c:pt>
                <c:pt idx="2">
                  <c:v>6445.894434738464</c:v>
                </c:pt>
                <c:pt idx="3">
                  <c:v>8025.763622539177</c:v>
                </c:pt>
                <c:pt idx="4">
                  <c:v>9803.9266796480297</c:v>
                </c:pt>
                <c:pt idx="5">
                  <c:v>11785.632615542312</c:v>
                </c:pt>
                <c:pt idx="6">
                  <c:v>13975.831978641721</c:v>
                </c:pt>
                <c:pt idx="7">
                  <c:v>16379.215033838131</c:v>
                </c:pt>
                <c:pt idx="8">
                  <c:v>19000.2427169455</c:v>
                </c:pt>
                <c:pt idx="9">
                  <c:v>21843.172118233033</c:v>
                </c:pt>
                <c:pt idx="10">
                  <c:v>24912.077739984456</c:v>
                </c:pt>
                <c:pt idx="11">
                  <c:v>28210.869433702585</c:v>
                </c:pt>
                <c:pt idx="12">
                  <c:v>31743.307689357363</c:v>
                </c:pt>
                <c:pt idx="13">
                  <c:v>35513.016784962645</c:v>
                </c:pt>
                <c:pt idx="14">
                  <c:v>39523.496186863864</c:v>
                </c:pt>
                <c:pt idx="15">
                  <c:v>43778.130504842637</c:v>
                </c:pt>
                <c:pt idx="16">
                  <c:v>48280.198241967395</c:v>
                </c:pt>
                <c:pt idx="17">
                  <c:v>53032.879530667517</c:v>
                </c:pt>
                <c:pt idx="18">
                  <c:v>58039.263009442213</c:v>
                </c:pt>
                <c:pt idx="19">
                  <c:v>63302.351965907401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6340-4EB1-BF88-88425FFBEA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087887"/>
        <c:axId val="307089967"/>
      </c:scatterChart>
      <c:valAx>
        <c:axId val="3070878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SG"/>
                  <a:t>Number</a:t>
                </a:r>
                <a:r>
                  <a:rPr lang="en-SG" baseline="0"/>
                  <a:t> of years from 2013</a:t>
                </a:r>
                <a:endParaRPr lang="en-SG"/>
              </a:p>
            </c:rich>
          </c:tx>
          <c:overlay val="0"/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089967"/>
        <c:crosses val="autoZero"/>
        <c:crossBetween val="midCat"/>
      </c:valAx>
      <c:valAx>
        <c:axId val="307089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SG"/>
                  <a:t>Number of Vehicles</a:t>
                </a:r>
              </a:p>
            </c:rich>
          </c:tx>
          <c:overlay val="0"/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087887"/>
        <c:crosses val="autoZero"/>
        <c:crossBetween val="midCat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% BEVs</a:t>
            </a:r>
            <a:r>
              <a:rPr lang="en-SG" baseline="0"/>
              <a:t> vs % PHEV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PHEV (%) of EVs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7.1775121149089838E-3"/>
                  <c:y val="4.641678015943935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'Total #Evs (10%)'!$C$17:$I$17</c:f>
              <c:numCache>
                <c:formatCode>_(* #,##0_);_(* \(#,##0\);_(* "-"_);_(@_)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'Total #Evs (10%)'!$C$91:$I$91</c:f>
              <c:numCache>
                <c:formatCode>0%</c:formatCode>
                <c:ptCount val="7"/>
                <c:pt idx="0">
                  <c:v>0.97916666666666663</c:v>
                </c:pt>
                <c:pt idx="1">
                  <c:v>0.99082568807339455</c:v>
                </c:pt>
                <c:pt idx="2">
                  <c:v>0.91240875912408759</c:v>
                </c:pt>
                <c:pt idx="3">
                  <c:v>0.39615384615384613</c:v>
                </c:pt>
                <c:pt idx="4">
                  <c:v>0.40425531914893614</c:v>
                </c:pt>
                <c:pt idx="5">
                  <c:v>0.29692404268675454</c:v>
                </c:pt>
                <c:pt idx="6">
                  <c:v>0.3120407009609949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2D-41AC-9CDD-5E96A184D56E}"/>
            </c:ext>
          </c:extLst>
        </c:ser>
        <c:ser>
          <c:idx val="1"/>
          <c:order val="1"/>
          <c:tx>
            <c:v>BEVs % of EVs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'Total #Evs (10%)'!$C$17:$I$17</c:f>
              <c:numCache>
                <c:formatCode>_(* #,##0_);_(* \(#,##0\);_(* "-"_);_(@_)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'Total #Evs (10%)'!$C$92:$I$92</c:f>
              <c:numCache>
                <c:formatCode>0%</c:formatCode>
                <c:ptCount val="7"/>
                <c:pt idx="0">
                  <c:v>2.0833333333333332E-2</c:v>
                </c:pt>
                <c:pt idx="1">
                  <c:v>9.1743119266055051E-3</c:v>
                </c:pt>
                <c:pt idx="2">
                  <c:v>8.7591240875912413E-2</c:v>
                </c:pt>
                <c:pt idx="3">
                  <c:v>0.60384615384615381</c:v>
                </c:pt>
                <c:pt idx="4">
                  <c:v>0.5957446808510638</c:v>
                </c:pt>
                <c:pt idx="5">
                  <c:v>0.70307595731324546</c:v>
                </c:pt>
                <c:pt idx="6">
                  <c:v>0.6879592990390051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2D-41AC-9CDD-5E96A184D56E}"/>
            </c:ext>
          </c:extLst>
        </c:ser>
        <c:ser>
          <c:idx val="2"/>
          <c:order val="2"/>
          <c:tx>
            <c:v>Projected PHEVs (%) of EVs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wer"/>
            <c:dispRSqr val="0"/>
            <c:dispEq val="0"/>
          </c:trendline>
          <c:xVal>
            <c:numRef>
              <c:f>'Total #Evs (10%)'!$J$90:$AC$90</c:f>
              <c:numCache>
                <c:formatCode>General</c:formatCode>
                <c:ptCount val="20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  <c:pt idx="14">
                  <c:v>22</c:v>
                </c:pt>
                <c:pt idx="15">
                  <c:v>23</c:v>
                </c:pt>
                <c:pt idx="16">
                  <c:v>24</c:v>
                </c:pt>
                <c:pt idx="17">
                  <c:v>25</c:v>
                </c:pt>
                <c:pt idx="18">
                  <c:v>26</c:v>
                </c:pt>
                <c:pt idx="19">
                  <c:v>27</c:v>
                </c:pt>
              </c:numCache>
            </c:numRef>
          </c:xVal>
          <c:yVal>
            <c:numRef>
              <c:f>'Total #Evs (10%)'!$J$91:$AC$91</c:f>
              <c:numCache>
                <c:formatCode>0%</c:formatCode>
                <c:ptCount val="20"/>
                <c:pt idx="0">
                  <c:v>0.2904924216519697</c:v>
                </c:pt>
                <c:pt idx="1">
                  <c:v>0.26699897919818194</c:v>
                </c:pt>
                <c:pt idx="2">
                  <c:v>0.24759806009718291</c:v>
                </c:pt>
                <c:pt idx="3">
                  <c:v>0.23126508743217641</c:v>
                </c:pt>
                <c:pt idx="4">
                  <c:v>0.21729686743171167</c:v>
                </c:pt>
                <c:pt idx="5">
                  <c:v>0.20519359361212364</c:v>
                </c:pt>
                <c:pt idx="6">
                  <c:v>0.19458957259585227</c:v>
                </c:pt>
                <c:pt idx="7">
                  <c:v>0.18521062455028672</c:v>
                </c:pt>
                <c:pt idx="8">
                  <c:v>0.17684685064127909</c:v>
                </c:pt>
                <c:pt idx="9">
                  <c:v>0.16933464047034519</c:v>
                </c:pt>
                <c:pt idx="10">
                  <c:v>0.162544442044706</c:v>
                </c:pt>
                <c:pt idx="11">
                  <c:v>0.15637224073549716</c:v>
                </c:pt>
                <c:pt idx="12">
                  <c:v>0.15073349213060289</c:v>
                </c:pt>
                <c:pt idx="13">
                  <c:v>0.14555871826017269</c:v>
                </c:pt>
                <c:pt idx="14">
                  <c:v>0.14079025588027119</c:v>
                </c:pt>
                <c:pt idx="15">
                  <c:v>0.13637981818377587</c:v>
                </c:pt>
                <c:pt idx="16">
                  <c:v>0.13228664087338393</c:v>
                </c:pt>
                <c:pt idx="17">
                  <c:v>0.12847605466253725</c:v>
                </c:pt>
                <c:pt idx="18">
                  <c:v>0.1249183734147321</c:v>
                </c:pt>
                <c:pt idx="19">
                  <c:v>0.12158801897099517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8C-44FC-8EDF-4CCAD64E4A4B}"/>
            </c:ext>
          </c:extLst>
        </c:ser>
        <c:ser>
          <c:idx val="3"/>
          <c:order val="3"/>
          <c:tx>
            <c:v>Projected BEV (%) of EVs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-3.7960251431591721E-2"/>
                  <c:y val="-2.4746820631030356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'Total #Evs (10%)'!$J$90:$AC$90</c:f>
              <c:numCache>
                <c:formatCode>General</c:formatCode>
                <c:ptCount val="20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  <c:pt idx="14">
                  <c:v>22</c:v>
                </c:pt>
                <c:pt idx="15">
                  <c:v>23</c:v>
                </c:pt>
                <c:pt idx="16">
                  <c:v>24</c:v>
                </c:pt>
                <c:pt idx="17">
                  <c:v>25</c:v>
                </c:pt>
                <c:pt idx="18">
                  <c:v>26</c:v>
                </c:pt>
                <c:pt idx="19">
                  <c:v>27</c:v>
                </c:pt>
              </c:numCache>
            </c:numRef>
          </c:xVal>
          <c:yVal>
            <c:numRef>
              <c:f>'Total #Evs (10%)'!$J$92:$AC$92</c:f>
              <c:numCache>
                <c:formatCode>0%</c:formatCode>
                <c:ptCount val="20"/>
                <c:pt idx="0">
                  <c:v>0.70950757834803024</c:v>
                </c:pt>
                <c:pt idx="1">
                  <c:v>0.73300102080181806</c:v>
                </c:pt>
                <c:pt idx="2">
                  <c:v>0.75240193990281712</c:v>
                </c:pt>
                <c:pt idx="3">
                  <c:v>0.76873491256782356</c:v>
                </c:pt>
                <c:pt idx="4">
                  <c:v>0.78270313256828827</c:v>
                </c:pt>
                <c:pt idx="5">
                  <c:v>0.79480640638787636</c:v>
                </c:pt>
                <c:pt idx="6">
                  <c:v>0.8054104274041477</c:v>
                </c:pt>
                <c:pt idx="7">
                  <c:v>0.8147893754497133</c:v>
                </c:pt>
                <c:pt idx="8">
                  <c:v>0.82315314935872097</c:v>
                </c:pt>
                <c:pt idx="9">
                  <c:v>0.83066535952965481</c:v>
                </c:pt>
                <c:pt idx="10">
                  <c:v>0.83745555795529403</c:v>
                </c:pt>
                <c:pt idx="11">
                  <c:v>0.84362775926450284</c:v>
                </c:pt>
                <c:pt idx="12">
                  <c:v>0.84926650786939706</c:v>
                </c:pt>
                <c:pt idx="13">
                  <c:v>0.85444128173982725</c:v>
                </c:pt>
                <c:pt idx="14">
                  <c:v>0.85920974411972884</c:v>
                </c:pt>
                <c:pt idx="15">
                  <c:v>0.86362018181622413</c:v>
                </c:pt>
                <c:pt idx="16">
                  <c:v>0.86771335912661607</c:v>
                </c:pt>
                <c:pt idx="17">
                  <c:v>0.8715239453374628</c:v>
                </c:pt>
                <c:pt idx="18">
                  <c:v>0.87508162658526789</c:v>
                </c:pt>
                <c:pt idx="19">
                  <c:v>0.87841198102900486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8C-44FC-8EDF-4CCAD64E4A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1641487"/>
        <c:axId val="501641903"/>
      </c:scatterChart>
      <c:valAx>
        <c:axId val="5016414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641903"/>
        <c:crosses val="autoZero"/>
        <c:crossBetween val="midCat"/>
      </c:valAx>
      <c:valAx>
        <c:axId val="501641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6414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30% total vehicle</a:t>
            </a:r>
            <a:r>
              <a:rPr lang="en-SG" baseline="0"/>
              <a:t> population vs total # EVs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30% Total Veh Population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olid"/>
              </a:ln>
              <a:effectLst/>
            </c:spPr>
            <c:trendlineType val="log"/>
            <c:dispRSqr val="0"/>
            <c:dispEq val="0"/>
          </c:trendline>
          <c:xVal>
            <c:numRef>
              <c:f>'Total #Evs (30%)'!$C$17:$I$17</c:f>
              <c:numCache>
                <c:formatCode>_(* #,##0_);_(* \(#,##0\);_(* "-"_);_(@_)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'Total #Evs (30%)'!$C$21:$I$21</c:f>
              <c:numCache>
                <c:formatCode>_-* #,##0_-;\-* #,##0_-;_-* "-"??_-;_-@_-</c:formatCode>
                <c:ptCount val="7"/>
                <c:pt idx="0">
                  <c:v>184982.69999999998</c:v>
                </c:pt>
                <c:pt idx="1">
                  <c:v>180693.3</c:v>
                </c:pt>
                <c:pt idx="2">
                  <c:v>180377.1</c:v>
                </c:pt>
                <c:pt idx="3">
                  <c:v>183676.79999999999</c:v>
                </c:pt>
                <c:pt idx="4">
                  <c:v>184635.6</c:v>
                </c:pt>
                <c:pt idx="5">
                  <c:v>189178.8</c:v>
                </c:pt>
                <c:pt idx="6">
                  <c:v>190212.6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68-454B-BD1D-2B1FE75C2403}"/>
            </c:ext>
          </c:extLst>
        </c:ser>
        <c:ser>
          <c:idx val="1"/>
          <c:order val="1"/>
          <c:tx>
            <c:v>predicted 30% total veh population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og"/>
            <c:dispRSqr val="1"/>
            <c:dispEq val="1"/>
            <c:trendlineLbl>
              <c:layout>
                <c:manualLayout>
                  <c:x val="-0.1499039547613393"/>
                  <c:y val="-4.55627558138541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'Total #Evs (30%)'!$J$17:$AC$17</c:f>
              <c:numCache>
                <c:formatCode>_(* #,##0_);_(* \(#,##0\);_(* "-"_);_(@_)</c:formatCode>
                <c:ptCount val="20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  <c:pt idx="14">
                  <c:v>22</c:v>
                </c:pt>
                <c:pt idx="15">
                  <c:v>23</c:v>
                </c:pt>
                <c:pt idx="16">
                  <c:v>24</c:v>
                </c:pt>
                <c:pt idx="17">
                  <c:v>25</c:v>
                </c:pt>
                <c:pt idx="18">
                  <c:v>26</c:v>
                </c:pt>
                <c:pt idx="19">
                  <c:v>27</c:v>
                </c:pt>
              </c:numCache>
            </c:numRef>
          </c:xVal>
          <c:yVal>
            <c:numRef>
              <c:f>'Total #Evs (30%)'!$J$21:$AC$21</c:f>
              <c:numCache>
                <c:formatCode>_(* #,##0_);_(* \(#,##0\);_(* "-"_);_(@_)</c:formatCode>
                <c:ptCount val="20"/>
                <c:pt idx="0">
                  <c:v>187474.19723282804</c:v>
                </c:pt>
                <c:pt idx="1">
                  <c:v>187836.69808166768</c:v>
                </c:pt>
                <c:pt idx="2">
                  <c:v>188160.96614070775</c:v>
                </c:pt>
                <c:pt idx="3">
                  <c:v>188454.30228109154</c:v>
                </c:pt>
                <c:pt idx="4">
                  <c:v>188722.09719605252</c:v>
                </c:pt>
                <c:pt idx="5">
                  <c:v>188968.44463745938</c:v>
                </c:pt>
                <c:pt idx="6">
                  <c:v>189196.52674335687</c:v>
                </c:pt>
                <c:pt idx="7">
                  <c:v>189408.86610393226</c:v>
                </c:pt>
                <c:pt idx="8">
                  <c:v>189607.49631043736</c:v>
                </c:pt>
                <c:pt idx="9">
                  <c:v>189794.08070900184</c:v>
                </c:pt>
                <c:pt idx="10">
                  <c:v>189969.997159277</c:v>
                </c:pt>
                <c:pt idx="11">
                  <c:v>190136.39984618055</c:v>
                </c:pt>
                <c:pt idx="12">
                  <c:v>190294.2652183171</c:v>
                </c:pt>
                <c:pt idx="13">
                  <c:v>190444.42670658135</c:v>
                </c:pt>
                <c:pt idx="14">
                  <c:v>190587.60135870086</c:v>
                </c:pt>
                <c:pt idx="15">
                  <c:v>190724.41054836512</c:v>
                </c:pt>
                <c:pt idx="16">
                  <c:v>190855.39627366187</c:v>
                </c:pt>
                <c:pt idx="17">
                  <c:v>190981.03412619684</c:v>
                </c:pt>
                <c:pt idx="18">
                  <c:v>191101.7437150687</c:v>
                </c:pt>
                <c:pt idx="19">
                  <c:v>191217.89712250151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C68-454B-BD1D-2B1FE75C2403}"/>
            </c:ext>
          </c:extLst>
        </c:ser>
        <c:ser>
          <c:idx val="2"/>
          <c:order val="2"/>
          <c:tx>
            <c:v>Current Total # EVs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olid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-5.6412971521725011E-3"/>
                  <c:y val="-0.1329973689910767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'Total #Evs (30%)'!$C$17:$I$17</c:f>
              <c:numCache>
                <c:formatCode>_(* #,##0_);_(* \(#,##0\);_(* "-"_);_(@_)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'Total #Evs (30%)'!$C$28:$I$28</c:f>
              <c:numCache>
                <c:formatCode>_(* #,##0_);_(* \(#,##0\);_(* "-"_);_(@_)</c:formatCode>
                <c:ptCount val="7"/>
                <c:pt idx="0">
                  <c:v>48</c:v>
                </c:pt>
                <c:pt idx="1">
                  <c:v>109</c:v>
                </c:pt>
                <c:pt idx="2">
                  <c:v>137</c:v>
                </c:pt>
                <c:pt idx="3">
                  <c:v>520</c:v>
                </c:pt>
                <c:pt idx="4">
                  <c:v>940</c:v>
                </c:pt>
                <c:pt idx="5">
                  <c:v>1593</c:v>
                </c:pt>
                <c:pt idx="6">
                  <c:v>1769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C68-454B-BD1D-2B1FE75C2403}"/>
            </c:ext>
          </c:extLst>
        </c:ser>
        <c:ser>
          <c:idx val="3"/>
          <c:order val="3"/>
          <c:tx>
            <c:v>Predicted Total # of EVs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wer"/>
            <c:dispRSqr val="0"/>
            <c:dispEq val="0"/>
          </c:trendline>
          <c:xVal>
            <c:numRef>
              <c:f>'Total #Evs (30%)'!$J$17:$AC$17</c:f>
              <c:numCache>
                <c:formatCode>_(* #,##0_);_(* \(#,##0\);_(* "-"_);_(@_)</c:formatCode>
                <c:ptCount val="20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  <c:pt idx="14">
                  <c:v>22</c:v>
                </c:pt>
                <c:pt idx="15">
                  <c:v>23</c:v>
                </c:pt>
                <c:pt idx="16">
                  <c:v>24</c:v>
                </c:pt>
                <c:pt idx="17">
                  <c:v>25</c:v>
                </c:pt>
                <c:pt idx="18">
                  <c:v>26</c:v>
                </c:pt>
                <c:pt idx="19">
                  <c:v>27</c:v>
                </c:pt>
              </c:numCache>
            </c:numRef>
          </c:xVal>
          <c:yVal>
            <c:numRef>
              <c:f>'Total #Evs (30%)'!$J$29:$AC$29</c:f>
              <c:numCache>
                <c:formatCode>_(* #,##0_);_(* \(#,##0\);_(* "-"_);_(@_)</c:formatCode>
                <c:ptCount val="20"/>
                <c:pt idx="0">
                  <c:v>2096.1557880242731</c:v>
                </c:pt>
                <c:pt idx="1">
                  <c:v>2655.0102873441447</c:v>
                </c:pt>
                <c:pt idx="2">
                  <c:v>3280.0705788652981</c:v>
                </c:pt>
                <c:pt idx="3">
                  <c:v>3971.3828020318924</c:v>
                </c:pt>
                <c:pt idx="4">
                  <c:v>4728.9887086383087</c:v>
                </c:pt>
                <c:pt idx="5">
                  <c:v>5552.9264284143255</c:v>
                </c:pt>
                <c:pt idx="6">
                  <c:v>6443.2310498578972</c:v>
                </c:pt>
                <c:pt idx="7">
                  <c:v>7399.9350714342499</c:v>
                </c:pt>
                <c:pt idx="8">
                  <c:v>8423.068759104166</c:v>
                </c:pt>
                <c:pt idx="9">
                  <c:v>9512.6604344675798</c:v>
                </c:pt>
                <c:pt idx="10">
                  <c:v>10668.736710407928</c:v>
                </c:pt>
                <c:pt idx="11">
                  <c:v>11891.322686275918</c:v>
                </c:pt>
                <c:pt idx="12">
                  <c:v>13180.442111384269</c:v>
                </c:pt>
                <c:pt idx="13">
                  <c:v>14536.117523328348</c:v>
                </c:pt>
                <c:pt idx="14">
                  <c:v>15958.370366053667</c:v>
                </c:pt>
                <c:pt idx="15">
                  <c:v>17447.221091443993</c:v>
                </c:pt>
                <c:pt idx="16">
                  <c:v>19002.689247363553</c:v>
                </c:pt>
                <c:pt idx="17">
                  <c:v>20624.793554460794</c:v>
                </c:pt>
                <c:pt idx="18">
                  <c:v>22313.551973570658</c:v>
                </c:pt>
                <c:pt idx="19">
                  <c:v>24068.981765190212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C68-454B-BD1D-2B1FE75C2403}"/>
            </c:ext>
          </c:extLst>
        </c:ser>
        <c:ser>
          <c:idx val="4"/>
          <c:order val="4"/>
          <c:tx>
            <c:v>Total # EVs reach target of 30% total veh population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-0.22789267659247531"/>
                  <c:y val="0.39422720056424049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 baseline="0"/>
                      <a:t>y = 32.306x</a:t>
                    </a:r>
                    <a:r>
                      <a:rPr lang="en-US" sz="1400" baseline="30000"/>
                      <a:t>2.7</a:t>
                    </a:r>
                    <a:br>
                      <a:rPr lang="en-US" sz="1400" baseline="0"/>
                    </a:br>
                    <a:r>
                      <a:rPr lang="en-US" sz="1400" baseline="0"/>
                      <a:t>R² = 1</a:t>
                    </a:r>
                    <a:endParaRPr lang="en-US" sz="1400"/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'Total #Evs (30%)'!$J$17:$AC$17</c:f>
              <c:numCache>
                <c:formatCode>_(* #,##0_);_(* \(#,##0\);_(* "-"_);_(@_)</c:formatCode>
                <c:ptCount val="20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  <c:pt idx="14">
                  <c:v>22</c:v>
                </c:pt>
                <c:pt idx="15">
                  <c:v>23</c:v>
                </c:pt>
                <c:pt idx="16">
                  <c:v>24</c:v>
                </c:pt>
                <c:pt idx="17">
                  <c:v>25</c:v>
                </c:pt>
                <c:pt idx="18">
                  <c:v>26</c:v>
                </c:pt>
                <c:pt idx="19">
                  <c:v>27</c:v>
                </c:pt>
              </c:numCache>
            </c:numRef>
          </c:xVal>
          <c:yVal>
            <c:numRef>
              <c:f>'Total #Evs (30%)'!$J$30:$AC$30</c:f>
              <c:numCache>
                <c:formatCode>0</c:formatCode>
                <c:ptCount val="20"/>
                <c:pt idx="0">
                  <c:v>7749.7294373988561</c:v>
                </c:pt>
                <c:pt idx="1">
                  <c:v>10570.460267343695</c:v>
                </c:pt>
                <c:pt idx="2">
                  <c:v>13953.501028796727</c:v>
                </c:pt>
                <c:pt idx="3">
                  <c:v>17937.812131761522</c:v>
                </c:pt>
                <c:pt idx="4">
                  <c:v>22560.953196624851</c:v>
                </c:pt>
                <c:pt idx="5">
                  <c:v>27859.255056179292</c:v>
                </c:pt>
                <c:pt idx="6">
                  <c:v>33867.958111997177</c:v>
                </c:pt>
                <c:pt idx="7">
                  <c:v>40621.325709843273</c:v>
                </c:pt>
                <c:pt idx="8">
                  <c:v>48152.738505889676</c:v>
                </c:pt>
                <c:pt idx="9">
                  <c:v>56494.774064177356</c:v>
                </c:pt>
                <c:pt idx="10">
                  <c:v>65679.274773641373</c:v>
                </c:pt>
                <c:pt idx="11">
                  <c:v>75737.406383475784</c:v>
                </c:pt>
                <c:pt idx="12">
                  <c:v>86699.708900654106</c:v>
                </c:pt>
                <c:pt idx="13">
                  <c:v>98596.141194637792</c:v>
                </c:pt>
                <c:pt idx="14">
                  <c:v>111456.12036210665</c:v>
                </c:pt>
                <c:pt idx="15">
                  <c:v>125308.55668671921</c:v>
                </c:pt>
                <c:pt idx="16">
                  <c:v>140181.8848640123</c:v>
                </c:pt>
                <c:pt idx="17">
                  <c:v>156104.09203494751</c:v>
                </c:pt>
                <c:pt idx="18">
                  <c:v>173102.74307322805</c:v>
                </c:pt>
                <c:pt idx="19">
                  <c:v>191205.0034941269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C68-454B-BD1D-2B1FE75C24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773391"/>
        <c:axId val="2112638975"/>
      </c:scatterChart>
      <c:valAx>
        <c:axId val="2987733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2638975"/>
        <c:crosses val="autoZero"/>
        <c:crossBetween val="midCat"/>
      </c:valAx>
      <c:valAx>
        <c:axId val="2112638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773391"/>
        <c:crosses val="autoZero"/>
        <c:crossBetween val="midCat"/>
        <c:majorUnit val="25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50% Total</a:t>
            </a:r>
            <a:r>
              <a:rPr lang="en-SG" baseline="0"/>
              <a:t> Vehicle Population vs Total # of EVs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Total # of Vehs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 cmpd="dbl">
                <a:solidFill>
                  <a:schemeClr val="accent1"/>
                </a:solidFill>
                <a:prstDash val="solid"/>
              </a:ln>
              <a:effectLst/>
            </c:spPr>
            <c:trendlineType val="log"/>
            <c:dispRSqr val="0"/>
            <c:dispEq val="0"/>
          </c:trendline>
          <c:xVal>
            <c:numRef>
              <c:f>'Total #Evs (50%)'!$C$17:$I$17</c:f>
              <c:numCache>
                <c:formatCode>_(* #,##0_);_(* \(#,##0\);_(* "-"_);_(@_)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'Total #Evs (50%)'!$C$22:$I$22</c:f>
              <c:numCache>
                <c:formatCode>_-* #,##0_-;\-* #,##0_-;_-* "-"??_-;_-@_-</c:formatCode>
                <c:ptCount val="7"/>
                <c:pt idx="0">
                  <c:v>308304.5</c:v>
                </c:pt>
                <c:pt idx="1">
                  <c:v>301155.5</c:v>
                </c:pt>
                <c:pt idx="2">
                  <c:v>300628.5</c:v>
                </c:pt>
                <c:pt idx="3">
                  <c:v>306128</c:v>
                </c:pt>
                <c:pt idx="4">
                  <c:v>307726</c:v>
                </c:pt>
                <c:pt idx="5">
                  <c:v>315298</c:v>
                </c:pt>
                <c:pt idx="6">
                  <c:v>317021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B6-4AB2-AD67-2BEF91665F1F}"/>
            </c:ext>
          </c:extLst>
        </c:ser>
        <c:ser>
          <c:idx val="1"/>
          <c:order val="1"/>
          <c:tx>
            <c:v>Predicted Total # of Veh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og"/>
            <c:dispRSqr val="1"/>
            <c:dispEq val="1"/>
            <c:trendlineLbl>
              <c:layout>
                <c:manualLayout>
                  <c:x val="-0.19411597401322694"/>
                  <c:y val="6.071497469838396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'Total #Evs (50%)'!$J$17:$AC$17</c:f>
              <c:numCache>
                <c:formatCode>_(* #,##0_);_(* \(#,##0\);_(* "-"_);_(@_)</c:formatCode>
                <c:ptCount val="20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  <c:pt idx="14">
                  <c:v>22</c:v>
                </c:pt>
                <c:pt idx="15">
                  <c:v>23</c:v>
                </c:pt>
                <c:pt idx="16">
                  <c:v>24</c:v>
                </c:pt>
                <c:pt idx="17">
                  <c:v>25</c:v>
                </c:pt>
                <c:pt idx="18">
                  <c:v>26</c:v>
                </c:pt>
                <c:pt idx="19">
                  <c:v>27</c:v>
                </c:pt>
              </c:numCache>
            </c:numRef>
          </c:xVal>
          <c:yVal>
            <c:numRef>
              <c:f>'Total #Evs (50%)'!$J$22:$AC$22</c:f>
              <c:numCache>
                <c:formatCode>_(* #,##0_);_(* \(#,##0\);_(* "-"_);_(@_)</c:formatCode>
                <c:ptCount val="20"/>
                <c:pt idx="0">
                  <c:v>312456.99538804672</c:v>
                </c:pt>
                <c:pt idx="1">
                  <c:v>313061.16346944612</c:v>
                </c:pt>
                <c:pt idx="2">
                  <c:v>313601.61023451295</c:v>
                </c:pt>
                <c:pt idx="3">
                  <c:v>314090.50380181923</c:v>
                </c:pt>
                <c:pt idx="4">
                  <c:v>314536.82866008754</c:v>
                </c:pt>
                <c:pt idx="5">
                  <c:v>314947.40772909898</c:v>
                </c:pt>
                <c:pt idx="6">
                  <c:v>315327.54457226145</c:v>
                </c:pt>
                <c:pt idx="7">
                  <c:v>315681.44350655377</c:v>
                </c:pt>
                <c:pt idx="8">
                  <c:v>316012.49385072896</c:v>
                </c:pt>
                <c:pt idx="9">
                  <c:v>316323.46784833638</c:v>
                </c:pt>
                <c:pt idx="10">
                  <c:v>316616.66193212837</c:v>
                </c:pt>
                <c:pt idx="11">
                  <c:v>316893.99974363425</c:v>
                </c:pt>
                <c:pt idx="12">
                  <c:v>317157.10869719519</c:v>
                </c:pt>
                <c:pt idx="13">
                  <c:v>317407.37784430227</c:v>
                </c:pt>
                <c:pt idx="14">
                  <c:v>317646.00226450147</c:v>
                </c:pt>
                <c:pt idx="15">
                  <c:v>317874.01758060855</c:v>
                </c:pt>
                <c:pt idx="16">
                  <c:v>318092.32712276978</c:v>
                </c:pt>
                <c:pt idx="17">
                  <c:v>318301.72354366141</c:v>
                </c:pt>
                <c:pt idx="18">
                  <c:v>318502.90619178116</c:v>
                </c:pt>
                <c:pt idx="19">
                  <c:v>318696.49520416919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8B6-4AB2-AD67-2BEF91665F1F}"/>
            </c:ext>
          </c:extLst>
        </c:ser>
        <c:ser>
          <c:idx val="2"/>
          <c:order val="2"/>
          <c:tx>
            <c:v>Current Total # of EVs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olid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-3.8683387950090827E-3"/>
                  <c:y val="-4.608210590712656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'Total #Evs (50%)'!$C$17:$I$17</c:f>
              <c:numCache>
                <c:formatCode>_(* #,##0_);_(* \(#,##0\);_(* "-"_);_(@_)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'Total #Evs (50%)'!$C$28:$I$28</c:f>
              <c:numCache>
                <c:formatCode>_(* #,##0_);_(* \(#,##0\);_(* "-"_);_(@_)</c:formatCode>
                <c:ptCount val="7"/>
                <c:pt idx="0">
                  <c:v>48</c:v>
                </c:pt>
                <c:pt idx="1">
                  <c:v>109</c:v>
                </c:pt>
                <c:pt idx="2">
                  <c:v>137</c:v>
                </c:pt>
                <c:pt idx="3">
                  <c:v>520</c:v>
                </c:pt>
                <c:pt idx="4">
                  <c:v>940</c:v>
                </c:pt>
                <c:pt idx="5">
                  <c:v>1593</c:v>
                </c:pt>
                <c:pt idx="6">
                  <c:v>1769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8B6-4AB2-AD67-2BEF91665F1F}"/>
            </c:ext>
          </c:extLst>
        </c:ser>
        <c:ser>
          <c:idx val="3"/>
          <c:order val="3"/>
          <c:tx>
            <c:v>Predicted Total # of EVs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wer"/>
            <c:dispRSqr val="0"/>
            <c:dispEq val="0"/>
          </c:trendline>
          <c:xVal>
            <c:numRef>
              <c:f>'Total #Evs (50%)'!$J$17:$AC$17</c:f>
              <c:numCache>
                <c:formatCode>_(* #,##0_);_(* \(#,##0\);_(* "-"_);_(@_)</c:formatCode>
                <c:ptCount val="20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  <c:pt idx="14">
                  <c:v>22</c:v>
                </c:pt>
                <c:pt idx="15">
                  <c:v>23</c:v>
                </c:pt>
                <c:pt idx="16">
                  <c:v>24</c:v>
                </c:pt>
                <c:pt idx="17">
                  <c:v>25</c:v>
                </c:pt>
                <c:pt idx="18">
                  <c:v>26</c:v>
                </c:pt>
                <c:pt idx="19">
                  <c:v>27</c:v>
                </c:pt>
              </c:numCache>
            </c:numRef>
          </c:xVal>
          <c:yVal>
            <c:numRef>
              <c:f>'Total #Evs (50%)'!$J$29:$AC$29</c:f>
              <c:numCache>
                <c:formatCode>_(* #,##0_);_(* \(#,##0\);_(* "-"_);_(@_)</c:formatCode>
                <c:ptCount val="20"/>
                <c:pt idx="0">
                  <c:v>2096.1557880242731</c:v>
                </c:pt>
                <c:pt idx="1">
                  <c:v>2655.0102873441447</c:v>
                </c:pt>
                <c:pt idx="2">
                  <c:v>3280.0705788652981</c:v>
                </c:pt>
                <c:pt idx="3">
                  <c:v>3971.3828020318924</c:v>
                </c:pt>
                <c:pt idx="4">
                  <c:v>4728.9887086383087</c:v>
                </c:pt>
                <c:pt idx="5">
                  <c:v>5552.9264284143255</c:v>
                </c:pt>
                <c:pt idx="6">
                  <c:v>6443.2310498578972</c:v>
                </c:pt>
                <c:pt idx="7">
                  <c:v>7399.9350714342499</c:v>
                </c:pt>
                <c:pt idx="8">
                  <c:v>8423.068759104166</c:v>
                </c:pt>
                <c:pt idx="9">
                  <c:v>9512.6604344675798</c:v>
                </c:pt>
                <c:pt idx="10">
                  <c:v>10668.736710407928</c:v>
                </c:pt>
                <c:pt idx="11">
                  <c:v>11891.322686275918</c:v>
                </c:pt>
                <c:pt idx="12">
                  <c:v>13180.442111384269</c:v>
                </c:pt>
                <c:pt idx="13">
                  <c:v>14536.117523328348</c:v>
                </c:pt>
                <c:pt idx="14">
                  <c:v>15958.370366053667</c:v>
                </c:pt>
                <c:pt idx="15">
                  <c:v>17447.221091443993</c:v>
                </c:pt>
                <c:pt idx="16">
                  <c:v>19002.689247363553</c:v>
                </c:pt>
                <c:pt idx="17">
                  <c:v>20624.793554460794</c:v>
                </c:pt>
                <c:pt idx="18">
                  <c:v>22313.551973570658</c:v>
                </c:pt>
                <c:pt idx="19">
                  <c:v>24068.981765190212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8B6-4AB2-AD67-2BEF91665F1F}"/>
            </c:ext>
          </c:extLst>
        </c:ser>
        <c:ser>
          <c:idx val="4"/>
          <c:order val="4"/>
          <c:tx>
            <c:v>Total # EVs meets target 50% total # veh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4.3162276245595849E-2"/>
                  <c:y val="0.2146366522749377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'Total #Evs (50%)'!$J$17:$AC$17</c:f>
              <c:numCache>
                <c:formatCode>_(* #,##0_);_(* \(#,##0\);_(* "-"_);_(@_)</c:formatCode>
                <c:ptCount val="20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  <c:pt idx="14">
                  <c:v>22</c:v>
                </c:pt>
                <c:pt idx="15">
                  <c:v>23</c:v>
                </c:pt>
                <c:pt idx="16">
                  <c:v>24</c:v>
                </c:pt>
                <c:pt idx="17">
                  <c:v>25</c:v>
                </c:pt>
                <c:pt idx="18">
                  <c:v>26</c:v>
                </c:pt>
                <c:pt idx="19">
                  <c:v>27</c:v>
                </c:pt>
              </c:numCache>
            </c:numRef>
          </c:xVal>
          <c:yVal>
            <c:numRef>
              <c:f>'Total #Evs (50%)'!$J$30:$AC$30</c:f>
              <c:numCache>
                <c:formatCode>0</c:formatCode>
                <c:ptCount val="20"/>
                <c:pt idx="0">
                  <c:v>10697.086026570332</c:v>
                </c:pt>
                <c:pt idx="1">
                  <c:v>14859.407303167698</c:v>
                </c:pt>
                <c:pt idx="2">
                  <c:v>19938.073320126092</c:v>
                </c:pt>
                <c:pt idx="3">
                  <c:v>26012.694314263328</c:v>
                </c:pt>
                <c:pt idx="4">
                  <c:v>33161.222890753779</c:v>
                </c:pt>
                <c:pt idx="5">
                  <c:v>41460.13568066193</c:v>
                </c:pt>
                <c:pt idx="6">
                  <c:v>50984.581580652695</c:v>
                </c:pt>
                <c:pt idx="7">
                  <c:v>61808.504833804232</c:v>
                </c:pt>
                <c:pt idx="8">
                  <c:v>74004.748720753429</c:v>
                </c:pt>
                <c:pt idx="9">
                  <c:v>87645.14400868745</c:v>
                </c:pt>
                <c:pt idx="10">
                  <c:v>102800.58521346899</c:v>
                </c:pt>
                <c:pt idx="11">
                  <c:v>119541.09697332935</c:v>
                </c:pt>
                <c:pt idx="12">
                  <c:v>137935.89229504974</c:v>
                </c:pt>
                <c:pt idx="13">
                  <c:v>158053.42404354905</c:v>
                </c:pt>
                <c:pt idx="14">
                  <c:v>179961.4307574227</c:v>
                </c:pt>
                <c:pt idx="15">
                  <c:v>203726.97765615146</c:v>
                </c:pt>
                <c:pt idx="16">
                  <c:v>229416.49353921786</c:v>
                </c:pt>
                <c:pt idx="17">
                  <c:v>257095.80414933502</c:v>
                </c:pt>
                <c:pt idx="18">
                  <c:v>286830.16247177561</c:v>
                </c:pt>
                <c:pt idx="19">
                  <c:v>318684.27636238775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8B6-4AB2-AD67-2BEF91665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474847"/>
        <c:axId val="239473183"/>
      </c:scatterChart>
      <c:valAx>
        <c:axId val="239474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473183"/>
        <c:crosses val="autoZero"/>
        <c:crossBetween val="midCat"/>
      </c:valAx>
      <c:valAx>
        <c:axId val="239473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4748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'#BEVs and #PHEVs (10%)'!$B$3</c:f>
              <c:strCache>
                <c:ptCount val="1"/>
                <c:pt idx="0">
                  <c:v>Ang Mo Kio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1"/>
            <c:dispEq val="1"/>
            <c:trendlineLbl>
              <c:layout>
                <c:manualLayout>
                  <c:x val="9.6758967629046372E-2"/>
                  <c:y val="-6.858528094557217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'#BEVs and #PHEVs (10%)'!$A$4:$A$9</c:f>
              <c:numCache>
                <c:formatCode>General</c:formatCode>
                <c:ptCount val="6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</c:numCache>
            </c:numRef>
          </c:xVal>
          <c:yVal>
            <c:numRef>
              <c:f>'#BEVs and #PHEVs (10%)'!$B$4:$B$9</c:f>
              <c:numCache>
                <c:formatCode>#,##0</c:formatCode>
                <c:ptCount val="6"/>
                <c:pt idx="0">
                  <c:v>59880</c:v>
                </c:pt>
                <c:pt idx="1">
                  <c:v>59880</c:v>
                </c:pt>
                <c:pt idx="2">
                  <c:v>61030</c:v>
                </c:pt>
                <c:pt idx="3">
                  <c:v>62430</c:v>
                </c:pt>
                <c:pt idx="4">
                  <c:v>61730</c:v>
                </c:pt>
                <c:pt idx="5">
                  <c:v>61730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1F-44E7-9755-21FA892F38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7095664"/>
        <c:axId val="977097328"/>
      </c:scatterChart>
      <c:valAx>
        <c:axId val="977095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7097328"/>
        <c:crosses val="autoZero"/>
        <c:crossBetween val="midCat"/>
      </c:valAx>
      <c:valAx>
        <c:axId val="977097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7095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'#BEVs and #PHEVs (10%)'!$C$3</c:f>
              <c:strCache>
                <c:ptCount val="1"/>
                <c:pt idx="0">
                  <c:v>Bedok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1"/>
            <c:dispEq val="1"/>
            <c:trendlineLbl>
              <c:layout>
                <c:manualLayout>
                  <c:x val="-2.482828144494516E-3"/>
                  <c:y val="-3.373347759971926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'#BEVs and #PHEVs (10%)'!$A$4:$A$9</c:f>
              <c:numCache>
                <c:formatCode>General</c:formatCode>
                <c:ptCount val="6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</c:numCache>
            </c:numRef>
          </c:xVal>
          <c:yVal>
            <c:numRef>
              <c:f>'#BEVs and #PHEVs (10%)'!$C$4:$C$9</c:f>
              <c:numCache>
                <c:formatCode>#,##0</c:formatCode>
                <c:ptCount val="6"/>
                <c:pt idx="0">
                  <c:v>99470</c:v>
                </c:pt>
                <c:pt idx="1">
                  <c:v>102750</c:v>
                </c:pt>
                <c:pt idx="2">
                  <c:v>104470</c:v>
                </c:pt>
                <c:pt idx="3">
                  <c:v>105240</c:v>
                </c:pt>
                <c:pt idx="4">
                  <c:v>105420</c:v>
                </c:pt>
                <c:pt idx="5">
                  <c:v>105450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218-4EBC-A75C-2D0DF7FAD6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6977952"/>
        <c:axId val="1416978368"/>
      </c:scatterChart>
      <c:valAx>
        <c:axId val="1416977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6978368"/>
        <c:crosses val="autoZero"/>
        <c:crossBetween val="midCat"/>
      </c:valAx>
      <c:valAx>
        <c:axId val="141697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6977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'#BEVs and #PHEVs (10%)'!$D$3</c:f>
              <c:strCache>
                <c:ptCount val="1"/>
                <c:pt idx="0">
                  <c:v>Bishan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'#BEVs and #PHEVs (10%)'!$A$4:$A$9</c:f>
              <c:numCache>
                <c:formatCode>General</c:formatCode>
                <c:ptCount val="6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</c:numCache>
            </c:numRef>
          </c:xVal>
          <c:yVal>
            <c:numRef>
              <c:f>'#BEVs and #PHEVs (10%)'!$D$4:$D$9</c:f>
              <c:numCache>
                <c:formatCode>#,##0</c:formatCode>
                <c:ptCount val="6"/>
                <c:pt idx="0">
                  <c:v>28490</c:v>
                </c:pt>
                <c:pt idx="1">
                  <c:v>29330</c:v>
                </c:pt>
                <c:pt idx="2">
                  <c:v>30430</c:v>
                </c:pt>
                <c:pt idx="3">
                  <c:v>30070</c:v>
                </c:pt>
                <c:pt idx="4">
                  <c:v>30360</c:v>
                </c:pt>
                <c:pt idx="5">
                  <c:v>30400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E3-4AB5-9290-BDCF32C167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7009152"/>
        <c:axId val="1417004160"/>
      </c:scatterChart>
      <c:valAx>
        <c:axId val="1417009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7004160"/>
        <c:crosses val="autoZero"/>
        <c:crossBetween val="midCat"/>
      </c:valAx>
      <c:valAx>
        <c:axId val="1417004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700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'#BEVs and #PHEVs (10%)'!$E$3</c:f>
              <c:strCache>
                <c:ptCount val="1"/>
                <c:pt idx="0">
                  <c:v>Bukit Batok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'#BEVs and #PHEVs (10%)'!$A$4:$A$9</c:f>
              <c:numCache>
                <c:formatCode>General</c:formatCode>
                <c:ptCount val="6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</c:numCache>
            </c:numRef>
          </c:xVal>
          <c:yVal>
            <c:numRef>
              <c:f>'#BEVs and #PHEVs (10%)'!$E$4:$E$9</c:f>
              <c:numCache>
                <c:formatCode>#,##0</c:formatCode>
                <c:ptCount val="6"/>
                <c:pt idx="0">
                  <c:v>44440</c:v>
                </c:pt>
                <c:pt idx="1">
                  <c:v>45830</c:v>
                </c:pt>
                <c:pt idx="2">
                  <c:v>47300</c:v>
                </c:pt>
                <c:pt idx="3">
                  <c:v>54520</c:v>
                </c:pt>
                <c:pt idx="4">
                  <c:v>56980</c:v>
                </c:pt>
                <c:pt idx="5">
                  <c:v>58130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2A-40FD-9293-70FB17119B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7026208"/>
        <c:axId val="1417026624"/>
      </c:scatterChart>
      <c:valAx>
        <c:axId val="1417026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7026624"/>
        <c:crosses val="autoZero"/>
        <c:crossBetween val="midCat"/>
      </c:valAx>
      <c:valAx>
        <c:axId val="141702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7026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'#BEVs and #PHEVs (10%)'!$F$3</c:f>
              <c:strCache>
                <c:ptCount val="1"/>
                <c:pt idx="0">
                  <c:v>Bukit Panjang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'#BEVs and #PHEVs (10%)'!$A$4:$A$9</c:f>
              <c:numCache>
                <c:formatCode>General</c:formatCode>
                <c:ptCount val="6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</c:numCache>
            </c:numRef>
          </c:xVal>
          <c:yVal>
            <c:numRef>
              <c:f>'#BEVs and #PHEVs (10%)'!$F$4:$F$9</c:f>
              <c:numCache>
                <c:formatCode>#,##0</c:formatCode>
                <c:ptCount val="6"/>
                <c:pt idx="0">
                  <c:v>42350</c:v>
                </c:pt>
                <c:pt idx="1">
                  <c:v>42900</c:v>
                </c:pt>
                <c:pt idx="2">
                  <c:v>43390</c:v>
                </c:pt>
                <c:pt idx="3">
                  <c:v>43930</c:v>
                </c:pt>
                <c:pt idx="4">
                  <c:v>43930</c:v>
                </c:pt>
                <c:pt idx="5">
                  <c:v>43930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D5-43F0-ADB8-08CAC28D8C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7765440"/>
        <c:axId val="1497755872"/>
      </c:scatterChart>
      <c:valAx>
        <c:axId val="1497765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7755872"/>
        <c:crosses val="autoZero"/>
        <c:crossBetween val="midCat"/>
      </c:valAx>
      <c:valAx>
        <c:axId val="1497755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7765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'#BEVs and #PHEVs (10%)'!$G$3</c:f>
              <c:strCache>
                <c:ptCount val="1"/>
                <c:pt idx="0">
                  <c:v>Choa Chu Kang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'#BEVs and #PHEVs (10%)'!$A$4:$A$9</c:f>
              <c:numCache>
                <c:formatCode>General</c:formatCode>
                <c:ptCount val="6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</c:numCache>
            </c:numRef>
          </c:xVal>
          <c:yVal>
            <c:numRef>
              <c:f>'#BEVs and #PHEVs (10%)'!$G$4:$G$9</c:f>
              <c:numCache>
                <c:formatCode>#,##0</c:formatCode>
                <c:ptCount val="6"/>
                <c:pt idx="0">
                  <c:v>49100</c:v>
                </c:pt>
                <c:pt idx="1">
                  <c:v>54130</c:v>
                </c:pt>
                <c:pt idx="2">
                  <c:v>55210</c:v>
                </c:pt>
                <c:pt idx="3">
                  <c:v>57070</c:v>
                </c:pt>
                <c:pt idx="4">
                  <c:v>57570</c:v>
                </c:pt>
                <c:pt idx="5">
                  <c:v>57570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45-45E1-A0AD-AF8119B99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6975456"/>
        <c:axId val="1416985856"/>
      </c:scatterChart>
      <c:valAx>
        <c:axId val="1416975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6985856"/>
        <c:crosses val="autoZero"/>
        <c:crossBetween val="midCat"/>
      </c:valAx>
      <c:valAx>
        <c:axId val="141698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6975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'#BEVs and #PHEVs (10%)'!$H$3</c:f>
              <c:strCache>
                <c:ptCount val="1"/>
                <c:pt idx="0">
                  <c:v>Clementi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'#BEVs and #PHEVs (10%)'!$A$4:$A$9</c:f>
              <c:numCache>
                <c:formatCode>General</c:formatCode>
                <c:ptCount val="6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</c:numCache>
            </c:numRef>
          </c:xVal>
          <c:yVal>
            <c:numRef>
              <c:f>'#BEVs and #PHEVs (10%)'!$H$4:$H$9</c:f>
              <c:numCache>
                <c:formatCode>#,##0</c:formatCode>
                <c:ptCount val="6"/>
                <c:pt idx="0">
                  <c:v>34770</c:v>
                </c:pt>
                <c:pt idx="1">
                  <c:v>34830</c:v>
                </c:pt>
                <c:pt idx="2">
                  <c:v>36670</c:v>
                </c:pt>
                <c:pt idx="3">
                  <c:v>37170</c:v>
                </c:pt>
                <c:pt idx="4">
                  <c:v>37670</c:v>
                </c:pt>
                <c:pt idx="5">
                  <c:v>38220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E52-447F-8C64-F2FAF76B5B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7808288"/>
        <c:axId val="1497809536"/>
      </c:scatterChart>
      <c:valAx>
        <c:axId val="1497808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7809536"/>
        <c:crosses val="autoZero"/>
        <c:crossBetween val="midCat"/>
      </c:valAx>
      <c:valAx>
        <c:axId val="149780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7808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'#BEVs and #PHEVs (10%)'!$I$3</c:f>
              <c:strCache>
                <c:ptCount val="1"/>
                <c:pt idx="0">
                  <c:v>Downtown Core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'#BEVs and #PHEVs (10%)'!$A$4:$A$9</c:f>
              <c:numCache>
                <c:formatCode>General</c:formatCode>
                <c:ptCount val="6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</c:numCache>
            </c:numRef>
          </c:xVal>
          <c:yVal>
            <c:numRef>
              <c:f>'#BEVs and #PHEVs (10%)'!$I$4:$I$9</c:f>
              <c:numCache>
                <c:formatCode>#,##0</c:formatCode>
                <c:ptCount val="6"/>
                <c:pt idx="0">
                  <c:v>5360</c:v>
                </c:pt>
                <c:pt idx="1">
                  <c:v>5400</c:v>
                </c:pt>
                <c:pt idx="2">
                  <c:v>6420</c:v>
                </c:pt>
                <c:pt idx="3">
                  <c:v>7730</c:v>
                </c:pt>
                <c:pt idx="4">
                  <c:v>7730</c:v>
                </c:pt>
                <c:pt idx="5">
                  <c:v>8300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E0-4685-B147-7A9A14C05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7767520"/>
        <c:axId val="1497767936"/>
      </c:scatterChart>
      <c:valAx>
        <c:axId val="1497767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7767936"/>
        <c:crosses val="autoZero"/>
        <c:crossBetween val="midCat"/>
      </c:valAx>
      <c:valAx>
        <c:axId val="149776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7767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'#BEVs and #PHEVs (10%)'!$J$3</c:f>
              <c:strCache>
                <c:ptCount val="1"/>
                <c:pt idx="0">
                  <c:v>Geylang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'#BEVs and #PHEVs (10%)'!$A$4:$A$9</c:f>
              <c:numCache>
                <c:formatCode>General</c:formatCode>
                <c:ptCount val="6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</c:numCache>
            </c:numRef>
          </c:xVal>
          <c:yVal>
            <c:numRef>
              <c:f>'#BEVs and #PHEVs (10%)'!$J$4:$J$9</c:f>
              <c:numCache>
                <c:formatCode>#,##0</c:formatCode>
                <c:ptCount val="6"/>
                <c:pt idx="0">
                  <c:v>45890</c:v>
                </c:pt>
                <c:pt idx="1">
                  <c:v>47260</c:v>
                </c:pt>
                <c:pt idx="2">
                  <c:v>48400</c:v>
                </c:pt>
                <c:pt idx="3">
                  <c:v>49410</c:v>
                </c:pt>
                <c:pt idx="4">
                  <c:v>49180</c:v>
                </c:pt>
                <c:pt idx="5">
                  <c:v>49240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F4E-45C4-B451-9D4A47D07F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7108144"/>
        <c:axId val="977109392"/>
      </c:scatterChart>
      <c:valAx>
        <c:axId val="977108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7109392"/>
        <c:crosses val="autoZero"/>
        <c:crossBetween val="midCat"/>
      </c:valAx>
      <c:valAx>
        <c:axId val="97710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7108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'#BEVs and #PHEVs (10%)'!$K$3</c:f>
              <c:strCache>
                <c:ptCount val="1"/>
                <c:pt idx="0">
                  <c:v>Hougang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'#BEVs and #PHEVs (10%)'!$A$4:$A$9</c:f>
              <c:numCache>
                <c:formatCode>General</c:formatCode>
                <c:ptCount val="6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</c:numCache>
            </c:numRef>
          </c:xVal>
          <c:yVal>
            <c:numRef>
              <c:f>'#BEVs and #PHEVs (10%)'!$K$4:$K$9</c:f>
              <c:numCache>
                <c:formatCode>#,##0</c:formatCode>
                <c:ptCount val="6"/>
                <c:pt idx="0">
                  <c:v>67850</c:v>
                </c:pt>
                <c:pt idx="1">
                  <c:v>71320</c:v>
                </c:pt>
                <c:pt idx="2">
                  <c:v>72740</c:v>
                </c:pt>
                <c:pt idx="3">
                  <c:v>74690</c:v>
                </c:pt>
                <c:pt idx="4">
                  <c:v>76490</c:v>
                </c:pt>
                <c:pt idx="5">
                  <c:v>77840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FB8-4BBF-ABA4-8F5BEDB1C1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8238608"/>
        <c:axId val="783226992"/>
      </c:scatterChart>
      <c:valAx>
        <c:axId val="658238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3226992"/>
        <c:crosses val="autoZero"/>
        <c:crossBetween val="midCat"/>
      </c:valAx>
      <c:valAx>
        <c:axId val="783226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238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'#BEVs and #PHEVs (10%)'!$L$3</c:f>
              <c:strCache>
                <c:ptCount val="1"/>
                <c:pt idx="0">
                  <c:v>Jurong East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'#BEVs and #PHEVs (10%)'!$A$4:$A$9</c:f>
              <c:numCache>
                <c:formatCode>General</c:formatCode>
                <c:ptCount val="6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</c:numCache>
            </c:numRef>
          </c:xVal>
          <c:yVal>
            <c:numRef>
              <c:f>'#BEVs and #PHEVs (10%)'!$L$4:$L$9</c:f>
              <c:numCache>
                <c:formatCode>#,##0</c:formatCode>
                <c:ptCount val="6"/>
                <c:pt idx="0">
                  <c:v>26410</c:v>
                </c:pt>
                <c:pt idx="1">
                  <c:v>26930</c:v>
                </c:pt>
                <c:pt idx="2">
                  <c:v>27660</c:v>
                </c:pt>
                <c:pt idx="3">
                  <c:v>27660</c:v>
                </c:pt>
                <c:pt idx="4">
                  <c:v>27890</c:v>
                </c:pt>
                <c:pt idx="5">
                  <c:v>27890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C39-4922-9DE3-063A2F565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7128944"/>
        <c:axId val="977131440"/>
      </c:scatterChart>
      <c:valAx>
        <c:axId val="977128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7131440"/>
        <c:crosses val="autoZero"/>
        <c:crossBetween val="midCat"/>
      </c:valAx>
      <c:valAx>
        <c:axId val="97713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7128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'#BEVs and #PHEVs (10%)'!$M$3</c:f>
              <c:strCache>
                <c:ptCount val="1"/>
                <c:pt idx="0">
                  <c:v>Jurong West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'#BEVs and #PHEVs (10%)'!$A$4:$A$9</c:f>
              <c:numCache>
                <c:formatCode>General</c:formatCode>
                <c:ptCount val="6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</c:numCache>
            </c:numRef>
          </c:xVal>
          <c:yVal>
            <c:numRef>
              <c:f>'#BEVs and #PHEVs (10%)'!$M$4:$M$9</c:f>
              <c:numCache>
                <c:formatCode>#,##0</c:formatCode>
                <c:ptCount val="6"/>
                <c:pt idx="0">
                  <c:v>78760</c:v>
                </c:pt>
                <c:pt idx="1">
                  <c:v>79480</c:v>
                </c:pt>
                <c:pt idx="2">
                  <c:v>82800</c:v>
                </c:pt>
                <c:pt idx="3">
                  <c:v>83960</c:v>
                </c:pt>
                <c:pt idx="4">
                  <c:v>84670</c:v>
                </c:pt>
                <c:pt idx="5">
                  <c:v>84670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70-46BD-A487-99D6768071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6967136"/>
        <c:axId val="1416975456"/>
      </c:scatterChart>
      <c:valAx>
        <c:axId val="1416967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6975456"/>
        <c:crosses val="autoZero"/>
        <c:crossBetween val="midCat"/>
      </c:valAx>
      <c:valAx>
        <c:axId val="1416975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6967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'#BEVs and #PHEVs (10%)'!$N$3</c:f>
              <c:strCache>
                <c:ptCount val="1"/>
                <c:pt idx="0">
                  <c:v>Kallang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1"/>
            <c:dispEq val="1"/>
            <c:trendlineLbl>
              <c:layout>
                <c:manualLayout>
                  <c:x val="-7.2764187334803058E-3"/>
                  <c:y val="-3.6606083779051326E-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'#BEVs and #PHEVs (10%)'!$A$4:$A$9</c:f>
              <c:numCache>
                <c:formatCode>General</c:formatCode>
                <c:ptCount val="6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</c:numCache>
            </c:numRef>
          </c:xVal>
          <c:yVal>
            <c:numRef>
              <c:f>'#BEVs and #PHEVs (10%)'!$N$4:$N$9</c:f>
              <c:numCache>
                <c:formatCode>#,##0</c:formatCode>
                <c:ptCount val="6"/>
                <c:pt idx="0">
                  <c:v>41810</c:v>
                </c:pt>
                <c:pt idx="1">
                  <c:v>43610</c:v>
                </c:pt>
                <c:pt idx="2">
                  <c:v>45330</c:v>
                </c:pt>
                <c:pt idx="3">
                  <c:v>45320</c:v>
                </c:pt>
                <c:pt idx="4">
                  <c:v>46600</c:v>
                </c:pt>
                <c:pt idx="5">
                  <c:v>46320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01-4020-884F-5268FE44F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7021216"/>
        <c:axId val="1417028704"/>
      </c:scatterChart>
      <c:valAx>
        <c:axId val="1417021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7028704"/>
        <c:crosses val="autoZero"/>
        <c:crossBetween val="midCat"/>
      </c:valAx>
      <c:valAx>
        <c:axId val="1417028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7021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'#BEVs and #PHEVs (10%)'!$O$3</c:f>
              <c:strCache>
                <c:ptCount val="1"/>
                <c:pt idx="0">
                  <c:v>Marine Parade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'#BEVs and #PHEVs (10%)'!$A$4:$A$9</c:f>
              <c:numCache>
                <c:formatCode>General</c:formatCode>
                <c:ptCount val="6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</c:numCache>
            </c:numRef>
          </c:xVal>
          <c:yVal>
            <c:numRef>
              <c:f>'#BEVs and #PHEVs (10%)'!$O$4:$O$9</c:f>
              <c:numCache>
                <c:formatCode>#,##0</c:formatCode>
                <c:ptCount val="6"/>
                <c:pt idx="0">
                  <c:v>20810</c:v>
                </c:pt>
                <c:pt idx="1">
                  <c:v>21020</c:v>
                </c:pt>
                <c:pt idx="2">
                  <c:v>21280</c:v>
                </c:pt>
                <c:pt idx="3">
                  <c:v>21290</c:v>
                </c:pt>
                <c:pt idx="4">
                  <c:v>21030</c:v>
                </c:pt>
                <c:pt idx="5">
                  <c:v>20860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81-4ADB-A3B4-3C7913E0E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9229632"/>
        <c:axId val="1519232960"/>
      </c:scatterChart>
      <c:valAx>
        <c:axId val="1519229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232960"/>
        <c:crosses val="autoZero"/>
        <c:crossBetween val="midCat"/>
      </c:valAx>
      <c:valAx>
        <c:axId val="1519232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229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'#BEVs and #PHEVs (10%)'!$P$3</c:f>
              <c:strCache>
                <c:ptCount val="1"/>
                <c:pt idx="0">
                  <c:v>Novena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'#BEVs and #PHEVs (10%)'!$A$4:$A$9</c:f>
              <c:numCache>
                <c:formatCode>General</c:formatCode>
                <c:ptCount val="6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</c:numCache>
            </c:numRef>
          </c:xVal>
          <c:yVal>
            <c:numRef>
              <c:f>'#BEVs and #PHEVs (10%)'!$P$4:$P$9</c:f>
              <c:numCache>
                <c:formatCode>#,##0</c:formatCode>
                <c:ptCount val="6"/>
                <c:pt idx="0">
                  <c:v>23680</c:v>
                </c:pt>
                <c:pt idx="1">
                  <c:v>24580</c:v>
                </c:pt>
                <c:pt idx="2">
                  <c:v>25670</c:v>
                </c:pt>
                <c:pt idx="3">
                  <c:v>25820</c:v>
                </c:pt>
                <c:pt idx="4">
                  <c:v>25730</c:v>
                </c:pt>
                <c:pt idx="5">
                  <c:v>25610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34-4D21-A4C1-835EBA14C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7787904"/>
        <c:axId val="1497790816"/>
      </c:scatterChart>
      <c:valAx>
        <c:axId val="1497787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7790816"/>
        <c:crosses val="autoZero"/>
        <c:crossBetween val="midCat"/>
      </c:valAx>
      <c:valAx>
        <c:axId val="149779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7787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'#BEVs and #PHEVs (10%)'!$Q$3</c:f>
              <c:strCache>
                <c:ptCount val="1"/>
                <c:pt idx="0">
                  <c:v>Outram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'#BEVs and #PHEVs (10%)'!$A$4:$A$9</c:f>
              <c:numCache>
                <c:formatCode>General</c:formatCode>
                <c:ptCount val="6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</c:numCache>
            </c:numRef>
          </c:xVal>
          <c:yVal>
            <c:numRef>
              <c:f>'#BEVs and #PHEVs (10%)'!$Q$4:$Q$9</c:f>
              <c:numCache>
                <c:formatCode>#,##0</c:formatCode>
                <c:ptCount val="6"/>
                <c:pt idx="0">
                  <c:v>9390</c:v>
                </c:pt>
                <c:pt idx="1">
                  <c:v>9350</c:v>
                </c:pt>
                <c:pt idx="2">
                  <c:v>9400</c:v>
                </c:pt>
                <c:pt idx="3">
                  <c:v>9390</c:v>
                </c:pt>
                <c:pt idx="4">
                  <c:v>9110</c:v>
                </c:pt>
                <c:pt idx="5">
                  <c:v>8970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B9-4E31-B5EF-59F3DE566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7522048"/>
        <c:axId val="1527534944"/>
      </c:scatterChart>
      <c:valAx>
        <c:axId val="1527522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7534944"/>
        <c:crosses val="autoZero"/>
        <c:crossBetween val="midCat"/>
      </c:valAx>
      <c:valAx>
        <c:axId val="1527534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7522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'#BEVs and #PHEVs (10%)'!$R$3</c:f>
              <c:strCache>
                <c:ptCount val="1"/>
                <c:pt idx="0">
                  <c:v>Pasir Ris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'#BEVs and #PHEVs (10%)'!$A$4:$A$9</c:f>
              <c:numCache>
                <c:formatCode>General</c:formatCode>
                <c:ptCount val="6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</c:numCache>
            </c:numRef>
          </c:xVal>
          <c:yVal>
            <c:numRef>
              <c:f>'#BEVs and #PHEVs (10%)'!$R$4:$R$9</c:f>
              <c:numCache>
                <c:formatCode>#,##0</c:formatCode>
                <c:ptCount val="6"/>
                <c:pt idx="0">
                  <c:v>41790</c:v>
                </c:pt>
                <c:pt idx="1">
                  <c:v>44620</c:v>
                </c:pt>
                <c:pt idx="2">
                  <c:v>45960</c:v>
                </c:pt>
                <c:pt idx="3">
                  <c:v>47820</c:v>
                </c:pt>
                <c:pt idx="4">
                  <c:v>47800</c:v>
                </c:pt>
                <c:pt idx="5">
                  <c:v>47740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0E-4117-9CAD-ABC880C301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9246688"/>
        <c:axId val="1519250432"/>
      </c:scatterChart>
      <c:valAx>
        <c:axId val="15192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250432"/>
        <c:crosses val="autoZero"/>
        <c:crossBetween val="midCat"/>
      </c:valAx>
      <c:valAx>
        <c:axId val="151925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246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'#BEVs and #PHEVs (10%)'!$S$3</c:f>
              <c:strCache>
                <c:ptCount val="1"/>
                <c:pt idx="0">
                  <c:v>Punggol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'#BEVs and #PHEVs (10%)'!$A$4:$A$9</c:f>
              <c:numCache>
                <c:formatCode>General</c:formatCode>
                <c:ptCount val="6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</c:numCache>
            </c:numRef>
          </c:xVal>
          <c:yVal>
            <c:numRef>
              <c:f>'#BEVs and #PHEVs (10%)'!$S$4:$S$9</c:f>
              <c:numCache>
                <c:formatCode>#,##0</c:formatCode>
                <c:ptCount val="6"/>
                <c:pt idx="0">
                  <c:v>40570</c:v>
                </c:pt>
                <c:pt idx="1">
                  <c:v>48010</c:v>
                </c:pt>
                <c:pt idx="2">
                  <c:v>52450</c:v>
                </c:pt>
                <c:pt idx="3">
                  <c:v>57290</c:v>
                </c:pt>
                <c:pt idx="4">
                  <c:v>57970</c:v>
                </c:pt>
                <c:pt idx="5">
                  <c:v>58860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D59-49A0-82DF-40BA6E99AB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7088464"/>
        <c:axId val="1507090128"/>
      </c:scatterChart>
      <c:valAx>
        <c:axId val="1507088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7090128"/>
        <c:crosses val="autoZero"/>
        <c:crossBetween val="midCat"/>
      </c:valAx>
      <c:valAx>
        <c:axId val="150709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7088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'#BEVs and #PHEVs (10%)'!$T$3</c:f>
              <c:strCache>
                <c:ptCount val="1"/>
                <c:pt idx="0">
                  <c:v>Queenstown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'#BEVs and #PHEVs (10%)'!$A$4:$A$9</c:f>
              <c:numCache>
                <c:formatCode>General</c:formatCode>
                <c:ptCount val="6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</c:numCache>
            </c:numRef>
          </c:xVal>
          <c:yVal>
            <c:numRef>
              <c:f>'#BEVs and #PHEVs (10%)'!$T$4:$T$9</c:f>
              <c:numCache>
                <c:formatCode>#,##0</c:formatCode>
                <c:ptCount val="6"/>
                <c:pt idx="0">
                  <c:v>41770</c:v>
                </c:pt>
                <c:pt idx="1">
                  <c:v>42270</c:v>
                </c:pt>
                <c:pt idx="2">
                  <c:v>43090</c:v>
                </c:pt>
                <c:pt idx="3">
                  <c:v>42970</c:v>
                </c:pt>
                <c:pt idx="4">
                  <c:v>42430</c:v>
                </c:pt>
                <c:pt idx="5">
                  <c:v>43640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B5C-48F0-B66C-61C1ED1C2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7776672"/>
        <c:axId val="1497757536"/>
      </c:scatterChart>
      <c:valAx>
        <c:axId val="1497776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7757536"/>
        <c:crosses val="autoZero"/>
        <c:crossBetween val="midCat"/>
      </c:valAx>
      <c:valAx>
        <c:axId val="149775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777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'#BEVs and #PHEVs (10%)'!$U$3</c:f>
              <c:strCache>
                <c:ptCount val="1"/>
                <c:pt idx="0">
                  <c:v>Rochor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'#BEVs and #PHEVs (10%)'!$A$4:$A$9</c:f>
              <c:numCache>
                <c:formatCode>General</c:formatCode>
                <c:ptCount val="6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</c:numCache>
            </c:numRef>
          </c:xVal>
          <c:yVal>
            <c:numRef>
              <c:f>'#BEVs and #PHEVs (10%)'!$U$4:$U$9</c:f>
              <c:numCache>
                <c:formatCode>#,##0</c:formatCode>
                <c:ptCount val="6"/>
                <c:pt idx="0">
                  <c:v>7240</c:v>
                </c:pt>
                <c:pt idx="1">
                  <c:v>7260</c:v>
                </c:pt>
                <c:pt idx="2">
                  <c:v>7470</c:v>
                </c:pt>
                <c:pt idx="3">
                  <c:v>7940</c:v>
                </c:pt>
                <c:pt idx="4">
                  <c:v>7980</c:v>
                </c:pt>
                <c:pt idx="5">
                  <c:v>7930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E8-4A99-A0C6-36C15D1843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7115216"/>
        <c:axId val="977112304"/>
      </c:scatterChart>
      <c:valAx>
        <c:axId val="977115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7112304"/>
        <c:crosses val="autoZero"/>
        <c:crossBetween val="midCat"/>
      </c:valAx>
      <c:valAx>
        <c:axId val="977112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7115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'#BEVs and #PHEVs (10%)'!$V$3</c:f>
              <c:strCache>
                <c:ptCount val="1"/>
                <c:pt idx="0">
                  <c:v>Sembawang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'#BEVs and #PHEVs (10%)'!$A$4:$A$9</c:f>
              <c:numCache>
                <c:formatCode>General</c:formatCode>
                <c:ptCount val="6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</c:numCache>
            </c:numRef>
          </c:xVal>
          <c:yVal>
            <c:numRef>
              <c:f>'#BEVs and #PHEVs (10%)'!$V$4:$V$9</c:f>
              <c:numCache>
                <c:formatCode>#,##0</c:formatCode>
                <c:ptCount val="6"/>
                <c:pt idx="0">
                  <c:v>22570</c:v>
                </c:pt>
                <c:pt idx="1">
                  <c:v>23000</c:v>
                </c:pt>
                <c:pt idx="2">
                  <c:v>28170</c:v>
                </c:pt>
                <c:pt idx="3">
                  <c:v>32260</c:v>
                </c:pt>
                <c:pt idx="4">
                  <c:v>32780</c:v>
                </c:pt>
                <c:pt idx="5">
                  <c:v>35200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A24-4F10-92ED-76F79D166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9245440"/>
        <c:axId val="1519245856"/>
      </c:scatterChart>
      <c:valAx>
        <c:axId val="1519245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245856"/>
        <c:crosses val="autoZero"/>
        <c:crossBetween val="midCat"/>
      </c:valAx>
      <c:valAx>
        <c:axId val="151924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245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'#BEVs and #PHEVs (10%)'!$W$3</c:f>
              <c:strCache>
                <c:ptCount val="1"/>
                <c:pt idx="0">
                  <c:v>Sengkang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'#BEVs and #PHEVs (10%)'!$A$4:$A$9</c:f>
              <c:numCache>
                <c:formatCode>General</c:formatCode>
                <c:ptCount val="6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</c:numCache>
            </c:numRef>
          </c:xVal>
          <c:yVal>
            <c:numRef>
              <c:f>'#BEVs and #PHEVs (10%)'!$W$4:$W$9</c:f>
              <c:numCache>
                <c:formatCode>#,##0</c:formatCode>
                <c:ptCount val="6"/>
                <c:pt idx="0">
                  <c:v>66460</c:v>
                </c:pt>
                <c:pt idx="1">
                  <c:v>72360</c:v>
                </c:pt>
                <c:pt idx="2">
                  <c:v>77380</c:v>
                </c:pt>
                <c:pt idx="3">
                  <c:v>77890</c:v>
                </c:pt>
                <c:pt idx="4">
                  <c:v>80080</c:v>
                </c:pt>
                <c:pt idx="5">
                  <c:v>81860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0A-4D76-A994-8E502287D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7776256"/>
        <c:axId val="1497755456"/>
      </c:scatterChart>
      <c:valAx>
        <c:axId val="1497776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7755456"/>
        <c:crosses val="autoZero"/>
        <c:crossBetween val="midCat"/>
      </c:valAx>
      <c:valAx>
        <c:axId val="1497755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7776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'#BEVs and #PHEVs (10%)'!$X$3</c:f>
              <c:strCache>
                <c:ptCount val="1"/>
                <c:pt idx="0">
                  <c:v>Serangoon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'#BEVs and #PHEVs (10%)'!$A$4:$A$9</c:f>
              <c:numCache>
                <c:formatCode>General</c:formatCode>
                <c:ptCount val="6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</c:numCache>
            </c:numRef>
          </c:xVal>
          <c:yVal>
            <c:numRef>
              <c:f>'#BEVs and #PHEVs (10%)'!$X$4:$X$9</c:f>
              <c:numCache>
                <c:formatCode>#,##0</c:formatCode>
                <c:ptCount val="6"/>
                <c:pt idx="0">
                  <c:v>38740</c:v>
                </c:pt>
                <c:pt idx="1">
                  <c:v>39890</c:v>
                </c:pt>
                <c:pt idx="2">
                  <c:v>40100</c:v>
                </c:pt>
                <c:pt idx="3">
                  <c:v>40390</c:v>
                </c:pt>
                <c:pt idx="4">
                  <c:v>41180</c:v>
                </c:pt>
                <c:pt idx="5">
                  <c:v>41050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D7-4516-A627-0A99BA349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3472624"/>
        <c:axId val="1513483024"/>
      </c:scatterChart>
      <c:valAx>
        <c:axId val="1513472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3483024"/>
        <c:crosses val="autoZero"/>
        <c:crossBetween val="midCat"/>
      </c:valAx>
      <c:valAx>
        <c:axId val="151348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3472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'#BEVs and #PHEVs (10%)'!$Y$3</c:f>
              <c:strCache>
                <c:ptCount val="1"/>
                <c:pt idx="0">
                  <c:v>Tampines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'#BEVs and #PHEVs (10%)'!$A$4:$A$9</c:f>
              <c:numCache>
                <c:formatCode>General</c:formatCode>
                <c:ptCount val="6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</c:numCache>
            </c:numRef>
          </c:xVal>
          <c:yVal>
            <c:numRef>
              <c:f>'#BEVs and #PHEVs (10%)'!$Y$4:$Y$9</c:f>
              <c:numCache>
                <c:formatCode>#,##0</c:formatCode>
                <c:ptCount val="6"/>
                <c:pt idx="0">
                  <c:v>78250</c:v>
                </c:pt>
                <c:pt idx="1">
                  <c:v>80200</c:v>
                </c:pt>
                <c:pt idx="2">
                  <c:v>81310</c:v>
                </c:pt>
                <c:pt idx="3">
                  <c:v>82210</c:v>
                </c:pt>
                <c:pt idx="4">
                  <c:v>83590</c:v>
                </c:pt>
                <c:pt idx="5">
                  <c:v>86150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8CA-47FA-9C31-E4D09C35B4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7098032"/>
        <c:axId val="1507105520"/>
      </c:scatterChart>
      <c:valAx>
        <c:axId val="1507098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7105520"/>
        <c:crosses val="autoZero"/>
        <c:crossBetween val="midCat"/>
      </c:valAx>
      <c:valAx>
        <c:axId val="150710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7098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'#BEVs and #PHEVs (10%)'!$Z$3</c:f>
              <c:strCache>
                <c:ptCount val="1"/>
                <c:pt idx="0">
                  <c:v>Tanglin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'#BEVs and #PHEVs (10%)'!$A$4:$A$9</c:f>
              <c:numCache>
                <c:formatCode>General</c:formatCode>
                <c:ptCount val="6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</c:numCache>
            </c:numRef>
          </c:xVal>
          <c:yVal>
            <c:numRef>
              <c:f>'#BEVs and #PHEVs (10%)'!$Z$4:$Z$9</c:f>
              <c:numCache>
                <c:formatCode>#,##0</c:formatCode>
                <c:ptCount val="6"/>
                <c:pt idx="0">
                  <c:v>13200</c:v>
                </c:pt>
                <c:pt idx="1">
                  <c:v>13850</c:v>
                </c:pt>
                <c:pt idx="2">
                  <c:v>14150</c:v>
                </c:pt>
                <c:pt idx="3">
                  <c:v>14170</c:v>
                </c:pt>
                <c:pt idx="4">
                  <c:v>14120</c:v>
                </c:pt>
                <c:pt idx="5">
                  <c:v>13960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86D-4ABC-ACFC-8957B5C2A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7137968"/>
        <c:axId val="1507138800"/>
      </c:scatterChart>
      <c:valAx>
        <c:axId val="1507137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7138800"/>
        <c:crosses val="autoZero"/>
        <c:crossBetween val="midCat"/>
      </c:valAx>
      <c:valAx>
        <c:axId val="1507138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7137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'#BEVs and #PHEVs (10%)'!$AA$3</c:f>
              <c:strCache>
                <c:ptCount val="1"/>
                <c:pt idx="0">
                  <c:v>Toa Payoh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'#BEVs and #PHEVs (10%)'!$A$4:$A$9</c:f>
              <c:numCache>
                <c:formatCode>General</c:formatCode>
                <c:ptCount val="6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</c:numCache>
            </c:numRef>
          </c:xVal>
          <c:yVal>
            <c:numRef>
              <c:f>'#BEVs and #PHEVs (10%)'!$AA$4:$AA$9</c:f>
              <c:numCache>
                <c:formatCode>#,##0</c:formatCode>
                <c:ptCount val="6"/>
                <c:pt idx="0">
                  <c:v>44330</c:v>
                </c:pt>
                <c:pt idx="1">
                  <c:v>45130</c:v>
                </c:pt>
                <c:pt idx="2">
                  <c:v>47290</c:v>
                </c:pt>
                <c:pt idx="3">
                  <c:v>47070</c:v>
                </c:pt>
                <c:pt idx="4">
                  <c:v>48590</c:v>
                </c:pt>
                <c:pt idx="5">
                  <c:v>50200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DD-4726-9033-59448BD3A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7106768"/>
        <c:axId val="1507111344"/>
      </c:scatterChart>
      <c:valAx>
        <c:axId val="1507106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7111344"/>
        <c:crosses val="autoZero"/>
        <c:crossBetween val="midCat"/>
      </c:valAx>
      <c:valAx>
        <c:axId val="1507111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7106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'#BEVs and #PHEVs (10%)'!$AB$3</c:f>
              <c:strCache>
                <c:ptCount val="1"/>
                <c:pt idx="0">
                  <c:v>Woodlands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'#BEVs and #PHEVs (10%)'!$A$4:$A$9</c:f>
              <c:numCache>
                <c:formatCode>General</c:formatCode>
                <c:ptCount val="6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</c:numCache>
            </c:numRef>
          </c:xVal>
          <c:yVal>
            <c:numRef>
              <c:f>'#BEVs and #PHEVs (10%)'!$AB$4:$AB$9</c:f>
              <c:numCache>
                <c:formatCode>#,##0</c:formatCode>
                <c:ptCount val="6"/>
                <c:pt idx="0">
                  <c:v>67660</c:v>
                </c:pt>
                <c:pt idx="1">
                  <c:v>69710</c:v>
                </c:pt>
                <c:pt idx="2">
                  <c:v>73480</c:v>
                </c:pt>
                <c:pt idx="3">
                  <c:v>75600</c:v>
                </c:pt>
                <c:pt idx="4">
                  <c:v>76690</c:v>
                </c:pt>
                <c:pt idx="5">
                  <c:v>76690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538-46A1-AEBF-86836633DC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3497168"/>
        <c:axId val="1513501328"/>
      </c:scatterChart>
      <c:valAx>
        <c:axId val="1513497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3501328"/>
        <c:crosses val="autoZero"/>
        <c:crossBetween val="midCat"/>
      </c:valAx>
      <c:valAx>
        <c:axId val="151350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3497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'#BEVs and #PHEVs (10%)'!$AC$3</c:f>
              <c:strCache>
                <c:ptCount val="1"/>
                <c:pt idx="0">
                  <c:v>Yishun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'#BEVs and #PHEVs (10%)'!$A$4:$A$9</c:f>
              <c:numCache>
                <c:formatCode>General</c:formatCode>
                <c:ptCount val="6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</c:numCache>
            </c:numRef>
          </c:xVal>
          <c:yVal>
            <c:numRef>
              <c:f>'#BEVs and #PHEVs (10%)'!$AC$4:$AC$9</c:f>
              <c:numCache>
                <c:formatCode>#,##0</c:formatCode>
                <c:ptCount val="6"/>
                <c:pt idx="0">
                  <c:v>62650</c:v>
                </c:pt>
                <c:pt idx="1">
                  <c:v>65350</c:v>
                </c:pt>
                <c:pt idx="2">
                  <c:v>69030</c:v>
                </c:pt>
                <c:pt idx="3">
                  <c:v>71980</c:v>
                </c:pt>
                <c:pt idx="4">
                  <c:v>74600</c:v>
                </c:pt>
                <c:pt idx="5">
                  <c:v>75420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72-456B-A443-06521B4BC7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9244192"/>
        <c:axId val="1519218816"/>
      </c:scatterChart>
      <c:valAx>
        <c:axId val="1519244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218816"/>
        <c:crosses val="autoZero"/>
        <c:crossBetween val="midCat"/>
      </c:valAx>
      <c:valAx>
        <c:axId val="1519218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244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Charging Stations Prediction'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'Housing &amp; EVs in PA Prediction'!A1"/><Relationship Id="rId5" Type="http://schemas.openxmlformats.org/officeDocument/2006/relationships/hyperlink" Target="#'Energy Prediction'!A1"/><Relationship Id="rId4" Type="http://schemas.openxmlformats.org/officeDocument/2006/relationships/hyperlink" Target="#'Predict EVs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5.xml"/><Relationship Id="rId13" Type="http://schemas.openxmlformats.org/officeDocument/2006/relationships/chart" Target="../charts/chart20.xml"/><Relationship Id="rId18" Type="http://schemas.openxmlformats.org/officeDocument/2006/relationships/chart" Target="../charts/chart25.xml"/><Relationship Id="rId26" Type="http://schemas.openxmlformats.org/officeDocument/2006/relationships/chart" Target="../charts/chart33.xml"/><Relationship Id="rId3" Type="http://schemas.openxmlformats.org/officeDocument/2006/relationships/chart" Target="../charts/chart10.xml"/><Relationship Id="rId21" Type="http://schemas.openxmlformats.org/officeDocument/2006/relationships/chart" Target="../charts/chart28.xml"/><Relationship Id="rId7" Type="http://schemas.openxmlformats.org/officeDocument/2006/relationships/chart" Target="../charts/chart14.xml"/><Relationship Id="rId12" Type="http://schemas.openxmlformats.org/officeDocument/2006/relationships/chart" Target="../charts/chart19.xml"/><Relationship Id="rId17" Type="http://schemas.openxmlformats.org/officeDocument/2006/relationships/chart" Target="../charts/chart24.xml"/><Relationship Id="rId25" Type="http://schemas.openxmlformats.org/officeDocument/2006/relationships/chart" Target="../charts/chart32.xml"/><Relationship Id="rId2" Type="http://schemas.openxmlformats.org/officeDocument/2006/relationships/chart" Target="../charts/chart9.xml"/><Relationship Id="rId16" Type="http://schemas.openxmlformats.org/officeDocument/2006/relationships/chart" Target="../charts/chart23.xml"/><Relationship Id="rId20" Type="http://schemas.openxmlformats.org/officeDocument/2006/relationships/chart" Target="../charts/chart27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11" Type="http://schemas.openxmlformats.org/officeDocument/2006/relationships/chart" Target="../charts/chart18.xml"/><Relationship Id="rId24" Type="http://schemas.openxmlformats.org/officeDocument/2006/relationships/chart" Target="../charts/chart31.xml"/><Relationship Id="rId5" Type="http://schemas.openxmlformats.org/officeDocument/2006/relationships/chart" Target="../charts/chart12.xml"/><Relationship Id="rId15" Type="http://schemas.openxmlformats.org/officeDocument/2006/relationships/chart" Target="../charts/chart22.xml"/><Relationship Id="rId23" Type="http://schemas.openxmlformats.org/officeDocument/2006/relationships/chart" Target="../charts/chart30.xml"/><Relationship Id="rId28" Type="http://schemas.openxmlformats.org/officeDocument/2006/relationships/chart" Target="../charts/chart35.xml"/><Relationship Id="rId10" Type="http://schemas.openxmlformats.org/officeDocument/2006/relationships/chart" Target="../charts/chart17.xml"/><Relationship Id="rId19" Type="http://schemas.openxmlformats.org/officeDocument/2006/relationships/chart" Target="../charts/chart26.xml"/><Relationship Id="rId4" Type="http://schemas.openxmlformats.org/officeDocument/2006/relationships/chart" Target="../charts/chart11.xml"/><Relationship Id="rId9" Type="http://schemas.openxmlformats.org/officeDocument/2006/relationships/chart" Target="../charts/chart16.xml"/><Relationship Id="rId14" Type="http://schemas.openxmlformats.org/officeDocument/2006/relationships/chart" Target="../charts/chart21.xml"/><Relationship Id="rId22" Type="http://schemas.openxmlformats.org/officeDocument/2006/relationships/chart" Target="../charts/chart29.xml"/><Relationship Id="rId27" Type="http://schemas.openxmlformats.org/officeDocument/2006/relationships/chart" Target="../charts/chart3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60778</xdr:colOff>
      <xdr:row>13</xdr:row>
      <xdr:rowOff>52614</xdr:rowOff>
    </xdr:from>
    <xdr:to>
      <xdr:col>7</xdr:col>
      <xdr:colOff>400050</xdr:colOff>
      <xdr:row>26</xdr:row>
      <xdr:rowOff>146049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50800</xdr:colOff>
      <xdr:row>13</xdr:row>
      <xdr:rowOff>50800</xdr:rowOff>
    </xdr:from>
    <xdr:to>
      <xdr:col>18</xdr:col>
      <xdr:colOff>222250</xdr:colOff>
      <xdr:row>26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273050</xdr:colOff>
      <xdr:row>7</xdr:row>
      <xdr:rowOff>57150</xdr:rowOff>
    </xdr:from>
    <xdr:to>
      <xdr:col>18</xdr:col>
      <xdr:colOff>177800</xdr:colOff>
      <xdr:row>8</xdr:row>
      <xdr:rowOff>209550</xdr:rowOff>
    </xdr:to>
    <xdr:sp macro="" textlink="">
      <xdr:nvSpPr>
        <xdr:cNvPr id="5" name="Rectangle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0699750" y="1676400"/>
          <a:ext cx="1733550" cy="717550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200"/>
            <a:t>See Detailed Charging Stations</a:t>
          </a:r>
          <a:r>
            <a:rPr lang="en-SG" sz="1200" baseline="0"/>
            <a:t> Prediction</a:t>
          </a:r>
          <a:endParaRPr lang="en-SG" sz="1200"/>
        </a:p>
      </xdr:txBody>
    </xdr:sp>
    <xdr:clientData/>
  </xdr:twoCellAnchor>
  <xdr:twoCellAnchor>
    <xdr:from>
      <xdr:col>4</xdr:col>
      <xdr:colOff>196850</xdr:colOff>
      <xdr:row>3</xdr:row>
      <xdr:rowOff>12700</xdr:rowOff>
    </xdr:from>
    <xdr:to>
      <xdr:col>5</xdr:col>
      <xdr:colOff>158750</xdr:colOff>
      <xdr:row>5</xdr:row>
      <xdr:rowOff>31750</xdr:rowOff>
    </xdr:to>
    <xdr:sp macro="[0]!getPowerFactor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105150" y="793750"/>
          <a:ext cx="1828800" cy="48895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 b="1"/>
            <a:t>Click to</a:t>
          </a:r>
          <a:r>
            <a:rPr lang="en-SG" sz="1100" b="1" baseline="0"/>
            <a:t> c</a:t>
          </a:r>
          <a:r>
            <a:rPr lang="en-SG" sz="1100" b="1"/>
            <a:t>ompute EVs and Charging Points</a:t>
          </a:r>
        </a:p>
      </xdr:txBody>
    </xdr:sp>
    <xdr:clientData/>
  </xdr:twoCellAnchor>
  <xdr:twoCellAnchor>
    <xdr:from>
      <xdr:col>2</xdr:col>
      <xdr:colOff>1168400</xdr:colOff>
      <xdr:row>26</xdr:row>
      <xdr:rowOff>177800</xdr:rowOff>
    </xdr:from>
    <xdr:to>
      <xdr:col>4</xdr:col>
      <xdr:colOff>819150</xdr:colOff>
      <xdr:row>29</xdr:row>
      <xdr:rowOff>146050</xdr:rowOff>
    </xdr:to>
    <xdr:sp macro="" textlink="">
      <xdr:nvSpPr>
        <xdr:cNvPr id="9" name="Rectangle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2165350" y="5778500"/>
          <a:ext cx="1562100" cy="520700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200"/>
            <a:t>See detailed EVs growth</a:t>
          </a:r>
          <a:r>
            <a:rPr lang="en-SG" sz="1200" baseline="0"/>
            <a:t> Prediction</a:t>
          </a:r>
          <a:endParaRPr lang="en-SG" sz="1200"/>
        </a:p>
      </xdr:txBody>
    </xdr:sp>
    <xdr:clientData/>
  </xdr:twoCellAnchor>
  <xdr:twoCellAnchor>
    <xdr:from>
      <xdr:col>12</xdr:col>
      <xdr:colOff>850900</xdr:colOff>
      <xdr:row>26</xdr:row>
      <xdr:rowOff>146050</xdr:rowOff>
    </xdr:from>
    <xdr:to>
      <xdr:col>14</xdr:col>
      <xdr:colOff>57150</xdr:colOff>
      <xdr:row>29</xdr:row>
      <xdr:rowOff>158750</xdr:rowOff>
    </xdr:to>
    <xdr:sp macro="" textlink="">
      <xdr:nvSpPr>
        <xdr:cNvPr id="11" name="Rectangle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8648700" y="5746750"/>
          <a:ext cx="1708150" cy="565150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200"/>
            <a:t>See detailed</a:t>
          </a:r>
          <a:r>
            <a:rPr lang="en-SG" sz="1200" baseline="0"/>
            <a:t> EVs</a:t>
          </a:r>
          <a:r>
            <a:rPr lang="en-SG" sz="1200"/>
            <a:t> Energy  </a:t>
          </a:r>
          <a:r>
            <a:rPr lang="en-SG" sz="1200" baseline="0"/>
            <a:t>Prediction</a:t>
          </a:r>
          <a:endParaRPr lang="en-SG" sz="1200"/>
        </a:p>
      </xdr:txBody>
    </xdr:sp>
    <xdr:clientData/>
  </xdr:twoCellAnchor>
  <xdr:twoCellAnchor>
    <xdr:from>
      <xdr:col>1</xdr:col>
      <xdr:colOff>95250</xdr:colOff>
      <xdr:row>43</xdr:row>
      <xdr:rowOff>6350</xdr:rowOff>
    </xdr:from>
    <xdr:to>
      <xdr:col>2</xdr:col>
      <xdr:colOff>1003300</xdr:colOff>
      <xdr:row>45</xdr:row>
      <xdr:rowOff>158750</xdr:rowOff>
    </xdr:to>
    <xdr:sp macro="" textlink="">
      <xdr:nvSpPr>
        <xdr:cNvPr id="8" name="Rectangle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96850" y="6711950"/>
          <a:ext cx="1803400" cy="520700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200"/>
            <a:t>See </a:t>
          </a:r>
          <a:r>
            <a:rPr lang="en-SG" sz="1200" baseline="0"/>
            <a:t>Housing &amp; EVs in Planning Area Preidction</a:t>
          </a:r>
          <a:endParaRPr lang="en-SG" sz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101600</xdr:colOff>
          <xdr:row>3</xdr:row>
          <xdr:rowOff>6350</xdr:rowOff>
        </xdr:from>
        <xdr:to>
          <xdr:col>3</xdr:col>
          <xdr:colOff>285750</xdr:colOff>
          <xdr:row>3</xdr:row>
          <xdr:rowOff>317500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Compute Chargers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57150</xdr:colOff>
      <xdr:row>0</xdr:row>
      <xdr:rowOff>127000</xdr:rowOff>
    </xdr:from>
    <xdr:to>
      <xdr:col>11</xdr:col>
      <xdr:colOff>63500</xdr:colOff>
      <xdr:row>2</xdr:row>
      <xdr:rowOff>101600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1277600" y="127000"/>
          <a:ext cx="1212850" cy="425450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SG" sz="1050"/>
            <a:t>Click to go back to 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361950</xdr:colOff>
      <xdr:row>0</xdr:row>
      <xdr:rowOff>114300</xdr:rowOff>
    </xdr:from>
    <xdr:to>
      <xdr:col>16</xdr:col>
      <xdr:colOff>57150</xdr:colOff>
      <xdr:row>2</xdr:row>
      <xdr:rowOff>88900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1258550" y="114300"/>
          <a:ext cx="1212850" cy="425450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SG" sz="1050"/>
            <a:t>Click to go 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304800</xdr:colOff>
      <xdr:row>0</xdr:row>
      <xdr:rowOff>95250</xdr:rowOff>
    </xdr:from>
    <xdr:to>
      <xdr:col>11</xdr:col>
      <xdr:colOff>730250</xdr:colOff>
      <xdr:row>2</xdr:row>
      <xdr:rowOff>69850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1258550" y="95250"/>
          <a:ext cx="1212850" cy="425450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SG" sz="1050"/>
            <a:t>Click to go back to 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664883</xdr:colOff>
      <xdr:row>0</xdr:row>
      <xdr:rowOff>89647</xdr:rowOff>
    </xdr:from>
    <xdr:to>
      <xdr:col>17</xdr:col>
      <xdr:colOff>279027</xdr:colOff>
      <xdr:row>2</xdr:row>
      <xdr:rowOff>51921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3491883" y="89647"/>
          <a:ext cx="1212850" cy="425450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SG" sz="1050"/>
            <a:t>Click to go back to 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227936</xdr:colOff>
      <xdr:row>34</xdr:row>
      <xdr:rowOff>29602</xdr:rowOff>
    </xdr:from>
    <xdr:to>
      <xdr:col>17</xdr:col>
      <xdr:colOff>210418</xdr:colOff>
      <xdr:row>62</xdr:row>
      <xdr:rowOff>77440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196260</xdr:colOff>
      <xdr:row>34</xdr:row>
      <xdr:rowOff>74383</xdr:rowOff>
    </xdr:from>
    <xdr:to>
      <xdr:col>34</xdr:col>
      <xdr:colOff>574109</xdr:colOff>
      <xdr:row>69</xdr:row>
      <xdr:rowOff>167014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865184</xdr:colOff>
      <xdr:row>95</xdr:row>
      <xdr:rowOff>108876</xdr:rowOff>
    </xdr:from>
    <xdr:to>
      <xdr:col>8</xdr:col>
      <xdr:colOff>179607</xdr:colOff>
      <xdr:row>131</xdr:row>
      <xdr:rowOff>102187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71779</xdr:colOff>
      <xdr:row>14</xdr:row>
      <xdr:rowOff>108192</xdr:rowOff>
    </xdr:from>
    <xdr:to>
      <xdr:col>47</xdr:col>
      <xdr:colOff>205362</xdr:colOff>
      <xdr:row>57</xdr:row>
      <xdr:rowOff>30676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570986</xdr:colOff>
      <xdr:row>36</xdr:row>
      <xdr:rowOff>102489</xdr:rowOff>
    </xdr:from>
    <xdr:to>
      <xdr:col>36</xdr:col>
      <xdr:colOff>216037</xdr:colOff>
      <xdr:row>59</xdr:row>
      <xdr:rowOff>93524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257838</xdr:colOff>
      <xdr:row>303</xdr:row>
      <xdr:rowOff>49364</xdr:rowOff>
    </xdr:from>
    <xdr:to>
      <xdr:col>6</xdr:col>
      <xdr:colOff>534063</xdr:colOff>
      <xdr:row>316</xdr:row>
      <xdr:rowOff>76698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839152</xdr:colOff>
      <xdr:row>301</xdr:row>
      <xdr:rowOff>142875</xdr:rowOff>
    </xdr:from>
    <xdr:to>
      <xdr:col>13</xdr:col>
      <xdr:colOff>191452</xdr:colOff>
      <xdr:row>316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372427</xdr:colOff>
      <xdr:row>301</xdr:row>
      <xdr:rowOff>161925</xdr:rowOff>
    </xdr:from>
    <xdr:to>
      <xdr:col>21</xdr:col>
      <xdr:colOff>105727</xdr:colOff>
      <xdr:row>317</xdr:row>
      <xdr:rowOff>9525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189672</xdr:colOff>
      <xdr:row>318</xdr:row>
      <xdr:rowOff>11016</xdr:rowOff>
    </xdr:from>
    <xdr:to>
      <xdr:col>6</xdr:col>
      <xdr:colOff>475422</xdr:colOff>
      <xdr:row>333</xdr:row>
      <xdr:rowOff>37686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839152</xdr:colOff>
      <xdr:row>317</xdr:row>
      <xdr:rowOff>169545</xdr:rowOff>
    </xdr:from>
    <xdr:to>
      <xdr:col>13</xdr:col>
      <xdr:colOff>191452</xdr:colOff>
      <xdr:row>333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360997</xdr:colOff>
      <xdr:row>318</xdr:row>
      <xdr:rowOff>9525</xdr:rowOff>
    </xdr:from>
    <xdr:to>
      <xdr:col>21</xdr:col>
      <xdr:colOff>94297</xdr:colOff>
      <xdr:row>333</xdr:row>
      <xdr:rowOff>36195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284797</xdr:colOff>
      <xdr:row>301</xdr:row>
      <xdr:rowOff>142875</xdr:rowOff>
    </xdr:from>
    <xdr:to>
      <xdr:col>28</xdr:col>
      <xdr:colOff>227647</xdr:colOff>
      <xdr:row>316</xdr:row>
      <xdr:rowOff>171450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21</xdr:col>
      <xdr:colOff>323850</xdr:colOff>
      <xdr:row>318</xdr:row>
      <xdr:rowOff>0</xdr:rowOff>
    </xdr:from>
    <xdr:to>
      <xdr:col>28</xdr:col>
      <xdr:colOff>266700</xdr:colOff>
      <xdr:row>333</xdr:row>
      <xdr:rowOff>26670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28</xdr:col>
      <xdr:colOff>293370</xdr:colOff>
      <xdr:row>317</xdr:row>
      <xdr:rowOff>140970</xdr:rowOff>
    </xdr:from>
    <xdr:to>
      <xdr:col>35</xdr:col>
      <xdr:colOff>588645</xdr:colOff>
      <xdr:row>332</xdr:row>
      <xdr:rowOff>171450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28</xdr:col>
      <xdr:colOff>274320</xdr:colOff>
      <xdr:row>334</xdr:row>
      <xdr:rowOff>19050</xdr:rowOff>
    </xdr:from>
    <xdr:to>
      <xdr:col>35</xdr:col>
      <xdr:colOff>569595</xdr:colOff>
      <xdr:row>349</xdr:row>
      <xdr:rowOff>47625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189672</xdr:colOff>
      <xdr:row>334</xdr:row>
      <xdr:rowOff>134841</xdr:rowOff>
    </xdr:from>
    <xdr:to>
      <xdr:col>6</xdr:col>
      <xdr:colOff>475422</xdr:colOff>
      <xdr:row>349</xdr:row>
      <xdr:rowOff>161511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788670</xdr:colOff>
      <xdr:row>334</xdr:row>
      <xdr:rowOff>76200</xdr:rowOff>
    </xdr:from>
    <xdr:to>
      <xdr:col>13</xdr:col>
      <xdr:colOff>140970</xdr:colOff>
      <xdr:row>349</xdr:row>
      <xdr:rowOff>104775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400050</xdr:colOff>
      <xdr:row>334</xdr:row>
      <xdr:rowOff>102870</xdr:rowOff>
    </xdr:from>
    <xdr:to>
      <xdr:col>21</xdr:col>
      <xdr:colOff>133350</xdr:colOff>
      <xdr:row>349</xdr:row>
      <xdr:rowOff>131445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21</xdr:col>
      <xdr:colOff>304800</xdr:colOff>
      <xdr:row>334</xdr:row>
      <xdr:rowOff>142875</xdr:rowOff>
    </xdr:from>
    <xdr:to>
      <xdr:col>28</xdr:col>
      <xdr:colOff>247650</xdr:colOff>
      <xdr:row>349</xdr:row>
      <xdr:rowOff>171450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28</xdr:col>
      <xdr:colOff>293370</xdr:colOff>
      <xdr:row>350</xdr:row>
      <xdr:rowOff>152400</xdr:rowOff>
    </xdr:from>
    <xdr:to>
      <xdr:col>35</xdr:col>
      <xdr:colOff>588645</xdr:colOff>
      <xdr:row>365</xdr:row>
      <xdr:rowOff>179070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189672</xdr:colOff>
      <xdr:row>350</xdr:row>
      <xdr:rowOff>112644</xdr:rowOff>
    </xdr:from>
    <xdr:to>
      <xdr:col>6</xdr:col>
      <xdr:colOff>475422</xdr:colOff>
      <xdr:row>365</xdr:row>
      <xdr:rowOff>142461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6</xdr:col>
      <xdr:colOff>800100</xdr:colOff>
      <xdr:row>350</xdr:row>
      <xdr:rowOff>102870</xdr:rowOff>
    </xdr:from>
    <xdr:to>
      <xdr:col>13</xdr:col>
      <xdr:colOff>152400</xdr:colOff>
      <xdr:row>365</xdr:row>
      <xdr:rowOff>133350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388620</xdr:colOff>
      <xdr:row>350</xdr:row>
      <xdr:rowOff>123825</xdr:rowOff>
    </xdr:from>
    <xdr:to>
      <xdr:col>21</xdr:col>
      <xdr:colOff>121920</xdr:colOff>
      <xdr:row>365</xdr:row>
      <xdr:rowOff>152400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21</xdr:col>
      <xdr:colOff>285750</xdr:colOff>
      <xdr:row>350</xdr:row>
      <xdr:rowOff>152400</xdr:rowOff>
    </xdr:from>
    <xdr:to>
      <xdr:col>28</xdr:col>
      <xdr:colOff>228600</xdr:colOff>
      <xdr:row>366</xdr:row>
      <xdr:rowOff>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28</xdr:col>
      <xdr:colOff>331470</xdr:colOff>
      <xdr:row>366</xdr:row>
      <xdr:rowOff>140970</xdr:rowOff>
    </xdr:from>
    <xdr:to>
      <xdr:col>35</xdr:col>
      <xdr:colOff>628650</xdr:colOff>
      <xdr:row>381</xdr:row>
      <xdr:rowOff>171450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189672</xdr:colOff>
      <xdr:row>366</xdr:row>
      <xdr:rowOff>172940</xdr:rowOff>
    </xdr:from>
    <xdr:to>
      <xdr:col>6</xdr:col>
      <xdr:colOff>475422</xdr:colOff>
      <xdr:row>382</xdr:row>
      <xdr:rowOff>20541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6</xdr:col>
      <xdr:colOff>750570</xdr:colOff>
      <xdr:row>366</xdr:row>
      <xdr:rowOff>152400</xdr:rowOff>
    </xdr:from>
    <xdr:to>
      <xdr:col>13</xdr:col>
      <xdr:colOff>102870</xdr:colOff>
      <xdr:row>381</xdr:row>
      <xdr:rowOff>179070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13</xdr:col>
      <xdr:colOff>390525</xdr:colOff>
      <xdr:row>367</xdr:row>
      <xdr:rowOff>0</xdr:rowOff>
    </xdr:from>
    <xdr:to>
      <xdr:col>21</xdr:col>
      <xdr:colOff>123825</xdr:colOff>
      <xdr:row>382</xdr:row>
      <xdr:rowOff>26670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21</xdr:col>
      <xdr:colOff>276225</xdr:colOff>
      <xdr:row>366</xdr:row>
      <xdr:rowOff>179070</xdr:rowOff>
    </xdr:from>
    <xdr:to>
      <xdr:col>28</xdr:col>
      <xdr:colOff>219075</xdr:colOff>
      <xdr:row>382</xdr:row>
      <xdr:rowOff>26670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28</xdr:col>
      <xdr:colOff>361950</xdr:colOff>
      <xdr:row>382</xdr:row>
      <xdr:rowOff>169545</xdr:rowOff>
    </xdr:from>
    <xdr:to>
      <xdr:col>35</xdr:col>
      <xdr:colOff>636270</xdr:colOff>
      <xdr:row>398</xdr:row>
      <xdr:rowOff>19050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189672</xdr:colOff>
      <xdr:row>383</xdr:row>
      <xdr:rowOff>124074</xdr:rowOff>
    </xdr:from>
    <xdr:to>
      <xdr:col>6</xdr:col>
      <xdr:colOff>475422</xdr:colOff>
      <xdr:row>398</xdr:row>
      <xdr:rowOff>153891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6</xdr:col>
      <xdr:colOff>712470</xdr:colOff>
      <xdr:row>383</xdr:row>
      <xdr:rowOff>140970</xdr:rowOff>
    </xdr:from>
    <xdr:to>
      <xdr:col>13</xdr:col>
      <xdr:colOff>64770</xdr:colOff>
      <xdr:row>398</xdr:row>
      <xdr:rowOff>171450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13</xdr:col>
      <xdr:colOff>388620</xdr:colOff>
      <xdr:row>383</xdr:row>
      <xdr:rowOff>160020</xdr:rowOff>
    </xdr:from>
    <xdr:to>
      <xdr:col>21</xdr:col>
      <xdr:colOff>121920</xdr:colOff>
      <xdr:row>399</xdr:row>
      <xdr:rowOff>9525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Wisely KWEK Zhi Yong" id="{654DCECC-7A04-43AE-B7F6-43FB240FB98B}" userId="Wisely KWEK Zhi Yong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21" dT="2021-10-30T07:54:24.82" personId="{654DCECC-7A04-43AE-B7F6-43FB240FB98B}" id="{2C10ABEA-A4B0-4F7A-B865-1379010CF82F}">
    <text>target number to reach for mid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21" dT="2021-10-30T07:54:24.82" personId="{654DCECC-7A04-43AE-B7F6-43FB240FB98B}" id="{E1456C3B-C088-4759-819F-EA3DC94C3B83}">
    <text>target number to reach for mid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B21" dT="2021-10-30T07:54:24.82" personId="{654DCECC-7A04-43AE-B7F6-43FB240FB98B}" id="{394B2C1F-AE12-40B7-86B6-457D46E718BD}">
    <text>target number to reach for mid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7.xml"/><Relationship Id="rId4" Type="http://schemas.microsoft.com/office/2017/10/relationships/threadedComment" Target="../threadedComments/threadedComment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8.xml"/><Relationship Id="rId4" Type="http://schemas.microsoft.com/office/2017/10/relationships/threadedComment" Target="../threadedComments/threadedComment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6552E-E698-4319-9651-A1625C443D7E}">
  <sheetPr codeName="Sheet4"/>
  <dimension ref="A1:S42"/>
  <sheetViews>
    <sheetView showGridLines="0" tabSelected="1" zoomScaleNormal="100" workbookViewId="0"/>
  </sheetViews>
  <sheetFormatPr defaultRowHeight="14.5" x14ac:dyDescent="0.35"/>
  <cols>
    <col min="1" max="1" width="1.453125" style="46" customWidth="1"/>
    <col min="2" max="2" width="12.81640625" customWidth="1"/>
    <col min="3" max="3" width="18" customWidth="1"/>
    <col min="4" max="4" width="9.36328125" customWidth="1"/>
    <col min="5" max="5" width="26.7265625" customWidth="1"/>
    <col min="6" max="6" width="8" customWidth="1"/>
    <col min="7" max="7" width="2.7265625" customWidth="1"/>
    <col min="8" max="8" width="6.453125" customWidth="1"/>
    <col min="9" max="9" width="3.36328125" customWidth="1"/>
    <col min="11" max="11" width="7.7265625" customWidth="1"/>
    <col min="12" max="12" width="6.26953125" customWidth="1"/>
    <col min="13" max="13" width="27.08984375" customWidth="1"/>
    <col min="17" max="17" width="5.54296875" customWidth="1"/>
    <col min="18" max="18" width="3.1796875" customWidth="1"/>
    <col min="19" max="19" width="3.81640625" customWidth="1"/>
    <col min="20" max="20" width="6.36328125" customWidth="1"/>
  </cols>
  <sheetData>
    <row r="1" spans="1:19" ht="23.5" x14ac:dyDescent="0.55000000000000004">
      <c r="A1" s="153" t="s">
        <v>149</v>
      </c>
    </row>
    <row r="2" spans="1:19" s="46" customFormat="1" ht="23.5" x14ac:dyDescent="0.55000000000000004">
      <c r="B2" s="153"/>
      <c r="E2"/>
      <c r="I2"/>
    </row>
    <row r="3" spans="1:19" x14ac:dyDescent="0.35">
      <c r="D3" s="200" t="s">
        <v>167</v>
      </c>
    </row>
    <row r="4" spans="1:19" ht="18.5" x14ac:dyDescent="0.45">
      <c r="B4" s="205" t="s">
        <v>132</v>
      </c>
      <c r="C4" s="205"/>
      <c r="D4" s="181">
        <v>0.3</v>
      </c>
    </row>
    <row r="5" spans="1:19" ht="18.5" x14ac:dyDescent="0.35">
      <c r="B5" s="209" t="s">
        <v>162</v>
      </c>
      <c r="C5" s="209"/>
      <c r="D5" s="182">
        <f>'Predict EVs'!B5</f>
        <v>215148.50999999998</v>
      </c>
    </row>
    <row r="6" spans="1:19" ht="14.5" customHeight="1" x14ac:dyDescent="0.35">
      <c r="L6" s="184"/>
      <c r="M6" s="184"/>
      <c r="N6" s="184"/>
    </row>
    <row r="7" spans="1:19" ht="14.5" customHeight="1" x14ac:dyDescent="0.35">
      <c r="B7" s="46"/>
      <c r="C7" s="46"/>
      <c r="D7" s="46"/>
      <c r="E7" s="183" t="s">
        <v>157</v>
      </c>
      <c r="F7" s="183" t="s">
        <v>14</v>
      </c>
      <c r="H7" s="46"/>
      <c r="I7" s="46"/>
      <c r="J7" s="46"/>
      <c r="M7" s="183" t="s">
        <v>157</v>
      </c>
      <c r="N7" s="183" t="s">
        <v>14</v>
      </c>
    </row>
    <row r="8" spans="1:19" ht="44.5" customHeight="1" x14ac:dyDescent="0.35">
      <c r="B8" s="213" t="s">
        <v>166</v>
      </c>
      <c r="C8" s="214"/>
      <c r="D8" s="215"/>
      <c r="E8" s="201" t="s">
        <v>46</v>
      </c>
      <c r="F8" s="202">
        <v>2038</v>
      </c>
      <c r="H8" s="46"/>
      <c r="I8" s="211" t="s">
        <v>164</v>
      </c>
      <c r="J8" s="211"/>
      <c r="K8" s="211"/>
      <c r="L8" s="211"/>
      <c r="M8" s="203" t="s">
        <v>51</v>
      </c>
      <c r="N8" s="204">
        <v>2038</v>
      </c>
    </row>
    <row r="9" spans="1:19" ht="22.5" customHeight="1" x14ac:dyDescent="0.35">
      <c r="B9" s="206">
        <f>VLOOKUP(Dashboard!F8,'Charging Stations Prediction'!A44:AE63,MATCH(E8,'Charging Stations Prediction'!A43:AE43,0))</f>
        <v>180.80910865699957</v>
      </c>
      <c r="C9" s="207"/>
      <c r="D9" s="207"/>
      <c r="E9" s="207"/>
      <c r="F9" s="208"/>
      <c r="I9" s="212">
        <f>VLOOKUP(Dashboard!N8,'Charging Stations Prediction'!A14:AE39,MATCH(M8,'Charging Stations Prediction'!A43:AE43,0))</f>
        <v>708.3237045552421</v>
      </c>
      <c r="J9" s="212"/>
      <c r="K9" s="212"/>
      <c r="L9" s="212"/>
      <c r="M9" s="212"/>
      <c r="N9" s="212"/>
    </row>
    <row r="11" spans="1:19" s="46" customFormat="1" x14ac:dyDescent="0.35"/>
    <row r="13" spans="1:19" x14ac:dyDescent="0.35">
      <c r="B13" s="210" t="s">
        <v>150</v>
      </c>
      <c r="C13" s="210"/>
      <c r="D13" s="210"/>
      <c r="E13" s="210"/>
      <c r="F13" s="210"/>
      <c r="G13" s="210"/>
      <c r="H13" s="210"/>
      <c r="J13" s="210" t="s">
        <v>151</v>
      </c>
      <c r="K13" s="210"/>
      <c r="L13" s="210"/>
      <c r="M13" s="210"/>
      <c r="N13" s="210"/>
      <c r="O13" s="210"/>
      <c r="P13" s="210"/>
      <c r="Q13" s="210"/>
      <c r="R13" s="210"/>
      <c r="S13" s="210"/>
    </row>
    <row r="14" spans="1:19" x14ac:dyDescent="0.35">
      <c r="B14" s="185"/>
      <c r="C14" s="186"/>
      <c r="D14" s="186"/>
      <c r="E14" s="186"/>
      <c r="F14" s="186"/>
      <c r="G14" s="186"/>
      <c r="H14" s="187"/>
      <c r="J14" s="185"/>
      <c r="K14" s="186"/>
      <c r="L14" s="186"/>
      <c r="M14" s="186"/>
      <c r="N14" s="186"/>
      <c r="O14" s="186"/>
      <c r="P14" s="186"/>
      <c r="Q14" s="186"/>
      <c r="R14" s="186"/>
      <c r="S14" s="187"/>
    </row>
    <row r="15" spans="1:19" x14ac:dyDescent="0.35">
      <c r="B15" s="188"/>
      <c r="C15" s="189"/>
      <c r="D15" s="189"/>
      <c r="E15" s="189"/>
      <c r="F15" s="189"/>
      <c r="G15" s="189"/>
      <c r="H15" s="190"/>
      <c r="J15" s="188"/>
      <c r="K15" s="189"/>
      <c r="L15" s="189"/>
      <c r="M15" s="189"/>
      <c r="N15" s="189"/>
      <c r="O15" s="189"/>
      <c r="P15" s="189"/>
      <c r="Q15" s="189"/>
      <c r="R15" s="189"/>
      <c r="S15" s="190"/>
    </row>
    <row r="16" spans="1:19" x14ac:dyDescent="0.35">
      <c r="B16" s="188"/>
      <c r="C16" s="189"/>
      <c r="D16" s="189"/>
      <c r="E16" s="189"/>
      <c r="F16" s="189"/>
      <c r="G16" s="189"/>
      <c r="H16" s="190"/>
      <c r="J16" s="188"/>
      <c r="K16" s="189"/>
      <c r="L16" s="189"/>
      <c r="M16" s="189"/>
      <c r="N16" s="189"/>
      <c r="O16" s="189"/>
      <c r="P16" s="189"/>
      <c r="Q16" s="189"/>
      <c r="R16" s="189"/>
      <c r="S16" s="190"/>
    </row>
    <row r="17" spans="2:19" x14ac:dyDescent="0.35">
      <c r="B17" s="188"/>
      <c r="C17" s="189"/>
      <c r="D17" s="189"/>
      <c r="E17" s="189"/>
      <c r="F17" s="189"/>
      <c r="G17" s="189"/>
      <c r="H17" s="190"/>
      <c r="J17" s="188"/>
      <c r="K17" s="189"/>
      <c r="L17" s="189"/>
      <c r="M17" s="189"/>
      <c r="N17" s="189"/>
      <c r="O17" s="189"/>
      <c r="P17" s="189"/>
      <c r="Q17" s="189"/>
      <c r="R17" s="189"/>
      <c r="S17" s="190"/>
    </row>
    <row r="18" spans="2:19" x14ac:dyDescent="0.35">
      <c r="B18" s="188"/>
      <c r="C18" s="189"/>
      <c r="D18" s="189"/>
      <c r="E18" s="189"/>
      <c r="F18" s="189"/>
      <c r="G18" s="189"/>
      <c r="H18" s="190"/>
      <c r="J18" s="188"/>
      <c r="K18" s="189"/>
      <c r="L18" s="189"/>
      <c r="M18" s="189"/>
      <c r="N18" s="189"/>
      <c r="O18" s="189"/>
      <c r="P18" s="189"/>
      <c r="Q18" s="189"/>
      <c r="R18" s="189"/>
      <c r="S18" s="190"/>
    </row>
    <row r="19" spans="2:19" x14ac:dyDescent="0.35">
      <c r="B19" s="188"/>
      <c r="C19" s="189"/>
      <c r="D19" s="189"/>
      <c r="E19" s="189"/>
      <c r="F19" s="189"/>
      <c r="G19" s="189"/>
      <c r="H19" s="190"/>
      <c r="J19" s="188"/>
      <c r="K19" s="189"/>
      <c r="L19" s="189"/>
      <c r="M19" s="189"/>
      <c r="N19" s="189"/>
      <c r="O19" s="189"/>
      <c r="P19" s="189"/>
      <c r="Q19" s="189"/>
      <c r="R19" s="189"/>
      <c r="S19" s="190"/>
    </row>
    <row r="20" spans="2:19" x14ac:dyDescent="0.35">
      <c r="B20" s="188"/>
      <c r="C20" s="189"/>
      <c r="D20" s="189"/>
      <c r="E20" s="189"/>
      <c r="F20" s="189"/>
      <c r="G20" s="189"/>
      <c r="H20" s="190"/>
      <c r="J20" s="188"/>
      <c r="K20" s="189"/>
      <c r="L20" s="189"/>
      <c r="M20" s="189"/>
      <c r="N20" s="189"/>
      <c r="O20" s="189"/>
      <c r="P20" s="189"/>
      <c r="Q20" s="189"/>
      <c r="R20" s="189"/>
      <c r="S20" s="190"/>
    </row>
    <row r="21" spans="2:19" x14ac:dyDescent="0.35">
      <c r="B21" s="188"/>
      <c r="C21" s="189"/>
      <c r="D21" s="189"/>
      <c r="E21" s="189"/>
      <c r="F21" s="189"/>
      <c r="G21" s="189"/>
      <c r="H21" s="190"/>
      <c r="J21" s="188"/>
      <c r="K21" s="189"/>
      <c r="L21" s="189"/>
      <c r="M21" s="189"/>
      <c r="N21" s="189"/>
      <c r="O21" s="189"/>
      <c r="P21" s="189"/>
      <c r="Q21" s="189"/>
      <c r="R21" s="189"/>
      <c r="S21" s="190"/>
    </row>
    <row r="22" spans="2:19" x14ac:dyDescent="0.35">
      <c r="B22" s="188"/>
      <c r="C22" s="189"/>
      <c r="D22" s="189"/>
      <c r="E22" s="189"/>
      <c r="F22" s="189"/>
      <c r="G22" s="189"/>
      <c r="H22" s="190"/>
      <c r="J22" s="188"/>
      <c r="K22" s="189"/>
      <c r="L22" s="189"/>
      <c r="M22" s="189"/>
      <c r="N22" s="189"/>
      <c r="O22" s="189"/>
      <c r="P22" s="189"/>
      <c r="Q22" s="189"/>
      <c r="R22" s="189"/>
      <c r="S22" s="190"/>
    </row>
    <row r="23" spans="2:19" x14ac:dyDescent="0.35">
      <c r="B23" s="188"/>
      <c r="C23" s="189"/>
      <c r="D23" s="189"/>
      <c r="E23" s="189"/>
      <c r="F23" s="189"/>
      <c r="G23" s="189"/>
      <c r="H23" s="190"/>
      <c r="J23" s="188"/>
      <c r="K23" s="189"/>
      <c r="L23" s="189"/>
      <c r="M23" s="189"/>
      <c r="N23" s="189"/>
      <c r="O23" s="189"/>
      <c r="P23" s="189"/>
      <c r="Q23" s="189"/>
      <c r="R23" s="189"/>
      <c r="S23" s="190"/>
    </row>
    <row r="24" spans="2:19" x14ac:dyDescent="0.35">
      <c r="B24" s="188"/>
      <c r="C24" s="189"/>
      <c r="D24" s="189"/>
      <c r="E24" s="189"/>
      <c r="F24" s="189"/>
      <c r="G24" s="189"/>
      <c r="H24" s="190"/>
      <c r="J24" s="188"/>
      <c r="K24" s="189"/>
      <c r="L24" s="189"/>
      <c r="M24" s="189"/>
      <c r="N24" s="189"/>
      <c r="O24" s="189"/>
      <c r="P24" s="189"/>
      <c r="Q24" s="189"/>
      <c r="R24" s="189"/>
      <c r="S24" s="190"/>
    </row>
    <row r="25" spans="2:19" x14ac:dyDescent="0.35">
      <c r="B25" s="188"/>
      <c r="C25" s="189"/>
      <c r="D25" s="189"/>
      <c r="E25" s="189"/>
      <c r="F25" s="189"/>
      <c r="G25" s="189"/>
      <c r="H25" s="190"/>
      <c r="J25" s="188"/>
      <c r="K25" s="189"/>
      <c r="L25" s="189"/>
      <c r="M25" s="189"/>
      <c r="N25" s="189"/>
      <c r="O25" s="189"/>
      <c r="P25" s="189"/>
      <c r="Q25" s="189"/>
      <c r="R25" s="189"/>
      <c r="S25" s="190"/>
    </row>
    <row r="26" spans="2:19" x14ac:dyDescent="0.35">
      <c r="B26" s="188"/>
      <c r="C26" s="189"/>
      <c r="D26" s="189"/>
      <c r="E26" s="189"/>
      <c r="F26" s="189"/>
      <c r="G26" s="189"/>
      <c r="H26" s="190"/>
      <c r="J26" s="188"/>
      <c r="K26" s="189"/>
      <c r="L26" s="189"/>
      <c r="M26" s="189"/>
      <c r="N26" s="189"/>
      <c r="O26" s="189"/>
      <c r="P26" s="189"/>
      <c r="Q26" s="189"/>
      <c r="R26" s="189"/>
      <c r="S26" s="190"/>
    </row>
    <row r="27" spans="2:19" x14ac:dyDescent="0.35">
      <c r="B27" s="188"/>
      <c r="C27" s="189"/>
      <c r="D27" s="189"/>
      <c r="E27" s="189"/>
      <c r="F27" s="189"/>
      <c r="G27" s="189"/>
      <c r="H27" s="190"/>
      <c r="J27" s="188"/>
      <c r="K27" s="189"/>
      <c r="L27" s="189"/>
      <c r="M27" s="189"/>
      <c r="N27" s="189"/>
      <c r="O27" s="189"/>
      <c r="P27" s="189"/>
      <c r="Q27" s="189"/>
      <c r="R27" s="189"/>
      <c r="S27" s="190"/>
    </row>
    <row r="28" spans="2:19" x14ac:dyDescent="0.35">
      <c r="B28" s="188"/>
      <c r="C28" s="189"/>
      <c r="D28" s="189"/>
      <c r="E28" s="189"/>
      <c r="F28" s="189"/>
      <c r="G28" s="189"/>
      <c r="H28" s="190"/>
      <c r="J28" s="188"/>
      <c r="K28" s="189"/>
      <c r="L28" s="189"/>
      <c r="M28" s="189"/>
      <c r="N28" s="189"/>
      <c r="O28" s="189"/>
      <c r="P28" s="189"/>
      <c r="Q28" s="189"/>
      <c r="R28" s="189"/>
      <c r="S28" s="190"/>
    </row>
    <row r="29" spans="2:19" x14ac:dyDescent="0.35">
      <c r="B29" s="188"/>
      <c r="C29" s="189"/>
      <c r="D29" s="189"/>
      <c r="E29" s="189"/>
      <c r="F29" s="189"/>
      <c r="G29" s="189"/>
      <c r="H29" s="190"/>
      <c r="J29" s="188"/>
      <c r="K29" s="189"/>
      <c r="L29" s="189"/>
      <c r="M29" s="189"/>
      <c r="N29" s="189"/>
      <c r="O29" s="189"/>
      <c r="P29" s="189"/>
      <c r="Q29" s="189"/>
      <c r="R29" s="189"/>
      <c r="S29" s="190"/>
    </row>
    <row r="30" spans="2:19" x14ac:dyDescent="0.35">
      <c r="B30" s="191"/>
      <c r="C30" s="192"/>
      <c r="D30" s="192"/>
      <c r="E30" s="192"/>
      <c r="F30" s="192"/>
      <c r="G30" s="192"/>
      <c r="H30" s="193"/>
      <c r="J30" s="191"/>
      <c r="K30" s="192"/>
      <c r="L30" s="192"/>
      <c r="M30" s="192"/>
      <c r="N30" s="192"/>
      <c r="O30" s="192"/>
      <c r="P30" s="192"/>
      <c r="Q30" s="192"/>
      <c r="R30" s="192"/>
      <c r="S30" s="193"/>
    </row>
    <row r="32" spans="2:19" hidden="1" x14ac:dyDescent="0.35">
      <c r="B32" s="135">
        <v>0.1</v>
      </c>
    </row>
    <row r="33" spans="2:2" hidden="1" x14ac:dyDescent="0.35">
      <c r="B33" s="135">
        <v>0.3</v>
      </c>
    </row>
    <row r="34" spans="2:2" hidden="1" x14ac:dyDescent="0.35">
      <c r="B34" s="135">
        <v>0.5</v>
      </c>
    </row>
    <row r="35" spans="2:2" hidden="1" x14ac:dyDescent="0.35">
      <c r="B35" s="135"/>
    </row>
    <row r="36" spans="2:2" hidden="1" x14ac:dyDescent="0.35">
      <c r="B36" s="135">
        <v>0.2</v>
      </c>
    </row>
    <row r="37" spans="2:2" hidden="1" x14ac:dyDescent="0.35">
      <c r="B37" s="135">
        <v>0.4</v>
      </c>
    </row>
    <row r="38" spans="2:2" hidden="1" x14ac:dyDescent="0.35">
      <c r="B38" s="135">
        <v>0.6</v>
      </c>
    </row>
    <row r="39" spans="2:2" hidden="1" x14ac:dyDescent="0.35">
      <c r="B39" s="135">
        <v>0.7</v>
      </c>
    </row>
    <row r="40" spans="2:2" hidden="1" x14ac:dyDescent="0.35">
      <c r="B40" s="135">
        <v>0.8</v>
      </c>
    </row>
    <row r="41" spans="2:2" hidden="1" x14ac:dyDescent="0.35">
      <c r="B41" s="135">
        <v>0.9</v>
      </c>
    </row>
    <row r="42" spans="2:2" hidden="1" x14ac:dyDescent="0.35">
      <c r="B42" s="135">
        <v>1</v>
      </c>
    </row>
  </sheetData>
  <mergeCells count="8">
    <mergeCell ref="B4:C4"/>
    <mergeCell ref="B9:F9"/>
    <mergeCell ref="B5:C5"/>
    <mergeCell ref="J13:S13"/>
    <mergeCell ref="I8:L8"/>
    <mergeCell ref="I9:N9"/>
    <mergeCell ref="B13:H13"/>
    <mergeCell ref="B8:D8"/>
  </mergeCells>
  <dataValidations count="1">
    <dataValidation type="list" showInputMessage="1" showErrorMessage="1" sqref="D4" xr:uid="{C2346BED-4265-4264-A15B-0CC81302AEE8}">
      <formula1>$B$32:$B$42</formula1>
    </dataValidation>
  </dataValidations>
  <pageMargins left="0.7" right="0.7" top="0.75" bottom="0.75" header="0.3" footer="0.3"/>
  <drawing r:id="rId1"/>
  <picture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FED8839-46D3-4E64-A686-E1338BA98259}">
          <x14:formula1>
            <xm:f>'Predict EVs'!$A$15:$A$34</xm:f>
          </x14:formula1>
          <xm:sqref>F8 N8</xm:sqref>
        </x14:dataValidation>
        <x14:dataValidation type="list" allowBlank="1" showInputMessage="1" showErrorMessage="1" xr:uid="{BEAE76A0-8805-4BE8-B3F1-4E23E09FE0B9}">
          <x14:formula1>
            <xm:f>'Charging Stations Prediction'!$C$43:$AE$43</xm:f>
          </x14:formula1>
          <xm:sqref>E8 M8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A2CE6-2402-4792-ACB1-DAB230A73881}">
  <sheetPr codeName="Sheet1"/>
  <dimension ref="A1:O90"/>
  <sheetViews>
    <sheetView showGridLines="0" workbookViewId="0"/>
  </sheetViews>
  <sheetFormatPr defaultRowHeight="14.5" x14ac:dyDescent="0.35"/>
  <cols>
    <col min="1" max="1" width="16.81640625" customWidth="1"/>
    <col min="2" max="2" width="14.453125" customWidth="1"/>
    <col min="3" max="3" width="16" customWidth="1"/>
    <col min="4" max="4" width="14.1796875" bestFit="1" customWidth="1"/>
    <col min="5" max="5" width="12.81640625" style="46" customWidth="1"/>
    <col min="6" max="6" width="13.7265625" customWidth="1"/>
    <col min="7" max="7" width="16" customWidth="1"/>
    <col min="8" max="8" width="17.1796875" customWidth="1"/>
    <col min="9" max="9" width="20.7265625" customWidth="1"/>
    <col min="10" max="10" width="18.7265625" customWidth="1"/>
    <col min="11" max="11" width="17.26953125" customWidth="1"/>
  </cols>
  <sheetData>
    <row r="1" spans="1:15" s="46" customFormat="1" ht="22" customHeight="1" x14ac:dyDescent="0.5">
      <c r="A1" s="152" t="s">
        <v>138</v>
      </c>
    </row>
    <row r="2" spans="1:15" s="46" customFormat="1" x14ac:dyDescent="0.35"/>
    <row r="3" spans="1:15" s="46" customFormat="1" x14ac:dyDescent="0.35"/>
    <row r="4" spans="1:15" ht="25.5" hidden="1" customHeight="1" x14ac:dyDescent="0.35">
      <c r="A4" s="156" t="s">
        <v>132</v>
      </c>
      <c r="B4" s="157">
        <f>Dashboard!D4</f>
        <v>0.3</v>
      </c>
    </row>
    <row r="5" spans="1:15" s="46" customFormat="1" ht="29" x14ac:dyDescent="0.35">
      <c r="A5" s="158" t="s">
        <v>161</v>
      </c>
      <c r="B5" s="159">
        <f>C34*B4</f>
        <v>215148.50999999998</v>
      </c>
      <c r="O5" s="135"/>
    </row>
    <row r="6" spans="1:15" ht="30.5" customHeight="1" x14ac:dyDescent="0.35">
      <c r="O6" s="135"/>
    </row>
    <row r="7" spans="1:15" ht="31" customHeight="1" x14ac:dyDescent="0.35">
      <c r="A7" s="148" t="s">
        <v>14</v>
      </c>
      <c r="B7" s="149" t="s">
        <v>126</v>
      </c>
      <c r="C7" s="148" t="s">
        <v>123</v>
      </c>
      <c r="D7" s="148" t="s">
        <v>124</v>
      </c>
      <c r="E7" s="148" t="s">
        <v>125</v>
      </c>
      <c r="F7" s="148" t="s">
        <v>122</v>
      </c>
      <c r="G7" s="149" t="s">
        <v>139</v>
      </c>
      <c r="H7" s="149" t="s">
        <v>127</v>
      </c>
      <c r="I7" s="149" t="s">
        <v>130</v>
      </c>
      <c r="J7" s="149" t="s">
        <v>131</v>
      </c>
      <c r="N7" s="135"/>
    </row>
    <row r="8" spans="1:15" x14ac:dyDescent="0.35">
      <c r="A8" s="139">
        <v>2014</v>
      </c>
      <c r="B8" s="140">
        <v>1</v>
      </c>
      <c r="C8" s="141">
        <v>616609</v>
      </c>
      <c r="D8" s="142">
        <v>47</v>
      </c>
      <c r="E8" s="143">
        <v>1</v>
      </c>
      <c r="F8" s="144">
        <f>SUM(D8:E8)</f>
        <v>48</v>
      </c>
      <c r="G8" s="145"/>
      <c r="H8" s="146"/>
      <c r="I8" s="147"/>
      <c r="J8" s="147"/>
      <c r="N8" s="135"/>
    </row>
    <row r="9" spans="1:15" x14ac:dyDescent="0.35">
      <c r="A9" s="48">
        <v>2015</v>
      </c>
      <c r="B9" s="116">
        <v>2</v>
      </c>
      <c r="C9" s="124">
        <v>602311</v>
      </c>
      <c r="D9" s="125">
        <v>108</v>
      </c>
      <c r="E9" s="126">
        <v>1</v>
      </c>
      <c r="F9" s="127">
        <f t="shared" ref="F9:F14" si="0">SUM(D9:E9)</f>
        <v>109</v>
      </c>
      <c r="G9" s="118"/>
      <c r="H9" s="121"/>
      <c r="I9" s="123"/>
      <c r="J9" s="123"/>
      <c r="N9" s="135"/>
    </row>
    <row r="10" spans="1:15" x14ac:dyDescent="0.35">
      <c r="A10" s="48">
        <v>2016</v>
      </c>
      <c r="B10" s="116">
        <v>3</v>
      </c>
      <c r="C10" s="124">
        <v>601257</v>
      </c>
      <c r="D10" s="125">
        <v>125</v>
      </c>
      <c r="E10" s="126">
        <v>12</v>
      </c>
      <c r="F10" s="127">
        <f t="shared" si="0"/>
        <v>137</v>
      </c>
      <c r="G10" s="118"/>
      <c r="H10" s="121"/>
      <c r="I10" s="123"/>
      <c r="J10" s="123"/>
    </row>
    <row r="11" spans="1:15" x14ac:dyDescent="0.35">
      <c r="A11" s="48">
        <v>2017</v>
      </c>
      <c r="B11" s="116">
        <v>4</v>
      </c>
      <c r="C11" s="124">
        <v>612256</v>
      </c>
      <c r="D11" s="125">
        <v>206</v>
      </c>
      <c r="E11" s="126">
        <v>314</v>
      </c>
      <c r="F11" s="127">
        <f t="shared" si="0"/>
        <v>520</v>
      </c>
      <c r="G11" s="118"/>
      <c r="H11" s="121"/>
      <c r="I11" s="123"/>
      <c r="J11" s="123"/>
    </row>
    <row r="12" spans="1:15" x14ac:dyDescent="0.35">
      <c r="A12" s="48">
        <v>2018</v>
      </c>
      <c r="B12" s="116">
        <v>5</v>
      </c>
      <c r="C12" s="124">
        <v>615452</v>
      </c>
      <c r="D12" s="125">
        <v>380</v>
      </c>
      <c r="E12" s="126">
        <v>560</v>
      </c>
      <c r="F12" s="127">
        <f t="shared" si="0"/>
        <v>940</v>
      </c>
      <c r="G12" s="118"/>
      <c r="H12" s="121"/>
      <c r="I12" s="123"/>
      <c r="J12" s="123"/>
    </row>
    <row r="13" spans="1:15" x14ac:dyDescent="0.35">
      <c r="A13" s="48">
        <v>2019</v>
      </c>
      <c r="B13" s="116">
        <v>6</v>
      </c>
      <c r="C13" s="124">
        <v>630596</v>
      </c>
      <c r="D13" s="125">
        <v>473</v>
      </c>
      <c r="E13" s="126">
        <v>1120</v>
      </c>
      <c r="F13" s="127">
        <f t="shared" si="0"/>
        <v>1593</v>
      </c>
      <c r="G13" s="118"/>
      <c r="H13" s="121"/>
      <c r="I13" s="123"/>
      <c r="J13" s="123"/>
    </row>
    <row r="14" spans="1:15" x14ac:dyDescent="0.35">
      <c r="A14" s="48">
        <v>2020</v>
      </c>
      <c r="B14" s="116">
        <v>7</v>
      </c>
      <c r="C14" s="124">
        <v>634042</v>
      </c>
      <c r="D14" s="125">
        <v>552</v>
      </c>
      <c r="E14" s="126">
        <v>1217</v>
      </c>
      <c r="F14" s="127">
        <f t="shared" si="0"/>
        <v>1769</v>
      </c>
      <c r="G14" s="118"/>
      <c r="H14" s="121"/>
      <c r="I14" s="123"/>
      <c r="J14" s="123"/>
    </row>
    <row r="15" spans="1:15" x14ac:dyDescent="0.35">
      <c r="A15" s="48">
        <v>2021</v>
      </c>
      <c r="B15" s="116">
        <v>8</v>
      </c>
      <c r="C15" s="119">
        <f>4395.1*(B15)+598494</f>
        <v>633654.80000000005</v>
      </c>
      <c r="D15" s="123"/>
      <c r="E15" s="123"/>
      <c r="F15" s="120"/>
      <c r="G15" s="115">
        <f t="shared" ref="G15:G34" si="1">32.306*B15^2.0066</f>
        <v>2096.1557880242731</v>
      </c>
      <c r="H15" s="128">
        <f>32.306*B15^$F$37</f>
        <v>8348.6221705090375</v>
      </c>
      <c r="I15" s="115">
        <f t="shared" ref="I15:I34" si="2">H15*C49</f>
        <v>2425.211471768494</v>
      </c>
      <c r="J15" s="115">
        <f t="shared" ref="J15:J34" si="3">H15*D49</f>
        <v>5923.410698740543</v>
      </c>
    </row>
    <row r="16" spans="1:15" x14ac:dyDescent="0.35">
      <c r="A16" s="48">
        <v>2022</v>
      </c>
      <c r="B16" s="116">
        <v>9</v>
      </c>
      <c r="C16" s="119">
        <f t="shared" ref="C16:C34" si="4">4395.1*(B16)+598494</f>
        <v>638049.9</v>
      </c>
      <c r="D16" s="123"/>
      <c r="E16" s="123"/>
      <c r="F16" s="120"/>
      <c r="G16" s="115">
        <f t="shared" si="1"/>
        <v>2655.0102873441447</v>
      </c>
      <c r="H16" s="128">
        <f t="shared" ref="H16:H34" si="5">32.306*B16^$F$37</f>
        <v>11435.450844452225</v>
      </c>
      <c r="I16" s="115">
        <f t="shared" si="2"/>
        <v>3053.253702139732</v>
      </c>
      <c r="J16" s="115">
        <f t="shared" si="3"/>
        <v>8382.1971423124942</v>
      </c>
    </row>
    <row r="17" spans="1:10" x14ac:dyDescent="0.35">
      <c r="A17" s="48">
        <v>2023</v>
      </c>
      <c r="B17" s="116">
        <v>10</v>
      </c>
      <c r="C17" s="119">
        <f t="shared" si="4"/>
        <v>642445</v>
      </c>
      <c r="D17" s="123"/>
      <c r="E17" s="123"/>
      <c r="F17" s="120"/>
      <c r="G17" s="115">
        <f t="shared" si="1"/>
        <v>3280.0705788652981</v>
      </c>
      <c r="H17" s="128">
        <f t="shared" si="5"/>
        <v>15152.370495541058</v>
      </c>
      <c r="I17" s="115">
        <f t="shared" si="2"/>
        <v>3751.6975405697558</v>
      </c>
      <c r="J17" s="115">
        <f t="shared" si="3"/>
        <v>11400.672954971302</v>
      </c>
    </row>
    <row r="18" spans="1:10" x14ac:dyDescent="0.35">
      <c r="A18" s="48">
        <v>2024</v>
      </c>
      <c r="B18" s="116">
        <v>11</v>
      </c>
      <c r="C18" s="119">
        <f t="shared" si="4"/>
        <v>646840.1</v>
      </c>
      <c r="D18" s="123"/>
      <c r="E18" s="123"/>
      <c r="F18" s="120"/>
      <c r="G18" s="115">
        <f t="shared" si="1"/>
        <v>3971.3828020318924</v>
      </c>
      <c r="H18" s="128">
        <f t="shared" si="5"/>
        <v>19545.582304252999</v>
      </c>
      <c r="I18" s="115">
        <f t="shared" si="2"/>
        <v>4520.2108005058699</v>
      </c>
      <c r="J18" s="115">
        <f t="shared" si="3"/>
        <v>15025.371503747128</v>
      </c>
    </row>
    <row r="19" spans="1:10" x14ac:dyDescent="0.35">
      <c r="A19" s="48">
        <v>2025</v>
      </c>
      <c r="B19" s="116">
        <v>12</v>
      </c>
      <c r="C19" s="119">
        <f t="shared" si="4"/>
        <v>651235.19999999995</v>
      </c>
      <c r="D19" s="123"/>
      <c r="E19" s="123"/>
      <c r="F19" s="120"/>
      <c r="G19" s="115">
        <f t="shared" si="1"/>
        <v>4728.9887086383087</v>
      </c>
      <c r="H19" s="128">
        <f t="shared" si="5"/>
        <v>24659.78687362979</v>
      </c>
      <c r="I19" s="115">
        <f t="shared" si="2"/>
        <v>5358.4944391733961</v>
      </c>
      <c r="J19" s="115">
        <f t="shared" si="3"/>
        <v>19301.292434456391</v>
      </c>
    </row>
    <row r="20" spans="1:10" x14ac:dyDescent="0.35">
      <c r="A20" s="48">
        <v>2026</v>
      </c>
      <c r="B20" s="116">
        <v>13</v>
      </c>
      <c r="C20" s="119">
        <f t="shared" si="4"/>
        <v>655630.30000000005</v>
      </c>
      <c r="D20" s="123"/>
      <c r="E20" s="123"/>
      <c r="F20" s="120"/>
      <c r="G20" s="115">
        <f t="shared" si="1"/>
        <v>5552.9264284143255</v>
      </c>
      <c r="H20" s="128">
        <f t="shared" si="5"/>
        <v>30538.363933893219</v>
      </c>
      <c r="I20" s="115">
        <f t="shared" si="2"/>
        <v>6266.2766386304183</v>
      </c>
      <c r="J20" s="115">
        <f t="shared" si="3"/>
        <v>24272.087295262801</v>
      </c>
    </row>
    <row r="21" spans="1:10" x14ac:dyDescent="0.35">
      <c r="A21" s="48">
        <v>2027</v>
      </c>
      <c r="B21" s="116">
        <v>14</v>
      </c>
      <c r="C21" s="119">
        <f t="shared" si="4"/>
        <v>660025.4</v>
      </c>
      <c r="D21" s="123"/>
      <c r="E21" s="123"/>
      <c r="F21" s="120"/>
      <c r="G21" s="115">
        <f t="shared" si="1"/>
        <v>6443.2310498578972</v>
      </c>
      <c r="H21" s="128">
        <f t="shared" si="5"/>
        <v>37223.517375794203</v>
      </c>
      <c r="I21" s="115">
        <f t="shared" si="2"/>
        <v>7243.3083366700748</v>
      </c>
      <c r="J21" s="115">
        <f t="shared" si="3"/>
        <v>29980.209039124129</v>
      </c>
    </row>
    <row r="22" spans="1:10" x14ac:dyDescent="0.35">
      <c r="A22" s="48">
        <v>2028</v>
      </c>
      <c r="B22" s="116">
        <v>15</v>
      </c>
      <c r="C22" s="119">
        <f t="shared" si="4"/>
        <v>664420.5</v>
      </c>
      <c r="D22" s="123"/>
      <c r="E22" s="123"/>
      <c r="F22" s="120"/>
      <c r="G22" s="115">
        <f t="shared" si="1"/>
        <v>7399.9350714342499</v>
      </c>
      <c r="H22" s="128">
        <f t="shared" si="5"/>
        <v>44756.394458744035</v>
      </c>
      <c r="I22" s="115">
        <f t="shared" si="2"/>
        <v>8289.3597703229752</v>
      </c>
      <c r="J22" s="115">
        <f t="shared" si="3"/>
        <v>36467.034688421059</v>
      </c>
    </row>
    <row r="23" spans="1:10" x14ac:dyDescent="0.35">
      <c r="A23" s="48">
        <v>2029</v>
      </c>
      <c r="B23" s="116">
        <v>16</v>
      </c>
      <c r="C23" s="119">
        <f t="shared" si="4"/>
        <v>668815.6</v>
      </c>
      <c r="D23" s="123"/>
      <c r="E23" s="123"/>
      <c r="F23" s="120"/>
      <c r="G23" s="115">
        <f t="shared" si="1"/>
        <v>8423.068759104166</v>
      </c>
      <c r="H23" s="128">
        <f t="shared" si="5"/>
        <v>53177.185309476408</v>
      </c>
      <c r="I23" s="115">
        <f t="shared" si="2"/>
        <v>9404.2177479485945</v>
      </c>
      <c r="J23" s="115">
        <f t="shared" si="3"/>
        <v>43772.967561527817</v>
      </c>
    </row>
    <row r="24" spans="1:10" x14ac:dyDescent="0.35">
      <c r="A24" s="48">
        <v>2030</v>
      </c>
      <c r="B24" s="116">
        <v>17</v>
      </c>
      <c r="C24" s="119">
        <f t="shared" si="4"/>
        <v>673210.7</v>
      </c>
      <c r="D24" s="123"/>
      <c r="E24" s="123"/>
      <c r="F24" s="120"/>
      <c r="G24" s="115">
        <f t="shared" si="1"/>
        <v>9512.6604344675798</v>
      </c>
      <c r="H24" s="128">
        <f t="shared" si="5"/>
        <v>62525.207066328468</v>
      </c>
      <c r="I24" s="115">
        <f t="shared" si="2"/>
        <v>10587.683458910618</v>
      </c>
      <c r="J24" s="115">
        <f t="shared" si="3"/>
        <v>51937.523607417854</v>
      </c>
    </row>
    <row r="25" spans="1:10" x14ac:dyDescent="0.35">
      <c r="A25" s="48">
        <v>2031</v>
      </c>
      <c r="B25" s="116">
        <v>18</v>
      </c>
      <c r="C25" s="119">
        <f t="shared" si="4"/>
        <v>677605.8</v>
      </c>
      <c r="D25" s="123"/>
      <c r="E25" s="123"/>
      <c r="F25" s="120"/>
      <c r="G25" s="115">
        <f t="shared" si="1"/>
        <v>10668.736710407928</v>
      </c>
      <c r="H25" s="128">
        <f t="shared" si="5"/>
        <v>72838.975849324619</v>
      </c>
      <c r="I25" s="115">
        <f t="shared" si="2"/>
        <v>11839.570688536285</v>
      </c>
      <c r="J25" s="115">
        <f t="shared" si="3"/>
        <v>60999.405160788338</v>
      </c>
    </row>
    <row r="26" spans="1:10" x14ac:dyDescent="0.35">
      <c r="A26" s="48">
        <v>2032</v>
      </c>
      <c r="B26" s="116">
        <v>19</v>
      </c>
      <c r="C26" s="119">
        <f t="shared" si="4"/>
        <v>682000.9</v>
      </c>
      <c r="D26" s="123"/>
      <c r="E26" s="123"/>
      <c r="F26" s="120"/>
      <c r="G26" s="115">
        <f t="shared" si="1"/>
        <v>11891.322686275918</v>
      </c>
      <c r="H26" s="128">
        <f t="shared" si="5"/>
        <v>84156.268929023674</v>
      </c>
      <c r="I26" s="115">
        <f t="shared" si="2"/>
        <v>13159.70434437053</v>
      </c>
      <c r="J26" s="115">
        <f t="shared" si="3"/>
        <v>70996.564584653141</v>
      </c>
    </row>
    <row r="27" spans="1:10" x14ac:dyDescent="0.35">
      <c r="A27" s="48">
        <v>2033</v>
      </c>
      <c r="B27" s="116">
        <v>20</v>
      </c>
      <c r="C27" s="119">
        <f t="shared" si="4"/>
        <v>686396</v>
      </c>
      <c r="D27" s="123"/>
      <c r="E27" s="123"/>
      <c r="F27" s="120"/>
      <c r="G27" s="115">
        <f t="shared" si="1"/>
        <v>13180.442111384269</v>
      </c>
      <c r="H27" s="128">
        <f t="shared" si="5"/>
        <v>96514.178898348648</v>
      </c>
      <c r="I27" s="115">
        <f t="shared" si="2"/>
        <v>14547.919225465836</v>
      </c>
      <c r="J27" s="115">
        <f t="shared" si="3"/>
        <v>81966.259672882807</v>
      </c>
    </row>
    <row r="28" spans="1:10" x14ac:dyDescent="0.35">
      <c r="A28" s="48">
        <v>2034</v>
      </c>
      <c r="B28" s="116">
        <v>21</v>
      </c>
      <c r="C28" s="119">
        <f t="shared" si="4"/>
        <v>690791.1</v>
      </c>
      <c r="D28" s="123"/>
      <c r="E28" s="123"/>
      <c r="F28" s="120"/>
      <c r="G28" s="115">
        <f t="shared" si="1"/>
        <v>14536.117523328348</v>
      </c>
      <c r="H28" s="128">
        <f t="shared" si="5"/>
        <v>109949.16124201278</v>
      </c>
      <c r="I28" s="115">
        <f t="shared" si="2"/>
        <v>16004.058984168438</v>
      </c>
      <c r="J28" s="115">
        <f t="shared" si="3"/>
        <v>93945.102257844337</v>
      </c>
    </row>
    <row r="29" spans="1:10" x14ac:dyDescent="0.35">
      <c r="A29" s="48">
        <v>2035</v>
      </c>
      <c r="B29" s="116">
        <v>22</v>
      </c>
      <c r="C29" s="119">
        <f t="shared" si="4"/>
        <v>695186.2</v>
      </c>
      <c r="D29" s="123"/>
      <c r="E29" s="123"/>
      <c r="F29" s="120"/>
      <c r="G29" s="115">
        <f t="shared" si="1"/>
        <v>15958.370366053667</v>
      </c>
      <c r="H29" s="128">
        <f t="shared" si="5"/>
        <v>124497.07639739933</v>
      </c>
      <c r="I29" s="115">
        <f t="shared" si="2"/>
        <v>17527.975242335524</v>
      </c>
      <c r="J29" s="115">
        <f t="shared" si="3"/>
        <v>106969.10115506381</v>
      </c>
    </row>
    <row r="30" spans="1:10" x14ac:dyDescent="0.35">
      <c r="A30" s="48">
        <v>2036</v>
      </c>
      <c r="B30" s="116">
        <v>23</v>
      </c>
      <c r="C30" s="119">
        <f t="shared" si="4"/>
        <v>699581.3</v>
      </c>
      <c r="D30" s="123"/>
      <c r="E30" s="123"/>
      <c r="F30" s="120"/>
      <c r="G30" s="115">
        <f t="shared" si="1"/>
        <v>17447.221091443993</v>
      </c>
      <c r="H30" s="128">
        <f t="shared" si="5"/>
        <v>140193.22717610505</v>
      </c>
      <c r="I30" s="115">
        <f t="shared" si="2"/>
        <v>19119.526832873991</v>
      </c>
      <c r="J30" s="115">
        <f t="shared" si="3"/>
        <v>121073.70034323106</v>
      </c>
    </row>
    <row r="31" spans="1:10" x14ac:dyDescent="0.35">
      <c r="A31" s="48">
        <v>2037</v>
      </c>
      <c r="B31" s="116">
        <v>24</v>
      </c>
      <c r="C31" s="119">
        <f t="shared" si="4"/>
        <v>703976.4</v>
      </c>
      <c r="D31" s="123"/>
      <c r="E31" s="123"/>
      <c r="F31" s="120"/>
      <c r="G31" s="115">
        <f t="shared" si="1"/>
        <v>19002.689247363553</v>
      </c>
      <c r="H31" s="128">
        <f t="shared" si="5"/>
        <v>157072.39224496481</v>
      </c>
      <c r="I31" s="115">
        <f t="shared" si="2"/>
        <v>20778.579144032956</v>
      </c>
      <c r="J31" s="115">
        <f t="shared" si="3"/>
        <v>136293.81310093185</v>
      </c>
    </row>
    <row r="32" spans="1:10" x14ac:dyDescent="0.35">
      <c r="A32" s="48">
        <v>2038</v>
      </c>
      <c r="B32" s="116">
        <v>25</v>
      </c>
      <c r="C32" s="119">
        <f t="shared" si="4"/>
        <v>708371.5</v>
      </c>
      <c r="D32" s="123"/>
      <c r="E32" s="123"/>
      <c r="F32" s="120"/>
      <c r="G32" s="115">
        <f t="shared" si="1"/>
        <v>20624.793554460794</v>
      </c>
      <c r="H32" s="128">
        <f t="shared" si="5"/>
        <v>175168.8562343384</v>
      </c>
      <c r="I32" s="115">
        <f t="shared" si="2"/>
        <v>22505.00354873699</v>
      </c>
      <c r="J32" s="115">
        <f t="shared" si="3"/>
        <v>152663.85268560142</v>
      </c>
    </row>
    <row r="33" spans="1:10" x14ac:dyDescent="0.35">
      <c r="A33" s="48">
        <v>2039</v>
      </c>
      <c r="B33" s="116">
        <v>26</v>
      </c>
      <c r="C33" s="119">
        <f t="shared" si="4"/>
        <v>712766.6</v>
      </c>
      <c r="D33" s="123"/>
      <c r="E33" s="123"/>
      <c r="F33" s="120"/>
      <c r="G33" s="115">
        <f t="shared" si="1"/>
        <v>22313.551973570658</v>
      </c>
      <c r="H33" s="128">
        <f t="shared" si="5"/>
        <v>194516.43693942067</v>
      </c>
      <c r="I33" s="115">
        <f t="shared" si="2"/>
        <v>24298.676904901738</v>
      </c>
      <c r="J33" s="115">
        <f t="shared" si="3"/>
        <v>170217.76003451893</v>
      </c>
    </row>
    <row r="34" spans="1:10" x14ac:dyDescent="0.35">
      <c r="A34" s="48">
        <v>2040</v>
      </c>
      <c r="B34" s="116">
        <v>27</v>
      </c>
      <c r="C34" s="119">
        <f t="shared" si="4"/>
        <v>717161.7</v>
      </c>
      <c r="D34" s="123"/>
      <c r="E34" s="123"/>
      <c r="F34" s="120"/>
      <c r="G34" s="115">
        <f t="shared" si="1"/>
        <v>24068.981765190212</v>
      </c>
      <c r="H34" s="128">
        <f t="shared" si="5"/>
        <v>215148.50999997926</v>
      </c>
      <c r="I34" s="115">
        <f t="shared" si="2"/>
        <v>26159.481115458821</v>
      </c>
      <c r="J34" s="115">
        <f t="shared" si="3"/>
        <v>188989.02888452043</v>
      </c>
    </row>
    <row r="36" spans="1:10" x14ac:dyDescent="0.35">
      <c r="A36" s="47" t="s">
        <v>136</v>
      </c>
    </row>
    <row r="37" spans="1:10" s="46" customFormat="1" ht="29" x14ac:dyDescent="0.35">
      <c r="A37" s="195" t="s">
        <v>165</v>
      </c>
      <c r="B37" s="199">
        <f>32.306*D37^F37</f>
        <v>215148.50999997926</v>
      </c>
      <c r="C37" s="196" t="s">
        <v>134</v>
      </c>
      <c r="D37" s="197">
        <f>B34</f>
        <v>27</v>
      </c>
      <c r="E37" s="196" t="s">
        <v>135</v>
      </c>
      <c r="F37" s="198">
        <v>2.671197392128041</v>
      </c>
    </row>
    <row r="38" spans="1:10" s="46" customFormat="1" x14ac:dyDescent="0.35">
      <c r="A38" s="47"/>
    </row>
    <row r="39" spans="1:10" s="46" customFormat="1" ht="15.5" customHeight="1" x14ac:dyDescent="0.35">
      <c r="B39" s="134"/>
      <c r="C39" s="117"/>
    </row>
    <row r="40" spans="1:10" x14ac:dyDescent="0.35">
      <c r="A40" s="47" t="s">
        <v>168</v>
      </c>
    </row>
    <row r="41" spans="1:10" ht="19" customHeight="1" x14ac:dyDescent="0.35">
      <c r="A41" s="148" t="s">
        <v>14</v>
      </c>
      <c r="B41" s="148" t="s">
        <v>137</v>
      </c>
      <c r="C41" s="151" t="s">
        <v>128</v>
      </c>
      <c r="D41" s="151" t="s">
        <v>129</v>
      </c>
    </row>
    <row r="42" spans="1:10" x14ac:dyDescent="0.35">
      <c r="A42" s="139">
        <v>2014</v>
      </c>
      <c r="B42" s="150">
        <v>1</v>
      </c>
      <c r="C42" s="137">
        <f>D8/$F8</f>
        <v>0.97916666666666663</v>
      </c>
      <c r="D42" s="137">
        <f t="shared" ref="C42:D48" si="6">E8/$F8</f>
        <v>2.0833333333333332E-2</v>
      </c>
    </row>
    <row r="43" spans="1:10" x14ac:dyDescent="0.35">
      <c r="A43" s="48">
        <v>2015</v>
      </c>
      <c r="B43" s="136">
        <v>2</v>
      </c>
      <c r="C43" s="137">
        <f t="shared" si="6"/>
        <v>0.99082568807339455</v>
      </c>
      <c r="D43" s="137">
        <f t="shared" si="6"/>
        <v>9.1743119266055051E-3</v>
      </c>
    </row>
    <row r="44" spans="1:10" x14ac:dyDescent="0.35">
      <c r="A44" s="48">
        <v>2016</v>
      </c>
      <c r="B44" s="136">
        <v>3</v>
      </c>
      <c r="C44" s="137">
        <f t="shared" si="6"/>
        <v>0.91240875912408759</v>
      </c>
      <c r="D44" s="137">
        <f t="shared" si="6"/>
        <v>8.7591240875912413E-2</v>
      </c>
    </row>
    <row r="45" spans="1:10" x14ac:dyDescent="0.35">
      <c r="A45" s="48">
        <v>2017</v>
      </c>
      <c r="B45" s="136">
        <v>4</v>
      </c>
      <c r="C45" s="137">
        <f t="shared" si="6"/>
        <v>0.39615384615384613</v>
      </c>
      <c r="D45" s="137">
        <f t="shared" si="6"/>
        <v>0.60384615384615381</v>
      </c>
    </row>
    <row r="46" spans="1:10" x14ac:dyDescent="0.35">
      <c r="A46" s="48">
        <v>2018</v>
      </c>
      <c r="B46" s="136">
        <v>5</v>
      </c>
      <c r="C46" s="137">
        <f t="shared" si="6"/>
        <v>0.40425531914893614</v>
      </c>
      <c r="D46" s="137">
        <f t="shared" si="6"/>
        <v>0.5957446808510638</v>
      </c>
    </row>
    <row r="47" spans="1:10" x14ac:dyDescent="0.35">
      <c r="A47" s="48">
        <v>2019</v>
      </c>
      <c r="B47" s="136">
        <v>6</v>
      </c>
      <c r="C47" s="137">
        <f t="shared" si="6"/>
        <v>0.29692404268675454</v>
      </c>
      <c r="D47" s="137">
        <f t="shared" si="6"/>
        <v>0.70307595731324546</v>
      </c>
    </row>
    <row r="48" spans="1:10" x14ac:dyDescent="0.35">
      <c r="A48" s="48">
        <v>2020</v>
      </c>
      <c r="B48" s="136">
        <v>7</v>
      </c>
      <c r="C48" s="137">
        <f t="shared" si="6"/>
        <v>0.3120407009609949</v>
      </c>
      <c r="D48" s="137">
        <f t="shared" si="6"/>
        <v>0.6879592990390051</v>
      </c>
    </row>
    <row r="49" spans="1:4" x14ac:dyDescent="0.35">
      <c r="A49" s="48">
        <v>2021</v>
      </c>
      <c r="B49" s="136">
        <v>8</v>
      </c>
      <c r="C49" s="137">
        <f t="shared" ref="C49:C68" si="7">1.2875*(B49)^-0.716</f>
        <v>0.2904924216519697</v>
      </c>
      <c r="D49" s="137">
        <f t="shared" ref="D49:D68" si="8">1-C49</f>
        <v>0.70950757834803024</v>
      </c>
    </row>
    <row r="50" spans="1:4" x14ac:dyDescent="0.35">
      <c r="A50" s="48">
        <v>2022</v>
      </c>
      <c r="B50" s="136">
        <v>9</v>
      </c>
      <c r="C50" s="137">
        <f t="shared" si="7"/>
        <v>0.26699897919818194</v>
      </c>
      <c r="D50" s="137">
        <f t="shared" si="8"/>
        <v>0.73300102080181806</v>
      </c>
    </row>
    <row r="51" spans="1:4" x14ac:dyDescent="0.35">
      <c r="A51" s="48">
        <v>2023</v>
      </c>
      <c r="B51" s="136">
        <v>10</v>
      </c>
      <c r="C51" s="137">
        <f t="shared" si="7"/>
        <v>0.24759806009718291</v>
      </c>
      <c r="D51" s="137">
        <f t="shared" si="8"/>
        <v>0.75240193990281712</v>
      </c>
    </row>
    <row r="52" spans="1:4" x14ac:dyDescent="0.35">
      <c r="A52" s="48">
        <v>2024</v>
      </c>
      <c r="B52" s="136">
        <v>11</v>
      </c>
      <c r="C52" s="137">
        <f t="shared" si="7"/>
        <v>0.23126508743217641</v>
      </c>
      <c r="D52" s="137">
        <f t="shared" si="8"/>
        <v>0.76873491256782356</v>
      </c>
    </row>
    <row r="53" spans="1:4" x14ac:dyDescent="0.35">
      <c r="A53" s="48">
        <v>2025</v>
      </c>
      <c r="B53" s="136">
        <v>12</v>
      </c>
      <c r="C53" s="137">
        <f t="shared" si="7"/>
        <v>0.21729686743171167</v>
      </c>
      <c r="D53" s="137">
        <f t="shared" si="8"/>
        <v>0.78270313256828827</v>
      </c>
    </row>
    <row r="54" spans="1:4" x14ac:dyDescent="0.35">
      <c r="A54" s="48">
        <v>2026</v>
      </c>
      <c r="B54" s="136">
        <v>13</v>
      </c>
      <c r="C54" s="137">
        <f t="shared" si="7"/>
        <v>0.20519359361212364</v>
      </c>
      <c r="D54" s="137">
        <f t="shared" si="8"/>
        <v>0.79480640638787636</v>
      </c>
    </row>
    <row r="55" spans="1:4" x14ac:dyDescent="0.35">
      <c r="A55" s="48">
        <v>2027</v>
      </c>
      <c r="B55" s="136">
        <v>14</v>
      </c>
      <c r="C55" s="137">
        <f t="shared" si="7"/>
        <v>0.19458957259585227</v>
      </c>
      <c r="D55" s="137">
        <f t="shared" si="8"/>
        <v>0.8054104274041477</v>
      </c>
    </row>
    <row r="56" spans="1:4" x14ac:dyDescent="0.35">
      <c r="A56" s="48">
        <v>2028</v>
      </c>
      <c r="B56" s="136">
        <v>15</v>
      </c>
      <c r="C56" s="137">
        <f t="shared" si="7"/>
        <v>0.18521062455028672</v>
      </c>
      <c r="D56" s="137">
        <f t="shared" si="8"/>
        <v>0.8147893754497133</v>
      </c>
    </row>
    <row r="57" spans="1:4" x14ac:dyDescent="0.35">
      <c r="A57" s="48">
        <v>2029</v>
      </c>
      <c r="B57" s="136">
        <v>16</v>
      </c>
      <c r="C57" s="137">
        <f t="shared" si="7"/>
        <v>0.17684685064127909</v>
      </c>
      <c r="D57" s="137">
        <f t="shared" si="8"/>
        <v>0.82315314935872097</v>
      </c>
    </row>
    <row r="58" spans="1:4" x14ac:dyDescent="0.35">
      <c r="A58" s="48">
        <v>2030</v>
      </c>
      <c r="B58" s="136">
        <v>17</v>
      </c>
      <c r="C58" s="137">
        <f t="shared" si="7"/>
        <v>0.16933464047034519</v>
      </c>
      <c r="D58" s="137">
        <f t="shared" si="8"/>
        <v>0.83066535952965481</v>
      </c>
    </row>
    <row r="59" spans="1:4" x14ac:dyDescent="0.35">
      <c r="A59" s="48">
        <v>2031</v>
      </c>
      <c r="B59" s="136">
        <v>18</v>
      </c>
      <c r="C59" s="137">
        <f t="shared" si="7"/>
        <v>0.162544442044706</v>
      </c>
      <c r="D59" s="137">
        <f t="shared" si="8"/>
        <v>0.83745555795529403</v>
      </c>
    </row>
    <row r="60" spans="1:4" x14ac:dyDescent="0.35">
      <c r="A60" s="48">
        <v>2032</v>
      </c>
      <c r="B60" s="136">
        <v>19</v>
      </c>
      <c r="C60" s="137">
        <f t="shared" si="7"/>
        <v>0.15637224073549716</v>
      </c>
      <c r="D60" s="137">
        <f t="shared" si="8"/>
        <v>0.84362775926450284</v>
      </c>
    </row>
    <row r="61" spans="1:4" x14ac:dyDescent="0.35">
      <c r="A61" s="48">
        <v>2033</v>
      </c>
      <c r="B61" s="136">
        <v>20</v>
      </c>
      <c r="C61" s="137">
        <f t="shared" si="7"/>
        <v>0.15073349213060289</v>
      </c>
      <c r="D61" s="137">
        <f t="shared" si="8"/>
        <v>0.84926650786939706</v>
      </c>
    </row>
    <row r="62" spans="1:4" x14ac:dyDescent="0.35">
      <c r="A62" s="48">
        <v>2034</v>
      </c>
      <c r="B62" s="136">
        <v>21</v>
      </c>
      <c r="C62" s="137">
        <f t="shared" si="7"/>
        <v>0.14555871826017269</v>
      </c>
      <c r="D62" s="137">
        <f t="shared" si="8"/>
        <v>0.85444128173982725</v>
      </c>
    </row>
    <row r="63" spans="1:4" x14ac:dyDescent="0.35">
      <c r="A63" s="48">
        <v>2035</v>
      </c>
      <c r="B63" s="136">
        <v>22</v>
      </c>
      <c r="C63" s="137">
        <f t="shared" si="7"/>
        <v>0.14079025588027119</v>
      </c>
      <c r="D63" s="137">
        <f t="shared" si="8"/>
        <v>0.85920974411972884</v>
      </c>
    </row>
    <row r="64" spans="1:4" x14ac:dyDescent="0.35">
      <c r="A64" s="48">
        <v>2036</v>
      </c>
      <c r="B64" s="136">
        <v>23</v>
      </c>
      <c r="C64" s="137">
        <f t="shared" si="7"/>
        <v>0.13637981818377587</v>
      </c>
      <c r="D64" s="137">
        <f t="shared" si="8"/>
        <v>0.86362018181622413</v>
      </c>
    </row>
    <row r="65" spans="1:5" x14ac:dyDescent="0.35">
      <c r="A65" s="48">
        <v>2037</v>
      </c>
      <c r="B65" s="136">
        <v>24</v>
      </c>
      <c r="C65" s="137">
        <f t="shared" si="7"/>
        <v>0.13228664087338393</v>
      </c>
      <c r="D65" s="137">
        <f t="shared" si="8"/>
        <v>0.86771335912661607</v>
      </c>
    </row>
    <row r="66" spans="1:5" x14ac:dyDescent="0.35">
      <c r="A66" s="48">
        <v>2038</v>
      </c>
      <c r="B66" s="136">
        <v>25</v>
      </c>
      <c r="C66" s="137">
        <f t="shared" si="7"/>
        <v>0.12847605466253725</v>
      </c>
      <c r="D66" s="137">
        <f t="shared" si="8"/>
        <v>0.8715239453374628</v>
      </c>
    </row>
    <row r="67" spans="1:5" x14ac:dyDescent="0.35">
      <c r="A67" s="48">
        <v>2039</v>
      </c>
      <c r="B67" s="136">
        <v>26</v>
      </c>
      <c r="C67" s="137">
        <f t="shared" si="7"/>
        <v>0.1249183734147321</v>
      </c>
      <c r="D67" s="137">
        <f t="shared" si="8"/>
        <v>0.87508162658526789</v>
      </c>
    </row>
    <row r="68" spans="1:5" x14ac:dyDescent="0.35">
      <c r="A68" s="48">
        <v>2040</v>
      </c>
      <c r="B68" s="136">
        <v>27</v>
      </c>
      <c r="C68" s="137">
        <f t="shared" si="7"/>
        <v>0.12158801897099517</v>
      </c>
      <c r="D68" s="137">
        <f t="shared" si="8"/>
        <v>0.87841198102900486</v>
      </c>
    </row>
    <row r="71" spans="1:5" hidden="1" x14ac:dyDescent="0.35">
      <c r="A71" s="154">
        <v>0.1</v>
      </c>
    </row>
    <row r="72" spans="1:5" hidden="1" x14ac:dyDescent="0.35">
      <c r="A72" s="154">
        <v>0.3</v>
      </c>
    </row>
    <row r="73" spans="1:5" hidden="1" x14ac:dyDescent="0.35">
      <c r="A73" s="154">
        <v>0.5</v>
      </c>
    </row>
    <row r="74" spans="1:5" s="46" customFormat="1" hidden="1" x14ac:dyDescent="0.35">
      <c r="A74" s="154"/>
    </row>
    <row r="75" spans="1:5" hidden="1" x14ac:dyDescent="0.35">
      <c r="A75" s="154">
        <v>0.2</v>
      </c>
      <c r="E75"/>
    </row>
    <row r="76" spans="1:5" hidden="1" x14ac:dyDescent="0.35">
      <c r="A76" s="154">
        <v>0.4</v>
      </c>
      <c r="E76"/>
    </row>
    <row r="77" spans="1:5" hidden="1" x14ac:dyDescent="0.35">
      <c r="A77" s="154">
        <v>0.6</v>
      </c>
      <c r="E77"/>
    </row>
    <row r="78" spans="1:5" hidden="1" x14ac:dyDescent="0.35">
      <c r="A78" s="154">
        <v>0.7</v>
      </c>
      <c r="E78"/>
    </row>
    <row r="79" spans="1:5" hidden="1" x14ac:dyDescent="0.35">
      <c r="A79" s="154">
        <v>0.8</v>
      </c>
      <c r="E79"/>
    </row>
    <row r="80" spans="1:5" hidden="1" x14ac:dyDescent="0.35">
      <c r="A80" s="154">
        <v>0.9</v>
      </c>
      <c r="E80"/>
    </row>
    <row r="81" spans="1:5" hidden="1" x14ac:dyDescent="0.35">
      <c r="A81" s="154">
        <v>1</v>
      </c>
      <c r="E81"/>
    </row>
    <row r="82" spans="1:5" x14ac:dyDescent="0.35">
      <c r="E82"/>
    </row>
    <row r="83" spans="1:5" x14ac:dyDescent="0.35">
      <c r="E83"/>
    </row>
    <row r="84" spans="1:5" x14ac:dyDescent="0.35">
      <c r="E84"/>
    </row>
    <row r="85" spans="1:5" x14ac:dyDescent="0.35">
      <c r="E85"/>
    </row>
    <row r="86" spans="1:5" x14ac:dyDescent="0.35">
      <c r="E86"/>
    </row>
    <row r="87" spans="1:5" x14ac:dyDescent="0.35">
      <c r="E87"/>
    </row>
    <row r="88" spans="1:5" x14ac:dyDescent="0.35">
      <c r="E88"/>
    </row>
    <row r="89" spans="1:5" x14ac:dyDescent="0.35">
      <c r="E89"/>
    </row>
    <row r="90" spans="1:5" x14ac:dyDescent="0.35">
      <c r="E9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getPowerFactor">
                <anchor moveWithCells="1" sizeWithCells="1">
                  <from>
                    <xdr:col>2</xdr:col>
                    <xdr:colOff>101600</xdr:colOff>
                    <xdr:row>3</xdr:row>
                    <xdr:rowOff>6350</xdr:rowOff>
                  </from>
                  <to>
                    <xdr:col>3</xdr:col>
                    <xdr:colOff>285750</xdr:colOff>
                    <xdr:row>3</xdr:row>
                    <xdr:rowOff>317500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619F0-92EA-46ED-BAE3-67B89EF8490C}">
  <sheetPr codeName="Sheet8"/>
  <dimension ref="A1:AG119"/>
  <sheetViews>
    <sheetView showGridLines="0" zoomScaleNormal="100" workbookViewId="0"/>
  </sheetViews>
  <sheetFormatPr defaultRowHeight="14.5" x14ac:dyDescent="0.35"/>
  <cols>
    <col min="1" max="1" width="8.7265625" style="46"/>
    <col min="2" max="2" width="19.7265625" customWidth="1"/>
    <col min="3" max="3" width="12.54296875" customWidth="1"/>
    <col min="4" max="4" width="8.54296875" customWidth="1"/>
    <col min="5" max="5" width="10.08984375" customWidth="1"/>
    <col min="6" max="6" width="10.54296875" bestFit="1" customWidth="1"/>
    <col min="7" max="7" width="12.36328125" bestFit="1" customWidth="1"/>
    <col min="8" max="8" width="13.453125" bestFit="1" customWidth="1"/>
    <col min="9" max="9" width="8.26953125" bestFit="1" customWidth="1"/>
    <col min="10" max="10" width="14.54296875" bestFit="1" customWidth="1"/>
    <col min="11" max="11" width="7.453125" bestFit="1" customWidth="1"/>
    <col min="12" max="12" width="8.1796875" bestFit="1" customWidth="1"/>
    <col min="13" max="13" width="10.36328125" bestFit="1" customWidth="1"/>
    <col min="14" max="14" width="11.1796875" bestFit="1" customWidth="1"/>
    <col min="15" max="15" width="8.453125" customWidth="1"/>
    <col min="16" max="16" width="13.26953125" bestFit="1" customWidth="1"/>
    <col min="17" max="17" width="10.7265625" customWidth="1"/>
    <col min="18" max="18" width="9.54296875" customWidth="1"/>
    <col min="19" max="19" width="10.81640625" customWidth="1"/>
    <col min="20" max="20" width="9.1796875" customWidth="1"/>
    <col min="21" max="21" width="11.54296875" bestFit="1" customWidth="1"/>
    <col min="22" max="22" width="6.7265625" bestFit="1" customWidth="1"/>
    <col min="23" max="23" width="10.90625" bestFit="1" customWidth="1"/>
    <col min="25" max="25" width="9.7265625" bestFit="1" customWidth="1"/>
    <col min="26" max="26" width="8.90625" bestFit="1" customWidth="1"/>
    <col min="27" max="27" width="9.54296875" customWidth="1"/>
    <col min="28" max="28" width="9.54296875" bestFit="1" customWidth="1"/>
    <col min="29" max="29" width="10.36328125" bestFit="1" customWidth="1"/>
    <col min="30" max="30" width="9.26953125" customWidth="1"/>
    <col min="31" max="31" width="17.08984375" bestFit="1" customWidth="1"/>
    <col min="32" max="32" width="12.453125" customWidth="1"/>
    <col min="33" max="33" width="22.36328125" bestFit="1" customWidth="1"/>
  </cols>
  <sheetData>
    <row r="1" spans="1:33" ht="21" x14ac:dyDescent="0.5">
      <c r="A1" s="152" t="s">
        <v>144</v>
      </c>
    </row>
    <row r="3" spans="1:33" x14ac:dyDescent="0.35">
      <c r="B3" s="47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</row>
    <row r="4" spans="1:33" x14ac:dyDescent="0.35">
      <c r="A4" s="47" t="s">
        <v>145</v>
      </c>
    </row>
    <row r="5" spans="1:33" x14ac:dyDescent="0.35">
      <c r="A5" s="162" t="s">
        <v>14</v>
      </c>
      <c r="B5" s="162" t="s">
        <v>142</v>
      </c>
      <c r="C5" s="162" t="s">
        <v>38</v>
      </c>
      <c r="D5" s="162" t="s">
        <v>39</v>
      </c>
      <c r="E5" s="162" t="s">
        <v>40</v>
      </c>
      <c r="F5" s="162" t="s">
        <v>41</v>
      </c>
      <c r="G5" s="162" t="s">
        <v>42</v>
      </c>
      <c r="H5" s="162" t="s">
        <v>43</v>
      </c>
      <c r="I5" s="162" t="s">
        <v>44</v>
      </c>
      <c r="J5" s="162" t="s">
        <v>45</v>
      </c>
      <c r="K5" s="162" t="s">
        <v>46</v>
      </c>
      <c r="L5" s="162" t="s">
        <v>47</v>
      </c>
      <c r="M5" s="162" t="s">
        <v>48</v>
      </c>
      <c r="N5" s="162" t="s">
        <v>49</v>
      </c>
      <c r="O5" s="162" t="s">
        <v>50</v>
      </c>
      <c r="P5" s="162" t="s">
        <v>51</v>
      </c>
      <c r="Q5" s="162" t="s">
        <v>52</v>
      </c>
      <c r="R5" s="162" t="s">
        <v>53</v>
      </c>
      <c r="S5" s="162" t="s">
        <v>54</v>
      </c>
      <c r="T5" s="162" t="s">
        <v>55</v>
      </c>
      <c r="U5" s="162" t="s">
        <v>56</v>
      </c>
      <c r="V5" s="162" t="s">
        <v>57</v>
      </c>
      <c r="W5" s="162" t="s">
        <v>58</v>
      </c>
      <c r="X5" s="162" t="s">
        <v>59</v>
      </c>
      <c r="Y5" s="162" t="s">
        <v>60</v>
      </c>
      <c r="Z5" s="162" t="s">
        <v>61</v>
      </c>
      <c r="AA5" s="162" t="s">
        <v>62</v>
      </c>
      <c r="AB5" s="162" t="s">
        <v>63</v>
      </c>
      <c r="AC5" s="162" t="s">
        <v>64</v>
      </c>
      <c r="AD5" s="162" t="s">
        <v>65</v>
      </c>
      <c r="AE5" s="162" t="s">
        <v>66</v>
      </c>
      <c r="AF5" s="162" t="s">
        <v>122</v>
      </c>
      <c r="AG5" s="162" t="s">
        <v>155</v>
      </c>
    </row>
    <row r="6" spans="1:33" x14ac:dyDescent="0.35">
      <c r="A6" s="48">
        <v>2015</v>
      </c>
      <c r="B6" s="122">
        <v>2</v>
      </c>
      <c r="C6" s="129">
        <v>59880</v>
      </c>
      <c r="D6" s="129">
        <v>99470</v>
      </c>
      <c r="E6" s="129">
        <v>28490</v>
      </c>
      <c r="F6" s="129">
        <v>44440</v>
      </c>
      <c r="G6" s="129">
        <v>42350</v>
      </c>
      <c r="H6" s="129">
        <v>49100</v>
      </c>
      <c r="I6" s="129">
        <v>34770</v>
      </c>
      <c r="J6" s="129">
        <v>5360</v>
      </c>
      <c r="K6" s="129">
        <v>45890</v>
      </c>
      <c r="L6" s="129">
        <v>67850</v>
      </c>
      <c r="M6" s="129">
        <v>26410</v>
      </c>
      <c r="N6" s="129">
        <v>78760</v>
      </c>
      <c r="O6" s="129">
        <v>41810</v>
      </c>
      <c r="P6" s="129">
        <v>20810</v>
      </c>
      <c r="Q6" s="129">
        <v>23680</v>
      </c>
      <c r="R6" s="129">
        <v>9390</v>
      </c>
      <c r="S6" s="129">
        <v>41790</v>
      </c>
      <c r="T6" s="129">
        <v>40570</v>
      </c>
      <c r="U6" s="129">
        <v>41770</v>
      </c>
      <c r="V6" s="129">
        <v>7240</v>
      </c>
      <c r="W6" s="129">
        <v>22570</v>
      </c>
      <c r="X6" s="129">
        <v>66460</v>
      </c>
      <c r="Y6" s="129">
        <v>38740</v>
      </c>
      <c r="Z6" s="129">
        <v>78250</v>
      </c>
      <c r="AA6" s="129">
        <v>13200</v>
      </c>
      <c r="AB6" s="129">
        <v>44330</v>
      </c>
      <c r="AC6" s="129">
        <v>67660</v>
      </c>
      <c r="AD6" s="129">
        <v>62650</v>
      </c>
      <c r="AE6" s="129">
        <f>SUM(C6:AD6)</f>
        <v>1203690</v>
      </c>
      <c r="AF6" s="129" cm="1">
        <f t="array" ref="AF6:AF11">'Predict EVs'!F9:F14</f>
        <v>109</v>
      </c>
      <c r="AG6" s="132">
        <f t="shared" ref="AG6:AG31" si="0">AF6/AE6</f>
        <v>9.0554877086292986E-5</v>
      </c>
    </row>
    <row r="7" spans="1:33" x14ac:dyDescent="0.35">
      <c r="A7" s="48">
        <v>2016</v>
      </c>
      <c r="B7" s="122">
        <v>3</v>
      </c>
      <c r="C7" s="129">
        <v>59880</v>
      </c>
      <c r="D7" s="129">
        <v>102750</v>
      </c>
      <c r="E7" s="129">
        <v>29330</v>
      </c>
      <c r="F7" s="129">
        <v>45830</v>
      </c>
      <c r="G7" s="129">
        <v>42900</v>
      </c>
      <c r="H7" s="129">
        <v>54130</v>
      </c>
      <c r="I7" s="129">
        <v>34830</v>
      </c>
      <c r="J7" s="129">
        <v>5400</v>
      </c>
      <c r="K7" s="129">
        <v>47260</v>
      </c>
      <c r="L7" s="129">
        <v>71320</v>
      </c>
      <c r="M7" s="129">
        <v>26930</v>
      </c>
      <c r="N7" s="129">
        <v>79480</v>
      </c>
      <c r="O7" s="129">
        <v>43610</v>
      </c>
      <c r="P7" s="129">
        <v>21020</v>
      </c>
      <c r="Q7" s="129">
        <v>24580</v>
      </c>
      <c r="R7" s="129">
        <v>9350</v>
      </c>
      <c r="S7" s="129">
        <v>44620</v>
      </c>
      <c r="T7" s="129">
        <v>48010</v>
      </c>
      <c r="U7" s="129">
        <v>42270</v>
      </c>
      <c r="V7" s="129">
        <v>7260</v>
      </c>
      <c r="W7" s="129">
        <v>23000</v>
      </c>
      <c r="X7" s="129">
        <v>72360</v>
      </c>
      <c r="Y7" s="129">
        <v>39890</v>
      </c>
      <c r="Z7" s="129">
        <v>80200</v>
      </c>
      <c r="AA7" s="129">
        <v>13850</v>
      </c>
      <c r="AB7" s="129">
        <v>45130</v>
      </c>
      <c r="AC7" s="129">
        <v>69710</v>
      </c>
      <c r="AD7" s="129">
        <v>65350</v>
      </c>
      <c r="AE7" s="129">
        <f t="shared" ref="AE7:AE31" si="1">SUM(C7:AD7)</f>
        <v>1250250</v>
      </c>
      <c r="AF7" s="129">
        <v>137</v>
      </c>
      <c r="AG7" s="132">
        <f t="shared" si="0"/>
        <v>1.0957808438312337E-4</v>
      </c>
    </row>
    <row r="8" spans="1:33" x14ac:dyDescent="0.35">
      <c r="A8" s="48">
        <v>2017</v>
      </c>
      <c r="B8" s="122">
        <v>4</v>
      </c>
      <c r="C8" s="129">
        <v>61030</v>
      </c>
      <c r="D8" s="129">
        <v>104470</v>
      </c>
      <c r="E8" s="129">
        <v>30430</v>
      </c>
      <c r="F8" s="129">
        <v>47300</v>
      </c>
      <c r="G8" s="129">
        <v>43390</v>
      </c>
      <c r="H8" s="129">
        <v>55210</v>
      </c>
      <c r="I8" s="129">
        <v>36670</v>
      </c>
      <c r="J8" s="129">
        <v>6420</v>
      </c>
      <c r="K8" s="129">
        <v>48400</v>
      </c>
      <c r="L8" s="129">
        <v>72740</v>
      </c>
      <c r="M8" s="129">
        <v>27660</v>
      </c>
      <c r="N8" s="129">
        <v>82800</v>
      </c>
      <c r="O8" s="129">
        <v>45330</v>
      </c>
      <c r="P8" s="129">
        <v>21280</v>
      </c>
      <c r="Q8" s="129">
        <v>25670</v>
      </c>
      <c r="R8" s="129">
        <v>9400</v>
      </c>
      <c r="S8" s="129">
        <v>45960</v>
      </c>
      <c r="T8" s="129">
        <v>52450</v>
      </c>
      <c r="U8" s="129">
        <v>43090</v>
      </c>
      <c r="V8" s="129">
        <v>7470</v>
      </c>
      <c r="W8" s="129">
        <v>28170</v>
      </c>
      <c r="X8" s="129">
        <v>77380</v>
      </c>
      <c r="Y8" s="129">
        <v>40100</v>
      </c>
      <c r="Z8" s="129">
        <v>81310</v>
      </c>
      <c r="AA8" s="129">
        <v>14150</v>
      </c>
      <c r="AB8" s="129">
        <v>47290</v>
      </c>
      <c r="AC8" s="129">
        <v>73480</v>
      </c>
      <c r="AD8" s="129">
        <v>69030</v>
      </c>
      <c r="AE8" s="129">
        <f t="shared" si="1"/>
        <v>1298080</v>
      </c>
      <c r="AF8" s="129">
        <v>520</v>
      </c>
      <c r="AG8" s="132">
        <f t="shared" si="0"/>
        <v>4.005916430420313E-4</v>
      </c>
    </row>
    <row r="9" spans="1:33" x14ac:dyDescent="0.35">
      <c r="A9" s="48">
        <v>2018</v>
      </c>
      <c r="B9" s="122">
        <v>5</v>
      </c>
      <c r="C9" s="129">
        <v>62430</v>
      </c>
      <c r="D9" s="129">
        <v>105240</v>
      </c>
      <c r="E9" s="129">
        <v>30070</v>
      </c>
      <c r="F9" s="129">
        <v>54520</v>
      </c>
      <c r="G9" s="129">
        <v>43930</v>
      </c>
      <c r="H9" s="129">
        <v>57070</v>
      </c>
      <c r="I9" s="129">
        <v>37170</v>
      </c>
      <c r="J9" s="129">
        <v>7730</v>
      </c>
      <c r="K9" s="129">
        <v>49410</v>
      </c>
      <c r="L9" s="129">
        <v>74690</v>
      </c>
      <c r="M9" s="129">
        <v>27660</v>
      </c>
      <c r="N9" s="129">
        <v>83960</v>
      </c>
      <c r="O9" s="129">
        <v>45320</v>
      </c>
      <c r="P9" s="129">
        <v>21290</v>
      </c>
      <c r="Q9" s="129">
        <v>25820</v>
      </c>
      <c r="R9" s="129">
        <v>9390</v>
      </c>
      <c r="S9" s="129">
        <v>47820</v>
      </c>
      <c r="T9" s="129">
        <v>57290</v>
      </c>
      <c r="U9" s="129">
        <v>42970</v>
      </c>
      <c r="V9" s="129">
        <v>7940</v>
      </c>
      <c r="W9" s="129">
        <v>32260</v>
      </c>
      <c r="X9" s="129">
        <v>77890</v>
      </c>
      <c r="Y9" s="129">
        <v>40390</v>
      </c>
      <c r="Z9" s="129">
        <v>82210</v>
      </c>
      <c r="AA9" s="129">
        <v>14170</v>
      </c>
      <c r="AB9" s="129">
        <v>47070</v>
      </c>
      <c r="AC9" s="129">
        <v>75600</v>
      </c>
      <c r="AD9" s="129">
        <v>71980</v>
      </c>
      <c r="AE9" s="129">
        <f t="shared" si="1"/>
        <v>1333290</v>
      </c>
      <c r="AF9" s="129">
        <v>940</v>
      </c>
      <c r="AG9" s="132">
        <f t="shared" si="0"/>
        <v>7.0502291324468043E-4</v>
      </c>
    </row>
    <row r="10" spans="1:33" x14ac:dyDescent="0.35">
      <c r="A10" s="48">
        <v>2019</v>
      </c>
      <c r="B10" s="122">
        <v>6</v>
      </c>
      <c r="C10" s="129">
        <v>61730</v>
      </c>
      <c r="D10" s="129">
        <v>105420</v>
      </c>
      <c r="E10" s="129">
        <v>30360</v>
      </c>
      <c r="F10" s="129">
        <v>56980</v>
      </c>
      <c r="G10" s="129">
        <v>43930</v>
      </c>
      <c r="H10" s="129">
        <v>57570</v>
      </c>
      <c r="I10" s="129">
        <v>37670</v>
      </c>
      <c r="J10" s="129">
        <v>7730</v>
      </c>
      <c r="K10" s="129">
        <v>49180</v>
      </c>
      <c r="L10" s="129">
        <v>76490</v>
      </c>
      <c r="M10" s="129">
        <v>27890</v>
      </c>
      <c r="N10" s="129">
        <v>84670</v>
      </c>
      <c r="O10" s="129">
        <v>46600</v>
      </c>
      <c r="P10" s="129">
        <v>21030</v>
      </c>
      <c r="Q10" s="129">
        <v>25730</v>
      </c>
      <c r="R10" s="129">
        <v>9110</v>
      </c>
      <c r="S10" s="129">
        <v>47800</v>
      </c>
      <c r="T10" s="129">
        <v>57970</v>
      </c>
      <c r="U10" s="129">
        <v>42430</v>
      </c>
      <c r="V10" s="129">
        <v>7980</v>
      </c>
      <c r="W10" s="129">
        <v>32780</v>
      </c>
      <c r="X10" s="129">
        <v>80080</v>
      </c>
      <c r="Y10" s="129">
        <v>41180</v>
      </c>
      <c r="Z10" s="129">
        <v>83590</v>
      </c>
      <c r="AA10" s="129">
        <v>14120</v>
      </c>
      <c r="AB10" s="129">
        <v>48590</v>
      </c>
      <c r="AC10" s="129">
        <v>76690</v>
      </c>
      <c r="AD10" s="129">
        <v>74600</v>
      </c>
      <c r="AE10" s="129">
        <f t="shared" si="1"/>
        <v>1349900</v>
      </c>
      <c r="AF10" s="129">
        <v>1593</v>
      </c>
      <c r="AG10" s="132">
        <f t="shared" si="0"/>
        <v>1.1800874138825099E-3</v>
      </c>
    </row>
    <row r="11" spans="1:33" x14ac:dyDescent="0.35">
      <c r="A11" s="48">
        <v>2020</v>
      </c>
      <c r="B11" s="122">
        <v>7</v>
      </c>
      <c r="C11" s="129">
        <v>61730</v>
      </c>
      <c r="D11" s="129">
        <v>105450</v>
      </c>
      <c r="E11" s="129">
        <v>30400</v>
      </c>
      <c r="F11" s="129">
        <v>58130</v>
      </c>
      <c r="G11" s="129">
        <v>43930</v>
      </c>
      <c r="H11" s="129">
        <v>57570</v>
      </c>
      <c r="I11" s="129">
        <v>38220</v>
      </c>
      <c r="J11" s="129">
        <v>8300</v>
      </c>
      <c r="K11" s="129">
        <v>49240</v>
      </c>
      <c r="L11" s="129">
        <v>77840</v>
      </c>
      <c r="M11" s="129">
        <v>27890</v>
      </c>
      <c r="N11" s="129">
        <v>84670</v>
      </c>
      <c r="O11" s="129">
        <v>46320</v>
      </c>
      <c r="P11" s="129">
        <v>20860</v>
      </c>
      <c r="Q11" s="129">
        <v>25610</v>
      </c>
      <c r="R11" s="129">
        <v>8970</v>
      </c>
      <c r="S11" s="129">
        <v>47740</v>
      </c>
      <c r="T11" s="129">
        <v>58860</v>
      </c>
      <c r="U11" s="129">
        <v>43640</v>
      </c>
      <c r="V11" s="129">
        <v>7930</v>
      </c>
      <c r="W11" s="129">
        <v>35200</v>
      </c>
      <c r="X11" s="129">
        <v>81860</v>
      </c>
      <c r="Y11" s="129">
        <v>41050</v>
      </c>
      <c r="Z11" s="129">
        <v>86150</v>
      </c>
      <c r="AA11" s="129">
        <v>13960</v>
      </c>
      <c r="AB11" s="129">
        <v>50200</v>
      </c>
      <c r="AC11" s="129">
        <v>76690</v>
      </c>
      <c r="AD11" s="129">
        <v>75420</v>
      </c>
      <c r="AE11" s="129">
        <f t="shared" si="1"/>
        <v>1363830</v>
      </c>
      <c r="AF11" s="129">
        <v>1769</v>
      </c>
      <c r="AG11" s="132">
        <f t="shared" si="0"/>
        <v>1.2970824809543711E-3</v>
      </c>
    </row>
    <row r="12" spans="1:33" x14ac:dyDescent="0.35">
      <c r="A12" s="48">
        <v>2021</v>
      </c>
      <c r="B12" s="122">
        <v>8</v>
      </c>
      <c r="C12" s="130">
        <f>1937.1*LN(B12) + 58361</f>
        <v>62389.086210388006</v>
      </c>
      <c r="D12" s="130">
        <f t="shared" ref="D12:D31" si="2">4804.2*LN(B12) + 96974</f>
        <v>106964.05305453826</v>
      </c>
      <c r="E12" s="130">
        <f t="shared" ref="E12:E31" si="3">1529.1*LN(B12) + 27674</f>
        <v>30853.674061382637</v>
      </c>
      <c r="F12" s="130">
        <f t="shared" ref="F12:F31" si="4">12177*LN(B12) + 33898</f>
        <v>59219.359653035361</v>
      </c>
      <c r="G12" s="130">
        <f t="shared" ref="G12:G31" si="5">1384.9*LN(B12) + 41437</f>
        <v>44316.818591072406</v>
      </c>
      <c r="H12" s="130">
        <f t="shared" ref="H12:H31" si="6">6700.6*LN(B12) + 45588</f>
        <v>59521.505994179912</v>
      </c>
      <c r="I12" s="130">
        <f t="shared" ref="I12:I31" si="7">3004*LN(B12) + 32287</f>
        <v>38533.642391206224</v>
      </c>
      <c r="J12" s="130">
        <f t="shared" ref="J12:J31" si="8">2603*LN(B12) + 3124.9</f>
        <v>8537.6863329926127</v>
      </c>
      <c r="K12" s="130">
        <f t="shared" ref="K12:K31" si="9">2874.9*LN(B12) + 44145</f>
        <v>50123.186488175357</v>
      </c>
      <c r="L12" s="130">
        <f t="shared" ref="L12:L31" si="10">7801.7*LN(B12) + 62403</f>
        <v>78626.179075723572</v>
      </c>
      <c r="M12" s="130">
        <f t="shared" ref="M12:M31" si="11">1246.9*LN(B12) + 25635</f>
        <v>28227.855658320586</v>
      </c>
      <c r="N12" s="130">
        <f t="shared" ref="N12:N31" si="12">5449.5*LN(B12) + 74647</f>
        <v>85978.91668138426</v>
      </c>
      <c r="O12" s="130">
        <f t="shared" ref="O12:O31" si="13">3788.8*LN(B12) + 39448</f>
        <v>47326.588113116566</v>
      </c>
      <c r="P12" s="130">
        <f t="shared" ref="P12:P31" si="14">105.64*LN(B12) + 20898</f>
        <v>21117.672204463059</v>
      </c>
      <c r="Q12" s="130">
        <f t="shared" ref="Q12:Q31" si="15">1678.4*LN(B12) + 22797</f>
        <v>26287.134683555436</v>
      </c>
      <c r="R12" s="130">
        <f t="shared" ref="R12:R31" si="16">-287.8*LN(B12) + 9677.3</f>
        <v>9078.8367243045432</v>
      </c>
      <c r="S12" s="130">
        <f t="shared" ref="S12:S31" si="17">5015.8*LN(B12) + 38828</f>
        <v>49258.062884757717</v>
      </c>
      <c r="T12" s="130">
        <f t="shared" ref="T12:T31" si="18">15139*LN(B12) + 31015</f>
        <v>62495.665499491035</v>
      </c>
      <c r="U12" s="130">
        <f t="shared" ref="U12:U31" si="19">1150.2*LN(B12) + 41061</f>
        <v>43452.77366124015</v>
      </c>
      <c r="V12" s="130">
        <f t="shared" ref="V12:V31" si="20">696.28*LN(B12) + 6647.3</f>
        <v>8095.1735566408361</v>
      </c>
      <c r="W12" s="130">
        <f t="shared" ref="W12:W31" si="21">10996*LN(B12) + 13373</f>
        <v>36238.539192311473</v>
      </c>
      <c r="X12" s="130">
        <f t="shared" ref="X12:X31" si="22">12012*LN(B12) + 58937</f>
        <v>83915.251798658195</v>
      </c>
      <c r="Y12" s="130">
        <f t="shared" ref="Y12:Y31" si="23">1856.6*LN(B12) + 37587</f>
        <v>41447.691166282784</v>
      </c>
      <c r="Z12" s="130">
        <f t="shared" ref="Z12:Z31" si="24">5668.3*LN(B12) + 73898</f>
        <v>85684.89849070381</v>
      </c>
      <c r="AA12" s="130">
        <f t="shared" ref="AA12:AA31" si="25">628.47*LN(B12) + 13015</f>
        <v>14321.866625699526</v>
      </c>
      <c r="AB12" s="130">
        <f t="shared" ref="AB12:AB31" si="26">4447.7*LN(B12) + 40782</f>
        <v>50030.732144929403</v>
      </c>
      <c r="AC12" s="130">
        <f t="shared" ref="AC12:AC31" si="27">8054.1*LN(B12) + 61861</f>
        <v>78609.03012084357</v>
      </c>
      <c r="AD12" s="130">
        <f t="shared" ref="AD12:AD31" si="28">10897*LN(B12) + 54355</f>
        <v>77014.674479685171</v>
      </c>
      <c r="AE12" s="130">
        <f t="shared" si="1"/>
        <v>1387666.5555390827</v>
      </c>
      <c r="AF12" s="130" cm="1">
        <f t="array" ref="AF12:AF31">'Predict EVs'!H15:H34</f>
        <v>8348.6221705090375</v>
      </c>
      <c r="AG12" s="133">
        <f t="shared" si="0"/>
        <v>6.0163027905978123E-3</v>
      </c>
    </row>
    <row r="13" spans="1:33" x14ac:dyDescent="0.35">
      <c r="A13" s="48">
        <v>2022</v>
      </c>
      <c r="B13" s="122">
        <v>9</v>
      </c>
      <c r="C13" s="130">
        <f t="shared" ref="C13:C31" si="29">1937.1*LN(B13) + 58361</f>
        <v>62617.243728757989</v>
      </c>
      <c r="D13" s="130">
        <f t="shared" si="2"/>
        <v>107529.90631443866</v>
      </c>
      <c r="E13" s="130">
        <f t="shared" si="3"/>
        <v>31033.776101204814</v>
      </c>
      <c r="F13" s="130">
        <f t="shared" si="4"/>
        <v>60653.603678223146</v>
      </c>
      <c r="G13" s="130">
        <f t="shared" si="5"/>
        <v>44479.936317152933</v>
      </c>
      <c r="H13" s="130">
        <f t="shared" si="6"/>
        <v>60310.723002899074</v>
      </c>
      <c r="I13" s="130">
        <f t="shared" si="7"/>
        <v>38887.462630318005</v>
      </c>
      <c r="J13" s="130">
        <f t="shared" si="8"/>
        <v>8844.2755748061791</v>
      </c>
      <c r="K13" s="130">
        <f t="shared" si="9"/>
        <v>50461.800937383901</v>
      </c>
      <c r="L13" s="130">
        <f t="shared" si="10"/>
        <v>79545.086985003989</v>
      </c>
      <c r="M13" s="130">
        <f t="shared" si="11"/>
        <v>28374.719325480532</v>
      </c>
      <c r="N13" s="130">
        <f t="shared" si="12"/>
        <v>86620.77533419372</v>
      </c>
      <c r="O13" s="130">
        <f t="shared" si="13"/>
        <v>47772.844478611471</v>
      </c>
      <c r="P13" s="130">
        <f t="shared" si="14"/>
        <v>21130.1148043498</v>
      </c>
      <c r="Q13" s="130">
        <f t="shared" si="15"/>
        <v>26484.82173060111</v>
      </c>
      <c r="R13" s="130">
        <f t="shared" si="16"/>
        <v>9044.9387666426355</v>
      </c>
      <c r="S13" s="130">
        <f t="shared" si="17"/>
        <v>49848.839035003009</v>
      </c>
      <c r="T13" s="130">
        <f t="shared" si="18"/>
        <v>64278.782876293029</v>
      </c>
      <c r="U13" s="130">
        <f t="shared" si="19"/>
        <v>43588.247708852119</v>
      </c>
      <c r="V13" s="130">
        <f t="shared" si="20"/>
        <v>8177.1835287076628</v>
      </c>
      <c r="W13" s="130">
        <f t="shared" si="21"/>
        <v>37533.681452389072</v>
      </c>
      <c r="X13" s="130">
        <f t="shared" si="22"/>
        <v>85330.061622962676</v>
      </c>
      <c r="Y13" s="130">
        <f t="shared" si="23"/>
        <v>41666.367150282422</v>
      </c>
      <c r="Z13" s="130">
        <f t="shared" si="24"/>
        <v>86352.5280717149</v>
      </c>
      <c r="AA13" s="130">
        <f t="shared" si="25"/>
        <v>14395.889730118493</v>
      </c>
      <c r="AB13" s="130">
        <f t="shared" si="26"/>
        <v>50554.595752618305</v>
      </c>
      <c r="AC13" s="130">
        <f t="shared" si="27"/>
        <v>79557.666468323645</v>
      </c>
      <c r="AD13" s="130">
        <f t="shared" si="28"/>
        <v>78298.156219232784</v>
      </c>
      <c r="AE13" s="130">
        <f t="shared" si="1"/>
        <v>1403374.0293265663</v>
      </c>
      <c r="AF13" s="130">
        <v>11435.450844452225</v>
      </c>
      <c r="AG13" s="133">
        <f t="shared" si="0"/>
        <v>8.1485410200584432E-3</v>
      </c>
    </row>
    <row r="14" spans="1:33" x14ac:dyDescent="0.35">
      <c r="A14" s="48">
        <v>2023</v>
      </c>
      <c r="B14" s="122">
        <v>10</v>
      </c>
      <c r="C14" s="130">
        <f t="shared" si="29"/>
        <v>62821.337583638764</v>
      </c>
      <c r="D14" s="130">
        <f t="shared" si="2"/>
        <v>108036.079303762</v>
      </c>
      <c r="E14" s="130">
        <f t="shared" si="3"/>
        <v>31194.882865697196</v>
      </c>
      <c r="F14" s="130">
        <f t="shared" si="4"/>
        <v>61936.578677388497</v>
      </c>
      <c r="G14" s="130">
        <f t="shared" si="5"/>
        <v>44625.850095287453</v>
      </c>
      <c r="H14" s="130">
        <f t="shared" si="6"/>
        <v>61016.701674115902</v>
      </c>
      <c r="I14" s="130">
        <f t="shared" si="7"/>
        <v>39203.965619354116</v>
      </c>
      <c r="J14" s="130">
        <f t="shared" si="8"/>
        <v>9118.5289970635022</v>
      </c>
      <c r="K14" s="130">
        <f t="shared" si="9"/>
        <v>50764.701883848582</v>
      </c>
      <c r="L14" s="130">
        <f t="shared" si="10"/>
        <v>80367.078120011647</v>
      </c>
      <c r="M14" s="130">
        <f t="shared" si="11"/>
        <v>28506.093352454278</v>
      </c>
      <c r="N14" s="130">
        <f t="shared" si="12"/>
        <v>87194.937464271061</v>
      </c>
      <c r="O14" s="130">
        <f t="shared" si="13"/>
        <v>48172.03440033584</v>
      </c>
      <c r="P14" s="130">
        <f t="shared" si="14"/>
        <v>21141.245089223892</v>
      </c>
      <c r="Q14" s="130">
        <f t="shared" si="15"/>
        <v>26661.658820081208</v>
      </c>
      <c r="R14" s="130">
        <f t="shared" si="16"/>
        <v>9014.6160102363137</v>
      </c>
      <c r="S14" s="130">
        <f t="shared" si="17"/>
        <v>50377.306309439533</v>
      </c>
      <c r="T14" s="130">
        <f t="shared" si="18"/>
        <v>65873.83572283687</v>
      </c>
      <c r="U14" s="130">
        <f t="shared" si="19"/>
        <v>43709.43337396175</v>
      </c>
      <c r="V14" s="130">
        <f t="shared" si="20"/>
        <v>8250.5439485498937</v>
      </c>
      <c r="W14" s="130">
        <f t="shared" si="21"/>
        <v>38692.22568256253</v>
      </c>
      <c r="X14" s="130">
        <f t="shared" si="22"/>
        <v>86595.652137044483</v>
      </c>
      <c r="Y14" s="130">
        <f t="shared" si="23"/>
        <v>41861.979483652744</v>
      </c>
      <c r="Z14" s="130">
        <f t="shared" si="24"/>
        <v>86949.743082618152</v>
      </c>
      <c r="AA14" s="130">
        <f t="shared" si="25"/>
        <v>14462.105653393968</v>
      </c>
      <c r="AB14" s="130">
        <f t="shared" si="26"/>
        <v>51023.207718109617</v>
      </c>
      <c r="AC14" s="130">
        <f t="shared" si="27"/>
        <v>80406.250597483348</v>
      </c>
      <c r="AD14" s="130">
        <f t="shared" si="28"/>
        <v>79446.269758356124</v>
      </c>
      <c r="AE14" s="130">
        <f t="shared" si="1"/>
        <v>1417424.8434247791</v>
      </c>
      <c r="AF14" s="130">
        <v>15152.370495541058</v>
      </c>
      <c r="AG14" s="133">
        <f t="shared" si="0"/>
        <v>1.0690069788060107E-2</v>
      </c>
    </row>
    <row r="15" spans="1:33" x14ac:dyDescent="0.35">
      <c r="A15" s="48">
        <v>2024</v>
      </c>
      <c r="B15" s="122">
        <v>11</v>
      </c>
      <c r="C15" s="130">
        <f t="shared" si="29"/>
        <v>63005.96293293772</v>
      </c>
      <c r="D15" s="130">
        <f t="shared" si="2"/>
        <v>108493.96846957793</v>
      </c>
      <c r="E15" s="130">
        <f t="shared" si="3"/>
        <v>31340.621661635989</v>
      </c>
      <c r="F15" s="130">
        <f t="shared" si="4"/>
        <v>63097.170736865759</v>
      </c>
      <c r="G15" s="130">
        <f t="shared" si="5"/>
        <v>44757.845163298465</v>
      </c>
      <c r="H15" s="130">
        <f t="shared" si="6"/>
        <v>61655.337064912761</v>
      </c>
      <c r="I15" s="130">
        <f t="shared" si="7"/>
        <v>39490.277399486309</v>
      </c>
      <c r="J15" s="130">
        <f t="shared" si="8"/>
        <v>9366.6213950941583</v>
      </c>
      <c r="K15" s="130">
        <f t="shared" si="9"/>
        <v>51038.709119768035</v>
      </c>
      <c r="L15" s="130">
        <f t="shared" si="10"/>
        <v>81110.659549791046</v>
      </c>
      <c r="M15" s="130">
        <f t="shared" si="11"/>
        <v>28624.935615652288</v>
      </c>
      <c r="N15" s="130">
        <f t="shared" si="12"/>
        <v>87714.330289114718</v>
      </c>
      <c r="O15" s="130">
        <f t="shared" si="13"/>
        <v>48533.145609578467</v>
      </c>
      <c r="P15" s="130">
        <f t="shared" si="14"/>
        <v>21151.313656618418</v>
      </c>
      <c r="Q15" s="130">
        <f t="shared" si="15"/>
        <v>26821.627425864786</v>
      </c>
      <c r="R15" s="130">
        <f t="shared" si="16"/>
        <v>8987.1857404886287</v>
      </c>
      <c r="S15" s="130">
        <f t="shared" si="17"/>
        <v>50855.363109302067</v>
      </c>
      <c r="T15" s="130">
        <f t="shared" si="18"/>
        <v>67316.736534894531</v>
      </c>
      <c r="U15" s="130">
        <f t="shared" si="19"/>
        <v>43819.059142772683</v>
      </c>
      <c r="V15" s="130">
        <f t="shared" si="20"/>
        <v>8316.9065205440493</v>
      </c>
      <c r="W15" s="130">
        <f t="shared" si="21"/>
        <v>39740.256419690879</v>
      </c>
      <c r="X15" s="130">
        <f t="shared" si="22"/>
        <v>87740.518016854025</v>
      </c>
      <c r="Y15" s="130">
        <f t="shared" si="23"/>
        <v>42038.932363477456</v>
      </c>
      <c r="Z15" s="130">
        <f t="shared" si="24"/>
        <v>87489.989774803005</v>
      </c>
      <c r="AA15" s="130">
        <f t="shared" si="25"/>
        <v>14522.005242095593</v>
      </c>
      <c r="AB15" s="130">
        <f t="shared" si="26"/>
        <v>51447.11880482531</v>
      </c>
      <c r="AC15" s="130">
        <f t="shared" si="27"/>
        <v>81173.88831664536</v>
      </c>
      <c r="AD15" s="130">
        <f t="shared" si="28"/>
        <v>80484.864787683851</v>
      </c>
      <c r="AE15" s="130">
        <f t="shared" si="1"/>
        <v>1430135.3508642742</v>
      </c>
      <c r="AF15" s="130">
        <v>19545.582304252999</v>
      </c>
      <c r="AG15" s="133">
        <f t="shared" si="0"/>
        <v>1.3666945784146243E-2</v>
      </c>
    </row>
    <row r="16" spans="1:33" x14ac:dyDescent="0.35">
      <c r="A16" s="48">
        <v>2025</v>
      </c>
      <c r="B16" s="122">
        <v>12</v>
      </c>
      <c r="C16" s="130">
        <f t="shared" si="29"/>
        <v>63174.512671304336</v>
      </c>
      <c r="D16" s="130">
        <f t="shared" si="2"/>
        <v>108911.9885269115</v>
      </c>
      <c r="E16" s="130">
        <f t="shared" si="3"/>
        <v>31473.67075819083</v>
      </c>
      <c r="F16" s="130">
        <f t="shared" si="4"/>
        <v>64156.708274468481</v>
      </c>
      <c r="G16" s="130">
        <f t="shared" si="5"/>
        <v>44878.347219291405</v>
      </c>
      <c r="H16" s="130">
        <f t="shared" si="6"/>
        <v>62238.365497569481</v>
      </c>
      <c r="I16" s="130">
        <f t="shared" si="7"/>
        <v>39751.659575963153</v>
      </c>
      <c r="J16" s="130">
        <f t="shared" si="8"/>
        <v>9593.1120093981644</v>
      </c>
      <c r="K16" s="130">
        <f t="shared" si="9"/>
        <v>51288.85812747552</v>
      </c>
      <c r="L16" s="130">
        <f t="shared" si="10"/>
        <v>81789.496209651043</v>
      </c>
      <c r="M16" s="130">
        <f t="shared" si="11"/>
        <v>28733.430101620659</v>
      </c>
      <c r="N16" s="130">
        <f t="shared" si="12"/>
        <v>88188.4987880197</v>
      </c>
      <c r="O16" s="130">
        <f t="shared" si="13"/>
        <v>48862.814314716772</v>
      </c>
      <c r="P16" s="130">
        <f t="shared" si="14"/>
        <v>21160.505538483605</v>
      </c>
      <c r="Q16" s="130">
        <f t="shared" si="15"/>
        <v>26967.667321004181</v>
      </c>
      <c r="R16" s="130">
        <f t="shared" si="16"/>
        <v>8962.1438661910124</v>
      </c>
      <c r="S16" s="130">
        <f t="shared" si="17"/>
        <v>51291.794774006652</v>
      </c>
      <c r="T16" s="130">
        <f t="shared" si="18"/>
        <v>68634.001771140538</v>
      </c>
      <c r="U16" s="130">
        <f t="shared" si="19"/>
        <v>43919.139628586156</v>
      </c>
      <c r="V16" s="130">
        <f t="shared" si="20"/>
        <v>8377.4908021143892</v>
      </c>
      <c r="W16" s="130">
        <f t="shared" si="21"/>
        <v>40697.03352106885</v>
      </c>
      <c r="X16" s="130">
        <f t="shared" si="22"/>
        <v>88785.698677253458</v>
      </c>
      <c r="Y16" s="130">
        <f t="shared" si="23"/>
        <v>42200.477685996404</v>
      </c>
      <c r="Z16" s="130">
        <f t="shared" si="24"/>
        <v>87983.196362993331</v>
      </c>
      <c r="AA16" s="130">
        <f t="shared" si="25"/>
        <v>14576.689282192265</v>
      </c>
      <c r="AB16" s="130">
        <f t="shared" si="26"/>
        <v>51834.119306262088</v>
      </c>
      <c r="AC16" s="130">
        <f t="shared" si="27"/>
        <v>81874.686648057541</v>
      </c>
      <c r="AD16" s="130">
        <f t="shared" si="28"/>
        <v>81433.027762739832</v>
      </c>
      <c r="AE16" s="130">
        <f t="shared" si="1"/>
        <v>1441739.1350226714</v>
      </c>
      <c r="AF16" s="130">
        <v>24659.78687362979</v>
      </c>
      <c r="AG16" s="133">
        <f t="shared" si="0"/>
        <v>1.7104194701104518E-2</v>
      </c>
    </row>
    <row r="17" spans="1:33" x14ac:dyDescent="0.35">
      <c r="A17" s="48">
        <v>2026</v>
      </c>
      <c r="B17" s="122">
        <v>13</v>
      </c>
      <c r="C17" s="130">
        <f t="shared" si="29"/>
        <v>63329.563400338739</v>
      </c>
      <c r="D17" s="130">
        <f t="shared" si="2"/>
        <v>109296.52970311671</v>
      </c>
      <c r="E17" s="130">
        <f t="shared" si="3"/>
        <v>31596.064062494435</v>
      </c>
      <c r="F17" s="130">
        <f t="shared" si="4"/>
        <v>65131.388325809137</v>
      </c>
      <c r="G17" s="130">
        <f t="shared" si="5"/>
        <v>44989.198365148484</v>
      </c>
      <c r="H17" s="130">
        <f t="shared" si="6"/>
        <v>62774.699664606771</v>
      </c>
      <c r="I17" s="130">
        <f t="shared" si="7"/>
        <v>39992.107869814456</v>
      </c>
      <c r="J17" s="130">
        <f t="shared" si="8"/>
        <v>9801.4631774723803</v>
      </c>
      <c r="K17" s="130">
        <f t="shared" si="9"/>
        <v>51518.972907766176</v>
      </c>
      <c r="L17" s="130">
        <f t="shared" si="10"/>
        <v>82413.965402107671</v>
      </c>
      <c r="M17" s="130">
        <f t="shared" si="11"/>
        <v>28833.235353818789</v>
      </c>
      <c r="N17" s="130">
        <f t="shared" si="12"/>
        <v>88624.691523486646</v>
      </c>
      <c r="O17" s="130">
        <f t="shared" si="13"/>
        <v>49166.080125550274</v>
      </c>
      <c r="P17" s="130">
        <f t="shared" si="14"/>
        <v>21168.961250122236</v>
      </c>
      <c r="Q17" s="130">
        <f t="shared" si="15"/>
        <v>27102.011001563442</v>
      </c>
      <c r="R17" s="130">
        <f t="shared" si="16"/>
        <v>8939.1075749225693</v>
      </c>
      <c r="S17" s="130">
        <f t="shared" si="17"/>
        <v>51693.272987155578</v>
      </c>
      <c r="T17" s="130">
        <f t="shared" si="18"/>
        <v>69845.768322610209</v>
      </c>
      <c r="U17" s="130">
        <f t="shared" si="19"/>
        <v>44011.20475095226</v>
      </c>
      <c r="V17" s="130">
        <f t="shared" si="20"/>
        <v>8433.2229386133185</v>
      </c>
      <c r="W17" s="130">
        <f t="shared" si="21"/>
        <v>41577.183134647057</v>
      </c>
      <c r="X17" s="130">
        <f t="shared" si="22"/>
        <v>89747.171681827982</v>
      </c>
      <c r="Y17" s="130">
        <f t="shared" si="23"/>
        <v>42349.084977063088</v>
      </c>
      <c r="Z17" s="130">
        <f t="shared" si="24"/>
        <v>88436.902442899227</v>
      </c>
      <c r="AA17" s="130">
        <f t="shared" si="25"/>
        <v>14626.993722683852</v>
      </c>
      <c r="AB17" s="130">
        <f t="shared" si="26"/>
        <v>52190.125257181673</v>
      </c>
      <c r="AC17" s="130">
        <f t="shared" si="27"/>
        <v>82519.358619930965</v>
      </c>
      <c r="AD17" s="130">
        <f t="shared" si="28"/>
        <v>82305.253148258373</v>
      </c>
      <c r="AE17" s="130">
        <f t="shared" si="1"/>
        <v>1452413.5816919624</v>
      </c>
      <c r="AF17" s="130">
        <v>30538.363933893219</v>
      </c>
      <c r="AG17" s="133">
        <f t="shared" si="0"/>
        <v>2.1025942141299804E-2</v>
      </c>
    </row>
    <row r="18" spans="1:33" x14ac:dyDescent="0.35">
      <c r="A18" s="48">
        <v>2027</v>
      </c>
      <c r="B18" s="122">
        <v>14</v>
      </c>
      <c r="C18" s="130">
        <f t="shared" si="29"/>
        <v>63473.117953197718</v>
      </c>
      <c r="D18" s="130">
        <f t="shared" si="2"/>
        <v>109652.55922293762</v>
      </c>
      <c r="E18" s="130">
        <f t="shared" si="3"/>
        <v>31709.382562714691</v>
      </c>
      <c r="F18" s="130">
        <f t="shared" si="4"/>
        <v>66033.801102725003</v>
      </c>
      <c r="G18" s="130">
        <f t="shared" si="5"/>
        <v>45091.830495784168</v>
      </c>
      <c r="H18" s="130">
        <f t="shared" si="6"/>
        <v>63271.267542820002</v>
      </c>
      <c r="I18" s="130">
        <f t="shared" si="7"/>
        <v>40214.728218164237</v>
      </c>
      <c r="J18" s="130">
        <f t="shared" si="8"/>
        <v>9994.3662289885178</v>
      </c>
      <c r="K18" s="130">
        <f t="shared" si="9"/>
        <v>51732.025916910905</v>
      </c>
      <c r="L18" s="130">
        <f t="shared" si="10"/>
        <v>82992.133568459365</v>
      </c>
      <c r="M18" s="130">
        <f t="shared" si="11"/>
        <v>28925.640584297267</v>
      </c>
      <c r="N18" s="130">
        <f t="shared" si="12"/>
        <v>89028.542917738348</v>
      </c>
      <c r="O18" s="130">
        <f t="shared" si="13"/>
        <v>49446.860410446294</v>
      </c>
      <c r="P18" s="130">
        <f t="shared" si="14"/>
        <v>21176.790016300554</v>
      </c>
      <c r="Q18" s="130">
        <f t="shared" si="15"/>
        <v>27226.39382202625</v>
      </c>
      <c r="R18" s="130">
        <f t="shared" si="16"/>
        <v>8917.7793005367275</v>
      </c>
      <c r="S18" s="130">
        <f t="shared" si="17"/>
        <v>52064.983753884211</v>
      </c>
      <c r="T18" s="130">
        <f t="shared" si="18"/>
        <v>70967.688913045393</v>
      </c>
      <c r="U18" s="130">
        <f t="shared" si="19"/>
        <v>44096.443740523471</v>
      </c>
      <c r="V18" s="130">
        <f t="shared" si="20"/>
        <v>8484.8228374645114</v>
      </c>
      <c r="W18" s="130">
        <f t="shared" si="21"/>
        <v>42392.074396449381</v>
      </c>
      <c r="X18" s="130">
        <f t="shared" si="22"/>
        <v>90637.356643338484</v>
      </c>
      <c r="Y18" s="130">
        <f t="shared" si="23"/>
        <v>42486.67383816369</v>
      </c>
      <c r="Z18" s="130">
        <f t="shared" si="24"/>
        <v>88856.968661458173</v>
      </c>
      <c r="AA18" s="130">
        <f t="shared" si="25"/>
        <v>14673.568359943301</v>
      </c>
      <c r="AB18" s="130">
        <f t="shared" si="26"/>
        <v>52519.735284929782</v>
      </c>
      <c r="AC18" s="130">
        <f t="shared" si="27"/>
        <v>83116.23163845425</v>
      </c>
      <c r="AD18" s="130">
        <f t="shared" si="28"/>
        <v>83112.807720817465</v>
      </c>
      <c r="AE18" s="130">
        <f t="shared" si="1"/>
        <v>1462296.5756525195</v>
      </c>
      <c r="AF18" s="130">
        <v>37223.517375794203</v>
      </c>
      <c r="AG18" s="133">
        <f t="shared" si="0"/>
        <v>2.5455518391803648E-2</v>
      </c>
    </row>
    <row r="19" spans="1:33" x14ac:dyDescent="0.35">
      <c r="A19" s="48">
        <v>2028</v>
      </c>
      <c r="B19" s="122">
        <v>15</v>
      </c>
      <c r="C19" s="130">
        <f t="shared" si="29"/>
        <v>63606.764044555093</v>
      </c>
      <c r="D19" s="130">
        <f t="shared" si="2"/>
        <v>109984.01477613524</v>
      </c>
      <c r="E19" s="130">
        <f t="shared" si="3"/>
        <v>31814.87956250539</v>
      </c>
      <c r="F19" s="130">
        <f t="shared" si="4"/>
        <v>66873.927298821611</v>
      </c>
      <c r="G19" s="130">
        <f t="shared" si="5"/>
        <v>45187.378723506452</v>
      </c>
      <c r="H19" s="130">
        <f t="shared" si="6"/>
        <v>63733.561177505471</v>
      </c>
      <c r="I19" s="130">
        <f t="shared" si="7"/>
        <v>40421.982804111038</v>
      </c>
      <c r="J19" s="130">
        <f t="shared" si="8"/>
        <v>10173.954673469052</v>
      </c>
      <c r="K19" s="130">
        <f t="shared" si="9"/>
        <v>51930.373523148744</v>
      </c>
      <c r="L19" s="130">
        <f t="shared" si="10"/>
        <v>83530.395253939118</v>
      </c>
      <c r="M19" s="130">
        <f t="shared" si="11"/>
        <v>29011.667795754347</v>
      </c>
      <c r="N19" s="130">
        <f t="shared" si="12"/>
        <v>89404.519570906501</v>
      </c>
      <c r="O19" s="130">
        <f t="shared" si="13"/>
        <v>49708.260601936054</v>
      </c>
      <c r="P19" s="130">
        <f t="shared" si="14"/>
        <v>21184.078423244438</v>
      </c>
      <c r="Q19" s="130">
        <f t="shared" si="15"/>
        <v>27342.191457529949</v>
      </c>
      <c r="R19" s="130">
        <f t="shared" si="16"/>
        <v>8897.923152122783</v>
      </c>
      <c r="S19" s="130">
        <f t="shared" si="17"/>
        <v>52411.038198688468</v>
      </c>
      <c r="T19" s="130">
        <f t="shared" si="18"/>
        <v>72012.171994486358</v>
      </c>
      <c r="U19" s="130">
        <f t="shared" si="19"/>
        <v>44175.799341307764</v>
      </c>
      <c r="V19" s="130">
        <f t="shared" si="20"/>
        <v>8532.8611940234478</v>
      </c>
      <c r="W19" s="130">
        <f t="shared" si="21"/>
        <v>43150.720011319907</v>
      </c>
      <c r="X19" s="130">
        <f t="shared" si="22"/>
        <v>91466.099015639746</v>
      </c>
      <c r="Y19" s="130">
        <f t="shared" si="23"/>
        <v>42614.766003366363</v>
      </c>
      <c r="Z19" s="130">
        <f t="shared" si="24"/>
        <v>89248.040954907658</v>
      </c>
      <c r="AA19" s="130">
        <f t="shared" si="25"/>
        <v>14716.928309886705</v>
      </c>
      <c r="AB19" s="130">
        <f t="shared" si="26"/>
        <v>52826.594879442302</v>
      </c>
      <c r="AC19" s="130">
        <f t="shared" si="27"/>
        <v>83671.907124697318</v>
      </c>
      <c r="AD19" s="130">
        <f t="shared" si="28"/>
        <v>83864.623041410785</v>
      </c>
      <c r="AE19" s="130">
        <f t="shared" si="1"/>
        <v>1471497.4229083678</v>
      </c>
      <c r="AF19" s="130">
        <v>44756.394458744035</v>
      </c>
      <c r="AG19" s="133">
        <f t="shared" si="0"/>
        <v>3.0415543895608355E-2</v>
      </c>
    </row>
    <row r="20" spans="1:33" x14ac:dyDescent="0.35">
      <c r="A20" s="48">
        <v>2029</v>
      </c>
      <c r="B20" s="122">
        <v>16</v>
      </c>
      <c r="C20" s="130">
        <f t="shared" si="29"/>
        <v>63731.781613850682</v>
      </c>
      <c r="D20" s="130">
        <f t="shared" si="2"/>
        <v>110294.07073938436</v>
      </c>
      <c r="E20" s="130">
        <f t="shared" si="3"/>
        <v>31913.56541517685</v>
      </c>
      <c r="F20" s="130">
        <f t="shared" si="4"/>
        <v>67659.812870713824</v>
      </c>
      <c r="G20" s="130">
        <f t="shared" si="5"/>
        <v>45276.75812142987</v>
      </c>
      <c r="H20" s="130">
        <f t="shared" si="6"/>
        <v>64166.00799223988</v>
      </c>
      <c r="I20" s="130">
        <f t="shared" si="7"/>
        <v>40615.856521608301</v>
      </c>
      <c r="J20" s="130">
        <f t="shared" si="8"/>
        <v>10341.94844399015</v>
      </c>
      <c r="K20" s="130">
        <f t="shared" si="9"/>
        <v>52115.915317567145</v>
      </c>
      <c r="L20" s="130">
        <f t="shared" si="10"/>
        <v>84033.905434298096</v>
      </c>
      <c r="M20" s="130">
        <f t="shared" si="11"/>
        <v>29092.140877760783</v>
      </c>
      <c r="N20" s="130">
        <f t="shared" si="12"/>
        <v>89756.22224184568</v>
      </c>
      <c r="O20" s="130">
        <f t="shared" si="13"/>
        <v>49952.784150822081</v>
      </c>
      <c r="P20" s="130">
        <f t="shared" si="14"/>
        <v>21190.89627261741</v>
      </c>
      <c r="Q20" s="130">
        <f t="shared" si="15"/>
        <v>27450.512911407248</v>
      </c>
      <c r="R20" s="130">
        <f t="shared" si="16"/>
        <v>8879.3489657393911</v>
      </c>
      <c r="S20" s="130">
        <f t="shared" si="17"/>
        <v>52734.750513010295</v>
      </c>
      <c r="T20" s="130">
        <f t="shared" si="18"/>
        <v>72989.220665988047</v>
      </c>
      <c r="U20" s="130">
        <f t="shared" si="19"/>
        <v>44250.031548320199</v>
      </c>
      <c r="V20" s="130">
        <f t="shared" si="20"/>
        <v>8577.7980755211156</v>
      </c>
      <c r="W20" s="130">
        <f t="shared" si="21"/>
        <v>43860.385589748636</v>
      </c>
      <c r="X20" s="130">
        <f t="shared" si="22"/>
        <v>92241.335731544241</v>
      </c>
      <c r="Y20" s="130">
        <f t="shared" si="23"/>
        <v>42734.588221710379</v>
      </c>
      <c r="Z20" s="130">
        <f t="shared" si="24"/>
        <v>89613.864654271747</v>
      </c>
      <c r="AA20" s="130">
        <f t="shared" si="25"/>
        <v>14757.488834266036</v>
      </c>
      <c r="AB20" s="130">
        <f t="shared" si="26"/>
        <v>53113.642859905871</v>
      </c>
      <c r="AC20" s="130">
        <f t="shared" si="27"/>
        <v>84191.706827791422</v>
      </c>
      <c r="AD20" s="130">
        <f t="shared" si="28"/>
        <v>84567.899306246894</v>
      </c>
      <c r="AE20" s="130">
        <f t="shared" si="1"/>
        <v>1480104.2407187768</v>
      </c>
      <c r="AF20" s="130">
        <v>53177.185309476408</v>
      </c>
      <c r="AG20" s="133">
        <f t="shared" si="0"/>
        <v>3.5928000100622776E-2</v>
      </c>
    </row>
    <row r="21" spans="1:33" x14ac:dyDescent="0.35">
      <c r="A21" s="48">
        <v>2030</v>
      </c>
      <c r="B21" s="122">
        <v>17</v>
      </c>
      <c r="C21" s="130">
        <f t="shared" si="29"/>
        <v>63849.217568771295</v>
      </c>
      <c r="D21" s="130">
        <f t="shared" si="2"/>
        <v>110585.32354751487</v>
      </c>
      <c r="E21" s="130">
        <f t="shared" si="3"/>
        <v>32006.26652439636</v>
      </c>
      <c r="F21" s="130">
        <f t="shared" si="4"/>
        <v>68398.038890572541</v>
      </c>
      <c r="G21" s="130">
        <f t="shared" si="5"/>
        <v>45360.717160183456</v>
      </c>
      <c r="H21" s="130">
        <f t="shared" si="6"/>
        <v>64572.229333183088</v>
      </c>
      <c r="I21" s="130">
        <f t="shared" si="7"/>
        <v>40797.972885544877</v>
      </c>
      <c r="J21" s="130">
        <f t="shared" si="8"/>
        <v>10499.754334578331</v>
      </c>
      <c r="K21" s="130">
        <f t="shared" si="9"/>
        <v>52290.20504282722</v>
      </c>
      <c r="L21" s="130">
        <f t="shared" si="10"/>
        <v>84506.880546323373</v>
      </c>
      <c r="M21" s="130">
        <f t="shared" si="11"/>
        <v>29167.733718703697</v>
      </c>
      <c r="N21" s="130">
        <f t="shared" si="12"/>
        <v>90086.596118434347</v>
      </c>
      <c r="O21" s="130">
        <f t="shared" si="13"/>
        <v>50182.478717960192</v>
      </c>
      <c r="P21" s="130">
        <f t="shared" si="14"/>
        <v>21197.300657666099</v>
      </c>
      <c r="Q21" s="130">
        <f t="shared" si="15"/>
        <v>27552.265276663951</v>
      </c>
      <c r="R21" s="130">
        <f t="shared" si="16"/>
        <v>8861.9011995806195</v>
      </c>
      <c r="S21" s="130">
        <f t="shared" si="17"/>
        <v>53038.831491117169</v>
      </c>
      <c r="T21" s="130">
        <f t="shared" si="18"/>
        <v>73907.016815667055</v>
      </c>
      <c r="U21" s="130">
        <f t="shared" si="19"/>
        <v>44319.761988333463</v>
      </c>
      <c r="V21" s="130">
        <f t="shared" si="20"/>
        <v>8620.0097871994622</v>
      </c>
      <c r="W21" s="130">
        <f t="shared" si="21"/>
        <v>44527.013931242152</v>
      </c>
      <c r="X21" s="130">
        <f t="shared" si="22"/>
        <v>92969.55868880327</v>
      </c>
      <c r="Y21" s="130">
        <f t="shared" si="23"/>
        <v>42847.143894574772</v>
      </c>
      <c r="Z21" s="130">
        <f t="shared" si="24"/>
        <v>89957.503198113845</v>
      </c>
      <c r="AA21" s="130">
        <f t="shared" si="25"/>
        <v>14795.58959033901</v>
      </c>
      <c r="AB21" s="130">
        <f t="shared" si="26"/>
        <v>53383.282990358828</v>
      </c>
      <c r="AC21" s="130">
        <f t="shared" si="27"/>
        <v>84679.983594363177</v>
      </c>
      <c r="AD21" s="130">
        <f t="shared" si="28"/>
        <v>85228.525810180581</v>
      </c>
      <c r="AE21" s="130">
        <f t="shared" si="1"/>
        <v>1488189.1033031968</v>
      </c>
      <c r="AF21" s="130">
        <v>62525.207066328468</v>
      </c>
      <c r="AG21" s="133">
        <f t="shared" si="0"/>
        <v>4.2014288995630325E-2</v>
      </c>
    </row>
    <row r="22" spans="1:33" x14ac:dyDescent="0.35">
      <c r="A22" s="48">
        <v>2031</v>
      </c>
      <c r="B22" s="122">
        <v>18</v>
      </c>
      <c r="C22" s="130">
        <f t="shared" si="29"/>
        <v>63959.939132220657</v>
      </c>
      <c r="D22" s="130">
        <f t="shared" si="2"/>
        <v>110859.92399928476</v>
      </c>
      <c r="E22" s="130">
        <f t="shared" si="3"/>
        <v>32093.667454999024</v>
      </c>
      <c r="F22" s="130">
        <f t="shared" si="4"/>
        <v>69094.056895901595</v>
      </c>
      <c r="G22" s="130">
        <f t="shared" si="5"/>
        <v>45439.875847510397</v>
      </c>
      <c r="H22" s="130">
        <f t="shared" si="6"/>
        <v>64955.225000959043</v>
      </c>
      <c r="I22" s="130">
        <f t="shared" si="7"/>
        <v>40969.676760720075</v>
      </c>
      <c r="J22" s="130">
        <f t="shared" si="8"/>
        <v>10648.537685803716</v>
      </c>
      <c r="K22" s="130">
        <f t="shared" si="9"/>
        <v>52454.529766775682</v>
      </c>
      <c r="L22" s="130">
        <f t="shared" si="10"/>
        <v>84952.813343578513</v>
      </c>
      <c r="M22" s="130">
        <f t="shared" si="11"/>
        <v>29239.004544920728</v>
      </c>
      <c r="N22" s="130">
        <f t="shared" si="12"/>
        <v>90398.080894655141</v>
      </c>
      <c r="O22" s="130">
        <f t="shared" si="13"/>
        <v>50399.040516316993</v>
      </c>
      <c r="P22" s="130">
        <f t="shared" si="14"/>
        <v>21203.338872504151</v>
      </c>
      <c r="Q22" s="130">
        <f t="shared" si="15"/>
        <v>27648.199958452922</v>
      </c>
      <c r="R22" s="130">
        <f t="shared" si="16"/>
        <v>8845.4510080774835</v>
      </c>
      <c r="S22" s="130">
        <f t="shared" si="17"/>
        <v>53325.526663255587</v>
      </c>
      <c r="T22" s="130">
        <f t="shared" si="18"/>
        <v>74772.338042790041</v>
      </c>
      <c r="U22" s="130">
        <f t="shared" si="19"/>
        <v>44385.505595932169</v>
      </c>
      <c r="V22" s="130">
        <f t="shared" si="20"/>
        <v>8659.8080475879415</v>
      </c>
      <c r="W22" s="130">
        <f t="shared" si="21"/>
        <v>45155.52784982622</v>
      </c>
      <c r="X22" s="130">
        <f t="shared" si="22"/>
        <v>93656.145555848721</v>
      </c>
      <c r="Y22" s="130">
        <f t="shared" si="23"/>
        <v>42953.264205710017</v>
      </c>
      <c r="Z22" s="130">
        <f t="shared" si="24"/>
        <v>90281.494235282822</v>
      </c>
      <c r="AA22" s="130">
        <f t="shared" si="25"/>
        <v>14831.511938685002</v>
      </c>
      <c r="AB22" s="130">
        <f t="shared" si="26"/>
        <v>53637.506467594772</v>
      </c>
      <c r="AC22" s="130">
        <f t="shared" si="27"/>
        <v>85140.343175271497</v>
      </c>
      <c r="AD22" s="130">
        <f t="shared" si="28"/>
        <v>85851.381045794507</v>
      </c>
      <c r="AE22" s="130">
        <f t="shared" si="1"/>
        <v>1495811.7145062606</v>
      </c>
      <c r="AF22" s="130">
        <v>72838.975849324619</v>
      </c>
      <c r="AG22" s="133">
        <f t="shared" si="0"/>
        <v>4.8695283733198598E-2</v>
      </c>
    </row>
    <row r="23" spans="1:33" x14ac:dyDescent="0.35">
      <c r="A23" s="48">
        <v>2032</v>
      </c>
      <c r="B23" s="122">
        <v>19</v>
      </c>
      <c r="C23" s="130">
        <f t="shared" si="29"/>
        <v>64064.672746543314</v>
      </c>
      <c r="D23" s="130">
        <f t="shared" si="2"/>
        <v>111119.67374371141</v>
      </c>
      <c r="E23" s="130">
        <f t="shared" si="3"/>
        <v>32176.341643043404</v>
      </c>
      <c r="F23" s="130">
        <f t="shared" si="4"/>
        <v>69752.433449309741</v>
      </c>
      <c r="G23" s="130">
        <f t="shared" si="5"/>
        <v>45514.753542247607</v>
      </c>
      <c r="H23" s="130">
        <f t="shared" si="6"/>
        <v>65317.507823802647</v>
      </c>
      <c r="I23" s="130">
        <f t="shared" si="7"/>
        <v>41132.094693415987</v>
      </c>
      <c r="J23" s="130">
        <f t="shared" si="8"/>
        <v>10789.274662770244</v>
      </c>
      <c r="K23" s="130">
        <f t="shared" si="9"/>
        <v>52609.9676212056</v>
      </c>
      <c r="L23" s="130">
        <f t="shared" si="10"/>
        <v>85374.629583762813</v>
      </c>
      <c r="M23" s="130">
        <f t="shared" si="11"/>
        <v>29306.420963122633</v>
      </c>
      <c r="N23" s="130">
        <f t="shared" si="12"/>
        <v>90692.720216967515</v>
      </c>
      <c r="O23" s="130">
        <f t="shared" si="13"/>
        <v>50603.890404265811</v>
      </c>
      <c r="P23" s="130">
        <f t="shared" si="14"/>
        <v>21209.050533759142</v>
      </c>
      <c r="Q23" s="130">
        <f t="shared" si="15"/>
        <v>27738.946382632952</v>
      </c>
      <c r="R23" s="130">
        <f t="shared" si="16"/>
        <v>8829.8904617958979</v>
      </c>
      <c r="S23" s="130">
        <f t="shared" si="17"/>
        <v>53596.717031703032</v>
      </c>
      <c r="T23" s="130">
        <f t="shared" si="18"/>
        <v>75590.86170560075</v>
      </c>
      <c r="U23" s="130">
        <f t="shared" si="19"/>
        <v>44447.693713837238</v>
      </c>
      <c r="V23" s="130">
        <f t="shared" si="20"/>
        <v>8697.4539724140086</v>
      </c>
      <c r="W23" s="130">
        <f t="shared" si="21"/>
        <v>45750.051014914177</v>
      </c>
      <c r="X23" s="130">
        <f t="shared" si="22"/>
        <v>94305.601017747278</v>
      </c>
      <c r="Y23" s="130">
        <f t="shared" si="23"/>
        <v>43053.645408720411</v>
      </c>
      <c r="Z23" s="130">
        <f t="shared" si="24"/>
        <v>90587.963465609137</v>
      </c>
      <c r="AA23" s="130">
        <f t="shared" si="25"/>
        <v>14865.491565236733</v>
      </c>
      <c r="AB23" s="130">
        <f t="shared" si="26"/>
        <v>53877.981247638578</v>
      </c>
      <c r="AC23" s="130">
        <f t="shared" si="27"/>
        <v>85575.80598210443</v>
      </c>
      <c r="AD23" s="130">
        <f t="shared" si="28"/>
        <v>86440.551555976708</v>
      </c>
      <c r="AE23" s="130">
        <f t="shared" si="1"/>
        <v>1503022.0861538593</v>
      </c>
      <c r="AF23" s="130">
        <v>84156.268929023674</v>
      </c>
      <c r="AG23" s="133">
        <f t="shared" si="0"/>
        <v>5.5991372119071361E-2</v>
      </c>
    </row>
    <row r="24" spans="1:33" x14ac:dyDescent="0.35">
      <c r="A24" s="48">
        <v>2033</v>
      </c>
      <c r="B24" s="122">
        <v>20</v>
      </c>
      <c r="C24" s="130">
        <f t="shared" si="29"/>
        <v>64164.032987101433</v>
      </c>
      <c r="D24" s="130">
        <f t="shared" si="2"/>
        <v>111366.09698860809</v>
      </c>
      <c r="E24" s="130">
        <f t="shared" si="3"/>
        <v>32254.774219491406</v>
      </c>
      <c r="F24" s="130">
        <f t="shared" si="4"/>
        <v>70377.031895066946</v>
      </c>
      <c r="G24" s="130">
        <f t="shared" si="5"/>
        <v>45585.789625644924</v>
      </c>
      <c r="H24" s="130">
        <f t="shared" si="6"/>
        <v>65661.203672175878</v>
      </c>
      <c r="I24" s="130">
        <f t="shared" si="7"/>
        <v>41286.179749756193</v>
      </c>
      <c r="J24" s="130">
        <f t="shared" si="8"/>
        <v>10922.791108061037</v>
      </c>
      <c r="K24" s="130">
        <f t="shared" si="9"/>
        <v>52757.43071324037</v>
      </c>
      <c r="L24" s="130">
        <f t="shared" si="10"/>
        <v>85774.804478586171</v>
      </c>
      <c r="M24" s="130">
        <f t="shared" si="11"/>
        <v>29370.378571894471</v>
      </c>
      <c r="N24" s="130">
        <f t="shared" si="12"/>
        <v>90972.243024732481</v>
      </c>
      <c r="O24" s="130">
        <f t="shared" si="13"/>
        <v>50798.230438041363</v>
      </c>
      <c r="P24" s="130">
        <f t="shared" si="14"/>
        <v>21214.469157378244</v>
      </c>
      <c r="Q24" s="130">
        <f t="shared" si="15"/>
        <v>27825.037047933019</v>
      </c>
      <c r="R24" s="130">
        <f t="shared" si="16"/>
        <v>8815.1282516711599</v>
      </c>
      <c r="S24" s="130">
        <f t="shared" si="17"/>
        <v>53853.99393769211</v>
      </c>
      <c r="T24" s="130">
        <f t="shared" si="18"/>
        <v>76367.390889333867</v>
      </c>
      <c r="U24" s="130">
        <f t="shared" si="19"/>
        <v>44506.6912610418</v>
      </c>
      <c r="V24" s="130">
        <f t="shared" si="20"/>
        <v>8733.1684674301723</v>
      </c>
      <c r="W24" s="130">
        <f t="shared" si="21"/>
        <v>46314.072079999685</v>
      </c>
      <c r="X24" s="130">
        <f t="shared" si="22"/>
        <v>94921.736069930543</v>
      </c>
      <c r="Y24" s="130">
        <f t="shared" si="23"/>
        <v>43148.876539080338</v>
      </c>
      <c r="Z24" s="130">
        <f t="shared" si="24"/>
        <v>90878.709246186088</v>
      </c>
      <c r="AA24" s="130">
        <f t="shared" si="25"/>
        <v>14897.727861960477</v>
      </c>
      <c r="AB24" s="130">
        <f t="shared" si="26"/>
        <v>54106.118433086085</v>
      </c>
      <c r="AC24" s="130">
        <f t="shared" si="27"/>
        <v>85988.927304431199</v>
      </c>
      <c r="AD24" s="130">
        <f t="shared" si="28"/>
        <v>86999.494584917833</v>
      </c>
      <c r="AE24" s="130">
        <f t="shared" si="1"/>
        <v>1509862.528604473</v>
      </c>
      <c r="AF24" s="130">
        <v>96514.178898348648</v>
      </c>
      <c r="AG24" s="133">
        <f t="shared" si="0"/>
        <v>6.3922494313144007E-2</v>
      </c>
    </row>
    <row r="25" spans="1:33" x14ac:dyDescent="0.35">
      <c r="A25" s="48">
        <v>2034</v>
      </c>
      <c r="B25" s="122">
        <v>21</v>
      </c>
      <c r="C25" s="130">
        <f t="shared" si="29"/>
        <v>64258.54441411404</v>
      </c>
      <c r="D25" s="130">
        <f t="shared" si="2"/>
        <v>111600.49469531087</v>
      </c>
      <c r="E25" s="130">
        <f t="shared" si="3"/>
        <v>32329.379259522888</v>
      </c>
      <c r="F25" s="130">
        <f t="shared" si="4"/>
        <v>70971.149724158124</v>
      </c>
      <c r="G25" s="130">
        <f t="shared" si="5"/>
        <v>45653.359124003167</v>
      </c>
      <c r="H25" s="130">
        <f t="shared" si="6"/>
        <v>65988.127046209571</v>
      </c>
      <c r="I25" s="130">
        <f t="shared" si="7"/>
        <v>41432.745402921166</v>
      </c>
      <c r="J25" s="130">
        <f t="shared" si="8"/>
        <v>11049.79190539407</v>
      </c>
      <c r="K25" s="130">
        <f t="shared" si="9"/>
        <v>52897.697556211067</v>
      </c>
      <c r="L25" s="130">
        <f t="shared" si="10"/>
        <v>86155.450702386821</v>
      </c>
      <c r="M25" s="130">
        <f t="shared" si="11"/>
        <v>29431.215027597336</v>
      </c>
      <c r="N25" s="130">
        <f t="shared" si="12"/>
        <v>91238.125024373789</v>
      </c>
      <c r="O25" s="130">
        <f t="shared" si="13"/>
        <v>50983.086612046507</v>
      </c>
      <c r="P25" s="130">
        <f t="shared" si="14"/>
        <v>21219.623350321104</v>
      </c>
      <c r="Q25" s="130">
        <f t="shared" si="15"/>
        <v>27906.926459474995</v>
      </c>
      <c r="R25" s="130">
        <f t="shared" si="16"/>
        <v>8801.0864424231986</v>
      </c>
      <c r="S25" s="130">
        <f t="shared" si="17"/>
        <v>54098.715643133146</v>
      </c>
      <c r="T25" s="130">
        <f t="shared" si="18"/>
        <v>77106.02518469491</v>
      </c>
      <c r="U25" s="130">
        <f t="shared" si="19"/>
        <v>44562.809707869485</v>
      </c>
      <c r="V25" s="130">
        <f t="shared" si="20"/>
        <v>8767.1400829380655</v>
      </c>
      <c r="W25" s="130">
        <f t="shared" si="21"/>
        <v>46850.568725206758</v>
      </c>
      <c r="X25" s="130">
        <f t="shared" si="22"/>
        <v>95507.803521933762</v>
      </c>
      <c r="Y25" s="130">
        <f t="shared" si="23"/>
        <v>43239.460357877309</v>
      </c>
      <c r="Z25" s="130">
        <f t="shared" si="24"/>
        <v>91155.266533747679</v>
      </c>
      <c r="AA25" s="130">
        <f t="shared" si="25"/>
        <v>14928.39101643604</v>
      </c>
      <c r="AB25" s="130">
        <f t="shared" si="26"/>
        <v>54323.122446262467</v>
      </c>
      <c r="AC25" s="130">
        <f t="shared" si="27"/>
        <v>86381.888165668221</v>
      </c>
      <c r="AD25" s="130">
        <f t="shared" si="28"/>
        <v>87531.161003872141</v>
      </c>
      <c r="AE25" s="130">
        <f t="shared" si="1"/>
        <v>1516369.1551361086</v>
      </c>
      <c r="AF25" s="130">
        <v>109949.16124201278</v>
      </c>
      <c r="AG25" s="133">
        <f t="shared" si="0"/>
        <v>7.2508175776065414E-2</v>
      </c>
    </row>
    <row r="26" spans="1:33" x14ac:dyDescent="0.35">
      <c r="A26" s="48">
        <v>2035</v>
      </c>
      <c r="B26" s="122">
        <v>22</v>
      </c>
      <c r="C26" s="130">
        <f t="shared" si="29"/>
        <v>64348.658336400396</v>
      </c>
      <c r="D26" s="130">
        <f t="shared" si="2"/>
        <v>111823.98615442403</v>
      </c>
      <c r="E26" s="130">
        <f t="shared" si="3"/>
        <v>32400.513015430202</v>
      </c>
      <c r="F26" s="130">
        <f t="shared" si="4"/>
        <v>71537.623954544222</v>
      </c>
      <c r="G26" s="130">
        <f t="shared" si="5"/>
        <v>45717.784693655936</v>
      </c>
      <c r="H26" s="130">
        <f t="shared" si="6"/>
        <v>66299.839062972736</v>
      </c>
      <c r="I26" s="130">
        <f t="shared" si="7"/>
        <v>41572.491529888379</v>
      </c>
      <c r="J26" s="130">
        <f t="shared" si="8"/>
        <v>11170.883506091697</v>
      </c>
      <c r="K26" s="130">
        <f t="shared" si="9"/>
        <v>53031.437949159823</v>
      </c>
      <c r="L26" s="130">
        <f t="shared" si="10"/>
        <v>86518.38590836557</v>
      </c>
      <c r="M26" s="130">
        <f t="shared" si="11"/>
        <v>29489.220835092485</v>
      </c>
      <c r="N26" s="130">
        <f t="shared" si="12"/>
        <v>91491.635849576152</v>
      </c>
      <c r="O26" s="130">
        <f t="shared" si="13"/>
        <v>51159.341647283989</v>
      </c>
      <c r="P26" s="130">
        <f t="shared" si="14"/>
        <v>21224.537724772774</v>
      </c>
      <c r="Q26" s="130">
        <f t="shared" si="15"/>
        <v>27985.005653716598</v>
      </c>
      <c r="R26" s="130">
        <f t="shared" si="16"/>
        <v>8787.6979819234766</v>
      </c>
      <c r="S26" s="130">
        <f t="shared" si="17"/>
        <v>54332.050737554644</v>
      </c>
      <c r="T26" s="130">
        <f t="shared" si="18"/>
        <v>77810.291701391543</v>
      </c>
      <c r="U26" s="130">
        <f t="shared" si="19"/>
        <v>44616.317029852733</v>
      </c>
      <c r="V26" s="130">
        <f t="shared" si="20"/>
        <v>8799.5310394243279</v>
      </c>
      <c r="W26" s="130">
        <f t="shared" si="21"/>
        <v>47362.102817128041</v>
      </c>
      <c r="X26" s="130">
        <f t="shared" si="22"/>
        <v>96066.601949740085</v>
      </c>
      <c r="Y26" s="130">
        <f t="shared" si="23"/>
        <v>43325.82941890505</v>
      </c>
      <c r="Z26" s="130">
        <f t="shared" si="24"/>
        <v>91418.955938370942</v>
      </c>
      <c r="AA26" s="130">
        <f t="shared" si="25"/>
        <v>14957.627450662101</v>
      </c>
      <c r="AB26" s="130">
        <f t="shared" si="26"/>
        <v>54530.029519801785</v>
      </c>
      <c r="AC26" s="130">
        <f t="shared" si="27"/>
        <v>86756.565023593212</v>
      </c>
      <c r="AD26" s="130">
        <f t="shared" si="28"/>
        <v>88038.089614245575</v>
      </c>
      <c r="AE26" s="130">
        <f t="shared" si="1"/>
        <v>1522573.0360439688</v>
      </c>
      <c r="AF26" s="130">
        <v>124497.07639739933</v>
      </c>
      <c r="AG26" s="133">
        <f t="shared" si="0"/>
        <v>8.1767556268351069E-2</v>
      </c>
    </row>
    <row r="27" spans="1:33" x14ac:dyDescent="0.35">
      <c r="A27" s="48">
        <v>2036</v>
      </c>
      <c r="B27" s="122">
        <v>23</v>
      </c>
      <c r="C27" s="130">
        <f t="shared" si="29"/>
        <v>64434.765845676353</v>
      </c>
      <c r="D27" s="130">
        <f t="shared" si="2"/>
        <v>112037.54131216682</v>
      </c>
      <c r="E27" s="130">
        <f t="shared" si="3"/>
        <v>32468.484205577261</v>
      </c>
      <c r="F27" s="130">
        <f t="shared" si="4"/>
        <v>72078.913067369256</v>
      </c>
      <c r="G27" s="130">
        <f t="shared" si="5"/>
        <v>45779.345939640276</v>
      </c>
      <c r="H27" s="130">
        <f t="shared" si="6"/>
        <v>66597.69254325486</v>
      </c>
      <c r="I27" s="130">
        <f t="shared" si="7"/>
        <v>41706.024624651167</v>
      </c>
      <c r="J27" s="130">
        <f t="shared" si="8"/>
        <v>11286.591444063577</v>
      </c>
      <c r="K27" s="130">
        <f t="shared" si="9"/>
        <v>53159.232321374715</v>
      </c>
      <c r="L27" s="130">
        <f t="shared" si="10"/>
        <v>86865.185224414454</v>
      </c>
      <c r="M27" s="130">
        <f t="shared" si="11"/>
        <v>29544.647737842057</v>
      </c>
      <c r="N27" s="130">
        <f t="shared" si="12"/>
        <v>91733.875729705906</v>
      </c>
      <c r="O27" s="130">
        <f t="shared" si="13"/>
        <v>51327.760485312363</v>
      </c>
      <c r="P27" s="130">
        <f t="shared" si="14"/>
        <v>21229.233608970757</v>
      </c>
      <c r="Q27" s="130">
        <f t="shared" si="15"/>
        <v>28059.613492015487</v>
      </c>
      <c r="R27" s="130">
        <f t="shared" si="16"/>
        <v>8774.90476465559</v>
      </c>
      <c r="S27" s="130">
        <f t="shared" si="17"/>
        <v>54555.011888257432</v>
      </c>
      <c r="T27" s="130">
        <f t="shared" si="18"/>
        <v>78483.246934951399</v>
      </c>
      <c r="U27" s="130">
        <f t="shared" si="19"/>
        <v>44667.445447161706</v>
      </c>
      <c r="V27" s="130">
        <f t="shared" si="20"/>
        <v>8830.4819126671482</v>
      </c>
      <c r="W27" s="130">
        <f t="shared" si="21"/>
        <v>47850.894398356933</v>
      </c>
      <c r="X27" s="130">
        <f t="shared" si="22"/>
        <v>96600.556521740946</v>
      </c>
      <c r="Y27" s="130">
        <f t="shared" si="23"/>
        <v>43408.358561294059</v>
      </c>
      <c r="Z27" s="130">
        <f t="shared" si="24"/>
        <v>91670.921864151198</v>
      </c>
      <c r="AA27" s="130">
        <f t="shared" si="25"/>
        <v>14985.564049884993</v>
      </c>
      <c r="AB27" s="130">
        <f t="shared" si="26"/>
        <v>54727.737624188077</v>
      </c>
      <c r="AC27" s="130">
        <f t="shared" si="27"/>
        <v>87114.583964514968</v>
      </c>
      <c r="AD27" s="130">
        <f t="shared" si="28"/>
        <v>88522.480470979935</v>
      </c>
      <c r="AE27" s="130">
        <f t="shared" si="1"/>
        <v>1528501.0959848398</v>
      </c>
      <c r="AF27" s="130">
        <v>140193.22717610505</v>
      </c>
      <c r="AG27" s="133">
        <f t="shared" si="0"/>
        <v>9.1719415540082505E-2</v>
      </c>
    </row>
    <row r="28" spans="1:33" x14ac:dyDescent="0.35">
      <c r="A28" s="48">
        <v>2037</v>
      </c>
      <c r="B28" s="122">
        <v>24</v>
      </c>
      <c r="C28" s="130">
        <f t="shared" si="29"/>
        <v>64517.208074767004</v>
      </c>
      <c r="D28" s="130">
        <f t="shared" si="2"/>
        <v>112242.0062117576</v>
      </c>
      <c r="E28" s="130">
        <f t="shared" si="3"/>
        <v>32533.562111985044</v>
      </c>
      <c r="F28" s="130">
        <f t="shared" si="4"/>
        <v>72597.16149214693</v>
      </c>
      <c r="G28" s="130">
        <f t="shared" si="5"/>
        <v>45838.286749648869</v>
      </c>
      <c r="H28" s="130">
        <f t="shared" si="6"/>
        <v>66882.867495629442</v>
      </c>
      <c r="I28" s="130">
        <f t="shared" si="7"/>
        <v>41833.87370636523</v>
      </c>
      <c r="J28" s="130">
        <f t="shared" si="8"/>
        <v>11397.374120395702</v>
      </c>
      <c r="K28" s="130">
        <f t="shared" si="9"/>
        <v>53281.586956867308</v>
      </c>
      <c r="L28" s="130">
        <f t="shared" si="10"/>
        <v>87197.222568225567</v>
      </c>
      <c r="M28" s="130">
        <f t="shared" si="11"/>
        <v>29597.715321060852</v>
      </c>
      <c r="N28" s="130">
        <f t="shared" si="12"/>
        <v>91965.804348481135</v>
      </c>
      <c r="O28" s="130">
        <f t="shared" si="13"/>
        <v>51489.010352422294</v>
      </c>
      <c r="P28" s="130">
        <f t="shared" si="14"/>
        <v>21233.729606637957</v>
      </c>
      <c r="Q28" s="130">
        <f t="shared" si="15"/>
        <v>28131.045548855993</v>
      </c>
      <c r="R28" s="130">
        <f t="shared" si="16"/>
        <v>8762.6561076258604</v>
      </c>
      <c r="S28" s="130">
        <f t="shared" si="17"/>
        <v>54768.482402259229</v>
      </c>
      <c r="T28" s="130">
        <f t="shared" si="18"/>
        <v>79127.55693763755</v>
      </c>
      <c r="U28" s="130">
        <f t="shared" si="19"/>
        <v>44716.397515666205</v>
      </c>
      <c r="V28" s="130">
        <f t="shared" si="20"/>
        <v>8860.1153209946679</v>
      </c>
      <c r="W28" s="130">
        <f t="shared" si="21"/>
        <v>48318.879918506012</v>
      </c>
      <c r="X28" s="130">
        <f t="shared" si="22"/>
        <v>97111.782610139519</v>
      </c>
      <c r="Y28" s="130">
        <f t="shared" si="23"/>
        <v>43487.374741423999</v>
      </c>
      <c r="Z28" s="130">
        <f t="shared" si="24"/>
        <v>91912.162526561267</v>
      </c>
      <c r="AA28" s="130">
        <f t="shared" si="25"/>
        <v>15012.311490758773</v>
      </c>
      <c r="AB28" s="130">
        <f t="shared" si="26"/>
        <v>54917.030021238555</v>
      </c>
      <c r="AC28" s="130">
        <f t="shared" si="27"/>
        <v>87457.363355005393</v>
      </c>
      <c r="AD28" s="130">
        <f t="shared" si="28"/>
        <v>88986.252589301555</v>
      </c>
      <c r="AE28" s="130">
        <f t="shared" si="1"/>
        <v>1534176.8202023655</v>
      </c>
      <c r="AF28" s="130">
        <v>157072.39224496481</v>
      </c>
      <c r="AG28" s="133">
        <f t="shared" si="0"/>
        <v>0.10238219622184501</v>
      </c>
    </row>
    <row r="29" spans="1:33" x14ac:dyDescent="0.35">
      <c r="A29" s="48">
        <v>2038</v>
      </c>
      <c r="B29" s="122">
        <v>25</v>
      </c>
      <c r="C29" s="130">
        <f t="shared" si="29"/>
        <v>64596.284360352191</v>
      </c>
      <c r="D29" s="130">
        <f t="shared" si="2"/>
        <v>112438.12323783181</v>
      </c>
      <c r="E29" s="130">
        <f t="shared" si="3"/>
        <v>32595.983023805966</v>
      </c>
      <c r="F29" s="130">
        <f t="shared" si="4"/>
        <v>73094.250919420068</v>
      </c>
      <c r="G29" s="130">
        <f t="shared" si="5"/>
        <v>45894.821129859971</v>
      </c>
      <c r="H29" s="130">
        <f t="shared" si="6"/>
        <v>67156.399352111868</v>
      </c>
      <c r="I29" s="130">
        <f t="shared" si="7"/>
        <v>41956.502977904078</v>
      </c>
      <c r="J29" s="130">
        <f t="shared" si="8"/>
        <v>11503.633772131925</v>
      </c>
      <c r="K29" s="130">
        <f t="shared" si="9"/>
        <v>53398.946108913588</v>
      </c>
      <c r="L29" s="130">
        <f t="shared" si="10"/>
        <v>87515.703522874246</v>
      </c>
      <c r="M29" s="130">
        <f t="shared" si="11"/>
        <v>29648.616266028159</v>
      </c>
      <c r="N29" s="130">
        <f t="shared" si="12"/>
        <v>92188.263807619252</v>
      </c>
      <c r="O29" s="130">
        <f t="shared" si="13"/>
        <v>51643.676725260637</v>
      </c>
      <c r="P29" s="130">
        <f t="shared" si="14"/>
        <v>21238.042042139077</v>
      </c>
      <c r="Q29" s="130">
        <f t="shared" si="15"/>
        <v>28199.561184458787</v>
      </c>
      <c r="R29" s="130">
        <f t="shared" si="16"/>
        <v>8750.9075376029305</v>
      </c>
      <c r="S29" s="130">
        <f t="shared" si="17"/>
        <v>54973.237362373919</v>
      </c>
      <c r="T29" s="130">
        <f t="shared" si="18"/>
        <v>79745.561112679687</v>
      </c>
      <c r="U29" s="130">
        <f t="shared" si="19"/>
        <v>44763.350973763401</v>
      </c>
      <c r="V29" s="130">
        <f t="shared" si="20"/>
        <v>8888.5388593392308</v>
      </c>
      <c r="W29" s="130">
        <f t="shared" si="21"/>
        <v>48767.758570250735</v>
      </c>
      <c r="X29" s="130">
        <f t="shared" si="22"/>
        <v>97602.136408316816</v>
      </c>
      <c r="Y29" s="130">
        <f t="shared" si="23"/>
        <v>43563.164856450298</v>
      </c>
      <c r="Z29" s="130">
        <f t="shared" si="24"/>
        <v>92143.55383810043</v>
      </c>
      <c r="AA29" s="130">
        <f t="shared" si="25"/>
        <v>15037.966889654917</v>
      </c>
      <c r="AB29" s="130">
        <f t="shared" si="26"/>
        <v>55098.594006266299</v>
      </c>
      <c r="AC29" s="130">
        <f t="shared" si="27"/>
        <v>87786.147781070977</v>
      </c>
      <c r="AD29" s="130">
        <f t="shared" si="28"/>
        <v>89431.089863588772</v>
      </c>
      <c r="AE29" s="130">
        <f t="shared" si="1"/>
        <v>1539620.8164901703</v>
      </c>
      <c r="AF29" s="130">
        <v>175168.8562343384</v>
      </c>
      <c r="AG29" s="133">
        <f t="shared" si="0"/>
        <v>0.11377402433000734</v>
      </c>
    </row>
    <row r="30" spans="1:33" x14ac:dyDescent="0.35">
      <c r="A30" s="48">
        <v>2039</v>
      </c>
      <c r="B30" s="122">
        <v>26</v>
      </c>
      <c r="C30" s="130">
        <f t="shared" si="29"/>
        <v>64672.258803801415</v>
      </c>
      <c r="D30" s="130">
        <f t="shared" si="2"/>
        <v>112626.54738796281</v>
      </c>
      <c r="E30" s="130">
        <f t="shared" si="3"/>
        <v>32655.955416288649</v>
      </c>
      <c r="F30" s="130">
        <f t="shared" si="4"/>
        <v>73571.841543487593</v>
      </c>
      <c r="G30" s="130">
        <f t="shared" si="5"/>
        <v>45949.137895505948</v>
      </c>
      <c r="H30" s="130">
        <f t="shared" si="6"/>
        <v>67419.201662666746</v>
      </c>
      <c r="I30" s="130">
        <f t="shared" si="7"/>
        <v>42074.322000216533</v>
      </c>
      <c r="J30" s="130">
        <f t="shared" si="8"/>
        <v>11605.725288469917</v>
      </c>
      <c r="K30" s="130">
        <f t="shared" si="9"/>
        <v>53511.701737157957</v>
      </c>
      <c r="L30" s="130">
        <f t="shared" si="10"/>
        <v>87821.691760682195</v>
      </c>
      <c r="M30" s="130">
        <f t="shared" si="11"/>
        <v>29697.520573258986</v>
      </c>
      <c r="N30" s="130">
        <f t="shared" si="12"/>
        <v>92401.997083948067</v>
      </c>
      <c r="O30" s="130">
        <f t="shared" si="13"/>
        <v>51792.276163255796</v>
      </c>
      <c r="P30" s="130">
        <f t="shared" si="14"/>
        <v>21242.185318276588</v>
      </c>
      <c r="Q30" s="130">
        <f t="shared" si="15"/>
        <v>28265.389229415254</v>
      </c>
      <c r="R30" s="130">
        <f t="shared" si="16"/>
        <v>8739.6198163574172</v>
      </c>
      <c r="S30" s="130">
        <f t="shared" si="17"/>
        <v>55169.960615408148</v>
      </c>
      <c r="T30" s="130">
        <f t="shared" si="18"/>
        <v>80339.323489107221</v>
      </c>
      <c r="U30" s="130">
        <f t="shared" si="19"/>
        <v>44808.46263803231</v>
      </c>
      <c r="V30" s="130">
        <f t="shared" si="20"/>
        <v>8915.8474574935972</v>
      </c>
      <c r="W30" s="130">
        <f t="shared" si="21"/>
        <v>49199.02953208422</v>
      </c>
      <c r="X30" s="130">
        <f t="shared" si="22"/>
        <v>98073.255614714042</v>
      </c>
      <c r="Y30" s="130">
        <f t="shared" si="23"/>
        <v>43635.982032490683</v>
      </c>
      <c r="Z30" s="130">
        <f t="shared" si="24"/>
        <v>92365.868606467164</v>
      </c>
      <c r="AA30" s="130">
        <f t="shared" si="25"/>
        <v>15062.615931250361</v>
      </c>
      <c r="AB30" s="130">
        <f t="shared" si="26"/>
        <v>55273.035972158148</v>
      </c>
      <c r="AC30" s="130">
        <f t="shared" si="27"/>
        <v>88102.035326878817</v>
      </c>
      <c r="AD30" s="130">
        <f t="shared" si="28"/>
        <v>89858.477974820096</v>
      </c>
      <c r="AE30" s="130">
        <f t="shared" si="1"/>
        <v>1544851.2668716568</v>
      </c>
      <c r="AF30" s="130">
        <v>194516.43693942067</v>
      </c>
      <c r="AG30" s="133">
        <f t="shared" si="0"/>
        <v>0.12591272772382736</v>
      </c>
    </row>
    <row r="31" spans="1:33" x14ac:dyDescent="0.35">
      <c r="A31" s="48">
        <v>2040</v>
      </c>
      <c r="B31" s="122">
        <v>27</v>
      </c>
      <c r="C31" s="130">
        <f t="shared" si="29"/>
        <v>64745.365593136987</v>
      </c>
      <c r="D31" s="130">
        <f t="shared" si="2"/>
        <v>112807.859471658</v>
      </c>
      <c r="E31" s="130">
        <f t="shared" si="3"/>
        <v>32713.664151807221</v>
      </c>
      <c r="F31" s="130">
        <f t="shared" si="4"/>
        <v>74031.405517334715</v>
      </c>
      <c r="G31" s="130">
        <f t="shared" si="5"/>
        <v>46001.404475729396</v>
      </c>
      <c r="H31" s="130">
        <f t="shared" si="6"/>
        <v>67672.084504348604</v>
      </c>
      <c r="I31" s="130">
        <f t="shared" si="7"/>
        <v>42187.693945477004</v>
      </c>
      <c r="J31" s="130">
        <f t="shared" si="8"/>
        <v>11703.963362209268</v>
      </c>
      <c r="K31" s="130">
        <f t="shared" si="9"/>
        <v>53620.201406075845</v>
      </c>
      <c r="L31" s="130">
        <f t="shared" si="10"/>
        <v>88116.130477505969</v>
      </c>
      <c r="M31" s="130">
        <f t="shared" si="11"/>
        <v>29744.578988220797</v>
      </c>
      <c r="N31" s="130">
        <f t="shared" si="12"/>
        <v>92607.663001290595</v>
      </c>
      <c r="O31" s="130">
        <f t="shared" si="13"/>
        <v>51935.266717917199</v>
      </c>
      <c r="P31" s="130">
        <f t="shared" si="14"/>
        <v>21246.172206524698</v>
      </c>
      <c r="Q31" s="130">
        <f t="shared" si="15"/>
        <v>28328.732595901667</v>
      </c>
      <c r="R31" s="130">
        <f t="shared" si="16"/>
        <v>8728.7581499639527</v>
      </c>
      <c r="S31" s="130">
        <f t="shared" si="17"/>
        <v>55359.258552504514</v>
      </c>
      <c r="T31" s="130">
        <f t="shared" si="18"/>
        <v>80910.67431443953</v>
      </c>
      <c r="U31" s="130">
        <f t="shared" si="19"/>
        <v>44851.871563278182</v>
      </c>
      <c r="V31" s="130">
        <f t="shared" si="20"/>
        <v>8942.1252930614937</v>
      </c>
      <c r="W31" s="130">
        <f t="shared" si="21"/>
        <v>49614.022178583604</v>
      </c>
      <c r="X31" s="130">
        <f t="shared" si="22"/>
        <v>98526.592434443999</v>
      </c>
      <c r="Y31" s="130">
        <f t="shared" si="23"/>
        <v>43706.050725423636</v>
      </c>
      <c r="Z31" s="130">
        <f t="shared" si="24"/>
        <v>92579.792107572343</v>
      </c>
      <c r="AA31" s="130">
        <f t="shared" si="25"/>
        <v>15086.334595177741</v>
      </c>
      <c r="AB31" s="130">
        <f t="shared" si="26"/>
        <v>55440.893628927457</v>
      </c>
      <c r="AC31" s="130">
        <f t="shared" si="27"/>
        <v>88405.999702485467</v>
      </c>
      <c r="AD31" s="130">
        <f t="shared" si="28"/>
        <v>90269.734328849183</v>
      </c>
      <c r="AE31" s="130">
        <f t="shared" si="1"/>
        <v>1549884.293989849</v>
      </c>
      <c r="AF31" s="130">
        <v>215148.50999997926</v>
      </c>
      <c r="AG31" s="133">
        <f t="shared" si="0"/>
        <v>0.1388158527925494</v>
      </c>
    </row>
    <row r="32" spans="1:33" x14ac:dyDescent="0.35"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</row>
    <row r="33" spans="1:31" x14ac:dyDescent="0.35">
      <c r="A33" s="47" t="s">
        <v>140</v>
      </c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</row>
    <row r="34" spans="1:31" x14ac:dyDescent="0.35">
      <c r="A34" s="162" t="s">
        <v>14</v>
      </c>
      <c r="B34" s="162" t="s">
        <v>142</v>
      </c>
      <c r="C34" s="162" t="s">
        <v>38</v>
      </c>
      <c r="D34" s="162" t="s">
        <v>39</v>
      </c>
      <c r="E34" s="162" t="s">
        <v>40</v>
      </c>
      <c r="F34" s="162" t="s">
        <v>41</v>
      </c>
      <c r="G34" s="162" t="s">
        <v>42</v>
      </c>
      <c r="H34" s="162" t="s">
        <v>43</v>
      </c>
      <c r="I34" s="162" t="s">
        <v>44</v>
      </c>
      <c r="J34" s="162" t="s">
        <v>45</v>
      </c>
      <c r="K34" s="162" t="s">
        <v>46</v>
      </c>
      <c r="L34" s="162" t="s">
        <v>47</v>
      </c>
      <c r="M34" s="162" t="s">
        <v>48</v>
      </c>
      <c r="N34" s="162" t="s">
        <v>49</v>
      </c>
      <c r="O34" s="162" t="s">
        <v>50</v>
      </c>
      <c r="P34" s="162" t="s">
        <v>51</v>
      </c>
      <c r="Q34" s="162" t="s">
        <v>52</v>
      </c>
      <c r="R34" s="162" t="s">
        <v>53</v>
      </c>
      <c r="S34" s="162" t="s">
        <v>54</v>
      </c>
      <c r="T34" s="162" t="s">
        <v>55</v>
      </c>
      <c r="U34" s="162" t="s">
        <v>56</v>
      </c>
      <c r="V34" s="162" t="s">
        <v>57</v>
      </c>
      <c r="W34" s="162" t="s">
        <v>58</v>
      </c>
      <c r="X34" s="162" t="s">
        <v>59</v>
      </c>
      <c r="Y34" s="162" t="s">
        <v>60</v>
      </c>
      <c r="Z34" s="162" t="s">
        <v>61</v>
      </c>
      <c r="AA34" s="162" t="s">
        <v>62</v>
      </c>
      <c r="AB34" s="162" t="s">
        <v>63</v>
      </c>
      <c r="AC34" s="162" t="s">
        <v>64</v>
      </c>
      <c r="AD34" s="162" t="s">
        <v>65</v>
      </c>
      <c r="AE34" s="162" t="s">
        <v>169</v>
      </c>
    </row>
    <row r="35" spans="1:31" x14ac:dyDescent="0.35">
      <c r="A35" s="48">
        <v>2015</v>
      </c>
      <c r="B35" s="122">
        <v>2</v>
      </c>
      <c r="C35" s="50">
        <f t="shared" ref="C35:AE35" si="30">$AG6*C6</f>
        <v>5.4224260399272239</v>
      </c>
      <c r="D35" s="50">
        <f t="shared" si="30"/>
        <v>9.0074936237735628</v>
      </c>
      <c r="E35" s="50">
        <f t="shared" si="30"/>
        <v>2.5799084481884873</v>
      </c>
      <c r="F35" s="50">
        <f t="shared" si="30"/>
        <v>4.0242587377148604</v>
      </c>
      <c r="G35" s="50">
        <f t="shared" si="30"/>
        <v>3.8349990446045079</v>
      </c>
      <c r="H35" s="50">
        <f t="shared" si="30"/>
        <v>4.4462444649369859</v>
      </c>
      <c r="I35" s="50">
        <f t="shared" si="30"/>
        <v>3.1485930762904073</v>
      </c>
      <c r="J35" s="50">
        <f t="shared" si="30"/>
        <v>0.48537414118253042</v>
      </c>
      <c r="K35" s="50">
        <f t="shared" si="30"/>
        <v>4.1555633094899855</v>
      </c>
      <c r="L35" s="50">
        <f t="shared" si="30"/>
        <v>6.1441484103049788</v>
      </c>
      <c r="M35" s="50">
        <f t="shared" si="30"/>
        <v>2.3915543038489977</v>
      </c>
      <c r="N35" s="50">
        <f t="shared" si="30"/>
        <v>7.1321021193164356</v>
      </c>
      <c r="O35" s="50">
        <f t="shared" si="30"/>
        <v>3.7860994109779096</v>
      </c>
      <c r="P35" s="50">
        <f t="shared" si="30"/>
        <v>1.884446992165757</v>
      </c>
      <c r="Q35" s="50">
        <f t="shared" si="30"/>
        <v>2.1443394894034178</v>
      </c>
      <c r="R35" s="50">
        <f t="shared" si="30"/>
        <v>0.85031029584029116</v>
      </c>
      <c r="S35" s="50">
        <f t="shared" si="30"/>
        <v>3.7842883134361838</v>
      </c>
      <c r="T35" s="50">
        <f t="shared" si="30"/>
        <v>3.6738113633909064</v>
      </c>
      <c r="U35" s="50">
        <f t="shared" si="30"/>
        <v>3.782477215894458</v>
      </c>
      <c r="V35" s="50">
        <f t="shared" si="30"/>
        <v>0.65561731010476121</v>
      </c>
      <c r="W35" s="50">
        <f t="shared" si="30"/>
        <v>2.0438235758376329</v>
      </c>
      <c r="X35" s="50">
        <f t="shared" si="30"/>
        <v>6.018277131155032</v>
      </c>
      <c r="Y35" s="50">
        <f t="shared" si="30"/>
        <v>3.5080959383229904</v>
      </c>
      <c r="Z35" s="50">
        <f t="shared" si="30"/>
        <v>7.0859191320024264</v>
      </c>
      <c r="AA35" s="50">
        <f t="shared" si="30"/>
        <v>1.1953243775390674</v>
      </c>
      <c r="AB35" s="50">
        <f t="shared" si="30"/>
        <v>4.0142977012353684</v>
      </c>
      <c r="AC35" s="50">
        <f t="shared" si="30"/>
        <v>6.1269429836585836</v>
      </c>
      <c r="AD35" s="50">
        <f t="shared" si="30"/>
        <v>5.6732630494562555</v>
      </c>
      <c r="AE35" s="50">
        <f t="shared" si="30"/>
        <v>109</v>
      </c>
    </row>
    <row r="36" spans="1:31" x14ac:dyDescent="0.35">
      <c r="A36" s="48">
        <v>2016</v>
      </c>
      <c r="B36" s="122">
        <v>3</v>
      </c>
      <c r="C36" s="50">
        <f t="shared" ref="C36:AE36" si="31">$AG7*C7</f>
        <v>6.5615356928614279</v>
      </c>
      <c r="D36" s="50">
        <f t="shared" si="31"/>
        <v>11.259148170365927</v>
      </c>
      <c r="E36" s="50">
        <f t="shared" si="31"/>
        <v>3.2139252149570083</v>
      </c>
      <c r="F36" s="50">
        <f t="shared" si="31"/>
        <v>5.0219636072785443</v>
      </c>
      <c r="G36" s="50">
        <f t="shared" si="31"/>
        <v>4.7008998200359926</v>
      </c>
      <c r="H36" s="50">
        <f t="shared" si="31"/>
        <v>5.9314617076584684</v>
      </c>
      <c r="I36" s="50">
        <f t="shared" si="31"/>
        <v>3.816604679064187</v>
      </c>
      <c r="J36" s="50">
        <f t="shared" si="31"/>
        <v>0.59172165566886625</v>
      </c>
      <c r="K36" s="50">
        <f t="shared" si="31"/>
        <v>5.1786602679464107</v>
      </c>
      <c r="L36" s="50">
        <f t="shared" si="31"/>
        <v>7.8151089782043588</v>
      </c>
      <c r="M36" s="50">
        <f t="shared" si="31"/>
        <v>2.9509378124375125</v>
      </c>
      <c r="N36" s="50">
        <f t="shared" si="31"/>
        <v>8.7092661467706449</v>
      </c>
      <c r="O36" s="50">
        <f t="shared" si="31"/>
        <v>4.7787002599480104</v>
      </c>
      <c r="P36" s="50">
        <f t="shared" si="31"/>
        <v>2.3033313337332535</v>
      </c>
      <c r="Q36" s="50">
        <f t="shared" si="31"/>
        <v>2.6934293141371723</v>
      </c>
      <c r="R36" s="50">
        <f t="shared" si="31"/>
        <v>1.0245550889822035</v>
      </c>
      <c r="S36" s="50">
        <f t="shared" si="31"/>
        <v>4.8893741251749647</v>
      </c>
      <c r="T36" s="50">
        <f t="shared" si="31"/>
        <v>5.2608438312337533</v>
      </c>
      <c r="U36" s="50">
        <f t="shared" si="31"/>
        <v>4.6318656268746246</v>
      </c>
      <c r="V36" s="50">
        <f t="shared" si="31"/>
        <v>0.79553689262147564</v>
      </c>
      <c r="W36" s="50">
        <f t="shared" si="31"/>
        <v>2.5202959408118377</v>
      </c>
      <c r="X36" s="50">
        <f t="shared" si="31"/>
        <v>7.9290701859628072</v>
      </c>
      <c r="Y36" s="50">
        <f t="shared" si="31"/>
        <v>4.3710697860427912</v>
      </c>
      <c r="Z36" s="50">
        <f t="shared" si="31"/>
        <v>8.7881623675264944</v>
      </c>
      <c r="AA36" s="50">
        <f t="shared" si="31"/>
        <v>1.5176564687062588</v>
      </c>
      <c r="AB36" s="50">
        <f t="shared" si="31"/>
        <v>4.9452589482103582</v>
      </c>
      <c r="AC36" s="50">
        <f t="shared" si="31"/>
        <v>7.6386882623475305</v>
      </c>
      <c r="AD36" s="50">
        <f t="shared" si="31"/>
        <v>7.1609278144371125</v>
      </c>
      <c r="AE36" s="50">
        <f t="shared" si="31"/>
        <v>137</v>
      </c>
    </row>
    <row r="37" spans="1:31" x14ac:dyDescent="0.35">
      <c r="A37" s="48">
        <v>2017</v>
      </c>
      <c r="B37" s="122">
        <v>4</v>
      </c>
      <c r="C37" s="50">
        <f t="shared" ref="C37:AE37" si="32">$AG8*C8</f>
        <v>24.448107974855169</v>
      </c>
      <c r="D37" s="50">
        <f t="shared" si="32"/>
        <v>41.849808948601009</v>
      </c>
      <c r="E37" s="50">
        <f t="shared" si="32"/>
        <v>12.190003697769013</v>
      </c>
      <c r="F37" s="50">
        <f t="shared" si="32"/>
        <v>18.947984715888079</v>
      </c>
      <c r="G37" s="50">
        <f t="shared" si="32"/>
        <v>17.381671391593738</v>
      </c>
      <c r="H37" s="50">
        <f t="shared" si="32"/>
        <v>22.116664612350547</v>
      </c>
      <c r="I37" s="50">
        <f t="shared" si="32"/>
        <v>14.689695550351288</v>
      </c>
      <c r="J37" s="50">
        <f t="shared" si="32"/>
        <v>2.5717983483298408</v>
      </c>
      <c r="K37" s="50">
        <f t="shared" si="32"/>
        <v>19.388635523234313</v>
      </c>
      <c r="L37" s="50">
        <f t="shared" si="32"/>
        <v>29.139036114877356</v>
      </c>
      <c r="M37" s="50">
        <f t="shared" si="32"/>
        <v>11.080364846542587</v>
      </c>
      <c r="N37" s="50">
        <f t="shared" si="32"/>
        <v>33.168988043880191</v>
      </c>
      <c r="O37" s="50">
        <f t="shared" si="32"/>
        <v>18.158819179095278</v>
      </c>
      <c r="P37" s="50">
        <f t="shared" si="32"/>
        <v>8.5245901639344268</v>
      </c>
      <c r="Q37" s="50">
        <f t="shared" si="32"/>
        <v>10.283187476888944</v>
      </c>
      <c r="R37" s="50">
        <f t="shared" si="32"/>
        <v>3.765561444595094</v>
      </c>
      <c r="S37" s="50">
        <f t="shared" si="32"/>
        <v>18.411191914211759</v>
      </c>
      <c r="T37" s="50">
        <f t="shared" si="32"/>
        <v>21.011031677554541</v>
      </c>
      <c r="U37" s="50">
        <f t="shared" si="32"/>
        <v>17.261493898681127</v>
      </c>
      <c r="V37" s="50">
        <f t="shared" si="32"/>
        <v>2.9924195735239736</v>
      </c>
      <c r="W37" s="50">
        <f t="shared" si="32"/>
        <v>11.284666584494021</v>
      </c>
      <c r="X37" s="50">
        <f t="shared" si="32"/>
        <v>30.997781338592382</v>
      </c>
      <c r="Y37" s="50">
        <f t="shared" si="32"/>
        <v>16.063724885985454</v>
      </c>
      <c r="Z37" s="50">
        <f t="shared" si="32"/>
        <v>32.572106495747562</v>
      </c>
      <c r="AA37" s="50">
        <f t="shared" si="32"/>
        <v>5.6683717490447432</v>
      </c>
      <c r="AB37" s="50">
        <f t="shared" si="32"/>
        <v>18.943978799457661</v>
      </c>
      <c r="AC37" s="50">
        <f t="shared" si="32"/>
        <v>29.43547393072846</v>
      </c>
      <c r="AD37" s="50">
        <f t="shared" si="32"/>
        <v>27.652841119191422</v>
      </c>
      <c r="AE37" s="50">
        <f t="shared" si="32"/>
        <v>520</v>
      </c>
    </row>
    <row r="38" spans="1:31" x14ac:dyDescent="0.35">
      <c r="A38" s="48">
        <v>2018</v>
      </c>
      <c r="B38" s="122">
        <v>5</v>
      </c>
      <c r="C38" s="50">
        <f t="shared" ref="C38:AE38" si="33">$AG9*C9</f>
        <v>44.014580473865401</v>
      </c>
      <c r="D38" s="50">
        <f t="shared" si="33"/>
        <v>74.196611389870171</v>
      </c>
      <c r="E38" s="50">
        <f t="shared" si="33"/>
        <v>21.200039001267541</v>
      </c>
      <c r="F38" s="50">
        <f t="shared" si="33"/>
        <v>38.437849230099978</v>
      </c>
      <c r="G38" s="50">
        <f t="shared" si="33"/>
        <v>30.971656578838811</v>
      </c>
      <c r="H38" s="50">
        <f t="shared" si="33"/>
        <v>40.235657658873912</v>
      </c>
      <c r="I38" s="50">
        <f t="shared" si="33"/>
        <v>26.205701685304771</v>
      </c>
      <c r="J38" s="50">
        <f t="shared" si="33"/>
        <v>5.4498271193813794</v>
      </c>
      <c r="K38" s="50">
        <f t="shared" si="33"/>
        <v>34.835182143419658</v>
      </c>
      <c r="L38" s="50">
        <f t="shared" si="33"/>
        <v>52.658161390245183</v>
      </c>
      <c r="M38" s="50">
        <f t="shared" si="33"/>
        <v>19.500933780347861</v>
      </c>
      <c r="N38" s="50">
        <f t="shared" si="33"/>
        <v>59.19372379602337</v>
      </c>
      <c r="O38" s="50">
        <f t="shared" si="33"/>
        <v>31.951638428248916</v>
      </c>
      <c r="P38" s="50">
        <f t="shared" si="33"/>
        <v>15.009937822979246</v>
      </c>
      <c r="Q38" s="50">
        <f t="shared" si="33"/>
        <v>18.203691619977647</v>
      </c>
      <c r="R38" s="50">
        <f t="shared" si="33"/>
        <v>6.6201651553675491</v>
      </c>
      <c r="S38" s="50">
        <f t="shared" si="33"/>
        <v>33.714195711360617</v>
      </c>
      <c r="T38" s="50">
        <f t="shared" si="33"/>
        <v>40.390762699787743</v>
      </c>
      <c r="U38" s="50">
        <f t="shared" si="33"/>
        <v>30.294834582123919</v>
      </c>
      <c r="V38" s="50">
        <f t="shared" si="33"/>
        <v>5.597881931162763</v>
      </c>
      <c r="W38" s="50">
        <f t="shared" si="33"/>
        <v>22.74403918127339</v>
      </c>
      <c r="X38" s="50">
        <f t="shared" si="33"/>
        <v>54.914234712628158</v>
      </c>
      <c r="Y38" s="50">
        <f t="shared" si="33"/>
        <v>28.475875465952644</v>
      </c>
      <c r="Z38" s="50">
        <f t="shared" si="33"/>
        <v>57.95993369784518</v>
      </c>
      <c r="AA38" s="50">
        <f t="shared" si="33"/>
        <v>9.9901746806771214</v>
      </c>
      <c r="AB38" s="50">
        <f t="shared" si="33"/>
        <v>33.18542852642711</v>
      </c>
      <c r="AC38" s="50">
        <f t="shared" si="33"/>
        <v>53.299732241297839</v>
      </c>
      <c r="AD38" s="50">
        <f t="shared" si="33"/>
        <v>50.747549295352094</v>
      </c>
      <c r="AE38" s="50">
        <f t="shared" si="33"/>
        <v>940</v>
      </c>
    </row>
    <row r="39" spans="1:31" x14ac:dyDescent="0.35">
      <c r="A39" s="48">
        <v>2019</v>
      </c>
      <c r="B39" s="122">
        <v>6</v>
      </c>
      <c r="C39" s="50">
        <f t="shared" ref="C39:AE39" si="34">$AG10*C10</f>
        <v>72.846796058967328</v>
      </c>
      <c r="D39" s="50">
        <f t="shared" si="34"/>
        <v>124.40481517149419</v>
      </c>
      <c r="E39" s="50">
        <f t="shared" si="34"/>
        <v>35.827453885472998</v>
      </c>
      <c r="F39" s="50">
        <f t="shared" si="34"/>
        <v>67.241380843025411</v>
      </c>
      <c r="G39" s="50">
        <f t="shared" si="34"/>
        <v>51.841240091858658</v>
      </c>
      <c r="H39" s="50">
        <f t="shared" si="34"/>
        <v>67.937632417216093</v>
      </c>
      <c r="I39" s="50">
        <f t="shared" si="34"/>
        <v>44.45389288095415</v>
      </c>
      <c r="J39" s="50">
        <f t="shared" si="34"/>
        <v>9.122075709311801</v>
      </c>
      <c r="K39" s="50">
        <f t="shared" si="34"/>
        <v>58.036699014741835</v>
      </c>
      <c r="L39" s="50">
        <f t="shared" si="34"/>
        <v>90.264886287873182</v>
      </c>
      <c r="M39" s="50">
        <f t="shared" si="34"/>
        <v>32.912637973183202</v>
      </c>
      <c r="N39" s="50">
        <f t="shared" si="34"/>
        <v>99.918001333432116</v>
      </c>
      <c r="O39" s="50">
        <f t="shared" si="34"/>
        <v>54.992073486924959</v>
      </c>
      <c r="P39" s="50">
        <f t="shared" si="34"/>
        <v>24.817238313949183</v>
      </c>
      <c r="Q39" s="50">
        <f t="shared" si="34"/>
        <v>30.363649159196978</v>
      </c>
      <c r="R39" s="50">
        <f t="shared" si="34"/>
        <v>10.750596340469665</v>
      </c>
      <c r="S39" s="50">
        <f t="shared" si="34"/>
        <v>56.408178383583973</v>
      </c>
      <c r="T39" s="50">
        <f t="shared" si="34"/>
        <v>68.409667382769101</v>
      </c>
      <c r="U39" s="50">
        <f t="shared" si="34"/>
        <v>50.071108971034896</v>
      </c>
      <c r="V39" s="50">
        <f t="shared" si="34"/>
        <v>9.4170975627824287</v>
      </c>
      <c r="W39" s="50">
        <f t="shared" si="34"/>
        <v>38.683265427068676</v>
      </c>
      <c r="X39" s="50">
        <f t="shared" si="34"/>
        <v>94.50140010371139</v>
      </c>
      <c r="Y39" s="50">
        <f t="shared" si="34"/>
        <v>48.595999703681755</v>
      </c>
      <c r="Z39" s="50">
        <f t="shared" si="34"/>
        <v>98.643506926439002</v>
      </c>
      <c r="AA39" s="50">
        <f t="shared" si="34"/>
        <v>16.662834284021038</v>
      </c>
      <c r="AB39" s="50">
        <f t="shared" si="34"/>
        <v>57.340447440551152</v>
      </c>
      <c r="AC39" s="50">
        <f t="shared" si="34"/>
        <v>90.500903770649685</v>
      </c>
      <c r="AD39" s="50">
        <f t="shared" si="34"/>
        <v>88.03452107563524</v>
      </c>
      <c r="AE39" s="50">
        <f t="shared" si="34"/>
        <v>1593</v>
      </c>
    </row>
    <row r="40" spans="1:31" x14ac:dyDescent="0.35">
      <c r="A40" s="48">
        <v>2020</v>
      </c>
      <c r="B40" s="122">
        <v>7</v>
      </c>
      <c r="C40" s="50">
        <f t="shared" ref="C40:AE40" si="35">$AG11*C11</f>
        <v>80.068901549313324</v>
      </c>
      <c r="D40" s="50">
        <f t="shared" si="35"/>
        <v>136.77734761663842</v>
      </c>
      <c r="E40" s="50">
        <f t="shared" si="35"/>
        <v>39.431307421012882</v>
      </c>
      <c r="F40" s="50">
        <f t="shared" si="35"/>
        <v>75.399404617877593</v>
      </c>
      <c r="G40" s="50">
        <f t="shared" si="35"/>
        <v>56.980833388325522</v>
      </c>
      <c r="H40" s="50">
        <f t="shared" si="35"/>
        <v>74.673038428543151</v>
      </c>
      <c r="I40" s="50">
        <f t="shared" si="35"/>
        <v>49.574492422076062</v>
      </c>
      <c r="J40" s="50">
        <f t="shared" si="35"/>
        <v>10.76578459192128</v>
      </c>
      <c r="K40" s="50">
        <f t="shared" si="35"/>
        <v>63.868341362193235</v>
      </c>
      <c r="L40" s="50">
        <f t="shared" si="35"/>
        <v>100.96490031748824</v>
      </c>
      <c r="M40" s="50">
        <f t="shared" si="35"/>
        <v>36.175630393817414</v>
      </c>
      <c r="N40" s="50">
        <f t="shared" si="35"/>
        <v>109.8239736624066</v>
      </c>
      <c r="O40" s="50">
        <f t="shared" si="35"/>
        <v>60.080860517806471</v>
      </c>
      <c r="P40" s="50">
        <f t="shared" si="35"/>
        <v>27.05714055270818</v>
      </c>
      <c r="Q40" s="50">
        <f t="shared" si="35"/>
        <v>33.218282337241448</v>
      </c>
      <c r="R40" s="50">
        <f t="shared" si="35"/>
        <v>11.634829854160708</v>
      </c>
      <c r="S40" s="50">
        <f t="shared" si="35"/>
        <v>61.922717640761675</v>
      </c>
      <c r="T40" s="50">
        <f t="shared" si="35"/>
        <v>76.346274828974288</v>
      </c>
      <c r="U40" s="50">
        <f t="shared" si="35"/>
        <v>56.604679468848758</v>
      </c>
      <c r="V40" s="50">
        <f t="shared" si="35"/>
        <v>10.285864073968163</v>
      </c>
      <c r="W40" s="50">
        <f t="shared" si="35"/>
        <v>45.657303329593866</v>
      </c>
      <c r="X40" s="50">
        <f t="shared" si="35"/>
        <v>106.17917189092482</v>
      </c>
      <c r="Y40" s="50">
        <f t="shared" si="35"/>
        <v>53.245235843176935</v>
      </c>
      <c r="Z40" s="50">
        <f t="shared" si="35"/>
        <v>111.74365573421908</v>
      </c>
      <c r="AA40" s="50">
        <f t="shared" si="35"/>
        <v>18.107271434123021</v>
      </c>
      <c r="AB40" s="50">
        <f t="shared" si="35"/>
        <v>65.113540543909437</v>
      </c>
      <c r="AC40" s="50">
        <f t="shared" si="35"/>
        <v>99.473255464390718</v>
      </c>
      <c r="AD40" s="50">
        <f t="shared" si="35"/>
        <v>97.825960713578667</v>
      </c>
      <c r="AE40" s="50">
        <f t="shared" si="35"/>
        <v>1769</v>
      </c>
    </row>
    <row r="41" spans="1:31" x14ac:dyDescent="0.35">
      <c r="A41" s="48">
        <v>2021</v>
      </c>
      <c r="B41" s="122">
        <v>8</v>
      </c>
      <c r="C41" s="163">
        <f t="shared" ref="C41:AE41" si="36">$AG12*C12</f>
        <v>375.35163347040486</v>
      </c>
      <c r="D41" s="163">
        <f t="shared" si="36"/>
        <v>643.52813088567098</v>
      </c>
      <c r="E41" s="163">
        <f t="shared" si="36"/>
        <v>185.6250453556917</v>
      </c>
      <c r="F41" s="163">
        <f t="shared" si="36"/>
        <v>356.28159873797216</v>
      </c>
      <c r="G41" s="163">
        <f t="shared" si="36"/>
        <v>266.62339935988592</v>
      </c>
      <c r="H41" s="163">
        <f t="shared" si="36"/>
        <v>358.09940261336902</v>
      </c>
      <c r="I41" s="163">
        <f t="shared" si="36"/>
        <v>231.83006025011215</v>
      </c>
      <c r="J41" s="163">
        <f t="shared" si="36"/>
        <v>51.365306110432257</v>
      </c>
      <c r="K41" s="163">
        <f t="shared" si="36"/>
        <v>301.55626674246395</v>
      </c>
      <c r="L41" s="163">
        <f t="shared" si="36"/>
        <v>473.03890058731906</v>
      </c>
      <c r="M41" s="163">
        <f t="shared" si="36"/>
        <v>169.82732676974638</v>
      </c>
      <c r="N41" s="163">
        <f t="shared" si="36"/>
        <v>517.27519636278896</v>
      </c>
      <c r="O41" s="163">
        <f t="shared" si="36"/>
        <v>284.73108413441645</v>
      </c>
      <c r="P41" s="163">
        <f t="shared" si="36"/>
        <v>127.05031021464096</v>
      </c>
      <c r="Q41" s="163">
        <f t="shared" si="36"/>
        <v>158.15136175349511</v>
      </c>
      <c r="R41" s="163">
        <f t="shared" si="36"/>
        <v>54.621030719815323</v>
      </c>
      <c r="S41" s="163">
        <f t="shared" si="36"/>
        <v>296.35142119301037</v>
      </c>
      <c r="T41" s="163">
        <f t="shared" si="36"/>
        <v>375.99284674485534</v>
      </c>
      <c r="U41" s="163">
        <f t="shared" si="36"/>
        <v>261.42504343733424</v>
      </c>
      <c r="V41" s="163">
        <f t="shared" si="36"/>
        <v>48.703015259191879</v>
      </c>
      <c r="W41" s="163">
        <f t="shared" si="36"/>
        <v>218.0220244698917</v>
      </c>
      <c r="X41" s="163">
        <f t="shared" si="36"/>
        <v>504.85956356998537</v>
      </c>
      <c r="Y41" s="163">
        <f t="shared" si="36"/>
        <v>249.3618600275434</v>
      </c>
      <c r="Z41" s="163">
        <f t="shared" si="36"/>
        <v>515.50629390171162</v>
      </c>
      <c r="AA41" s="163">
        <f t="shared" si="36"/>
        <v>86.164686146765732</v>
      </c>
      <c r="AB41" s="163">
        <f t="shared" si="36"/>
        <v>301.00003341919046</v>
      </c>
      <c r="AC41" s="163">
        <f t="shared" si="36"/>
        <v>472.93572728221864</v>
      </c>
      <c r="AD41" s="163">
        <f t="shared" si="36"/>
        <v>463.34360098911202</v>
      </c>
      <c r="AE41" s="163">
        <f t="shared" si="36"/>
        <v>8348.6221705090375</v>
      </c>
    </row>
    <row r="42" spans="1:31" x14ac:dyDescent="0.35">
      <c r="A42" s="48">
        <v>2022</v>
      </c>
      <c r="B42" s="122">
        <v>9</v>
      </c>
      <c r="C42" s="163">
        <f t="shared" ref="C42:AE42" si="37">$AG13*C13</f>
        <v>510.2391790867818</v>
      </c>
      <c r="D42" s="163">
        <f t="shared" si="37"/>
        <v>876.21185248624488</v>
      </c>
      <c r="E42" s="163">
        <f t="shared" si="37"/>
        <v>252.8799975679768</v>
      </c>
      <c r="F42" s="163">
        <f t="shared" si="37"/>
        <v>494.23837758636898</v>
      </c>
      <c r="G42" s="163">
        <f t="shared" si="37"/>
        <v>362.44658564990795</v>
      </c>
      <c r="H42" s="163">
        <f t="shared" si="37"/>
        <v>491.44440033850543</v>
      </c>
      <c r="I42" s="163">
        <f t="shared" si="37"/>
        <v>316.87608440913607</v>
      </c>
      <c r="J42" s="163">
        <f t="shared" si="37"/>
        <v>72.067942314009116</v>
      </c>
      <c r="K42" s="163">
        <f t="shared" si="37"/>
        <v>411.19005488429633</v>
      </c>
      <c r="L42" s="163">
        <f t="shared" si="37"/>
        <v>648.17640424142201</v>
      </c>
      <c r="M42" s="163">
        <f t="shared" si="37"/>
        <v>231.21256435632316</v>
      </c>
      <c r="N42" s="163">
        <f t="shared" si="37"/>
        <v>705.83294099994419</v>
      </c>
      <c r="O42" s="163">
        <f t="shared" si="37"/>
        <v>389.27898287883806</v>
      </c>
      <c r="P42" s="163">
        <f t="shared" si="37"/>
        <v>172.17960724178852</v>
      </c>
      <c r="Q42" s="163">
        <f t="shared" si="37"/>
        <v>215.81265628073839</v>
      </c>
      <c r="R42" s="163">
        <f t="shared" si="37"/>
        <v>73.703054563904345</v>
      </c>
      <c r="S42" s="163">
        <f t="shared" si="37"/>
        <v>406.19530967901255</v>
      </c>
      <c r="T42" s="163">
        <f t="shared" si="37"/>
        <v>523.77829898690402</v>
      </c>
      <c r="U42" s="163">
        <f t="shared" si="37"/>
        <v>355.18062444804997</v>
      </c>
      <c r="V42" s="163">
        <f t="shared" si="37"/>
        <v>66.632115412220642</v>
      </c>
      <c r="W42" s="163">
        <f t="shared" si="37"/>
        <v>305.84474294859911</v>
      </c>
      <c r="X42" s="163">
        <f t="shared" si="37"/>
        <v>695.31550737882606</v>
      </c>
      <c r="Y42" s="163">
        <f t="shared" si="37"/>
        <v>339.52010188089196</v>
      </c>
      <c r="Z42" s="163">
        <f t="shared" si="37"/>
        <v>703.64711717811713</v>
      </c>
      <c r="AA42" s="163">
        <f t="shared" si="37"/>
        <v>117.30549798610862</v>
      </c>
      <c r="AB42" s="163">
        <f t="shared" si="37"/>
        <v>411.94619724268262</v>
      </c>
      <c r="AC42" s="163">
        <f t="shared" si="37"/>
        <v>648.2789086772633</v>
      </c>
      <c r="AD42" s="163">
        <f t="shared" si="37"/>
        <v>638.01573774736244</v>
      </c>
      <c r="AE42" s="163">
        <f t="shared" si="37"/>
        <v>11435.450844452225</v>
      </c>
    </row>
    <row r="43" spans="1:31" x14ac:dyDescent="0.35">
      <c r="A43" s="48">
        <v>2023</v>
      </c>
      <c r="B43" s="122">
        <v>10</v>
      </c>
      <c r="C43" s="163">
        <f t="shared" ref="C43:AE43" si="38">$AG14*C14</f>
        <v>671.56448294838162</v>
      </c>
      <c r="D43" s="163">
        <f t="shared" si="38"/>
        <v>1154.9132273856119</v>
      </c>
      <c r="E43" s="163">
        <f t="shared" si="38"/>
        <v>333.47547486466351</v>
      </c>
      <c r="F43" s="163">
        <f t="shared" si="38"/>
        <v>662.10634849495852</v>
      </c>
      <c r="G43" s="163">
        <f t="shared" si="38"/>
        <v>477.05345187013165</v>
      </c>
      <c r="H43" s="163">
        <f t="shared" si="38"/>
        <v>652.27279913354289</v>
      </c>
      <c r="I43" s="163">
        <f t="shared" si="38"/>
        <v>419.09312843960458</v>
      </c>
      <c r="J43" s="163">
        <f t="shared" si="38"/>
        <v>97.477711343058573</v>
      </c>
      <c r="K43" s="163">
        <f t="shared" si="38"/>
        <v>542.67820590840768</v>
      </c>
      <c r="L43" s="163">
        <f t="shared" si="38"/>
        <v>859.12967376540291</v>
      </c>
      <c r="M43" s="163">
        <f t="shared" si="38"/>
        <v>304.73212732269252</v>
      </c>
      <c r="N43" s="163">
        <f t="shared" si="38"/>
        <v>932.11996665859442</v>
      </c>
      <c r="O43" s="163">
        <f t="shared" si="38"/>
        <v>514.9624095724223</v>
      </c>
      <c r="P43" s="163">
        <f t="shared" si="38"/>
        <v>226.00138541028642</v>
      </c>
      <c r="Q43" s="163">
        <f t="shared" si="38"/>
        <v>285.01499345211641</v>
      </c>
      <c r="R43" s="163">
        <f t="shared" si="38"/>
        <v>96.366874261990162</v>
      </c>
      <c r="S43" s="163">
        <f t="shared" si="38"/>
        <v>538.53692018238939</v>
      </c>
      <c r="T43" s="163">
        <f t="shared" si="38"/>
        <v>704.19590108433306</v>
      </c>
      <c r="U43" s="163">
        <f t="shared" si="38"/>
        <v>467.25689316421466</v>
      </c>
      <c r="V43" s="163">
        <f t="shared" si="38"/>
        <v>88.198890599455353</v>
      </c>
      <c r="W43" s="163">
        <f t="shared" si="38"/>
        <v>413.62259280196503</v>
      </c>
      <c r="X43" s="163">
        <f t="shared" si="38"/>
        <v>925.71356468758188</v>
      </c>
      <c r="Y43" s="163">
        <f t="shared" si="38"/>
        <v>447.50748214658825</v>
      </c>
      <c r="Z43" s="163">
        <f t="shared" si="38"/>
        <v>929.49882160708455</v>
      </c>
      <c r="AA43" s="163">
        <f t="shared" si="38"/>
        <v>154.60091871708013</v>
      </c>
      <c r="AB43" s="163">
        <f t="shared" si="38"/>
        <v>545.44165131727891</v>
      </c>
      <c r="AC43" s="163">
        <f t="shared" si="38"/>
        <v>859.54843028334665</v>
      </c>
      <c r="AD43" s="163">
        <f t="shared" si="38"/>
        <v>849.28616811787606</v>
      </c>
      <c r="AE43" s="163">
        <f t="shared" si="38"/>
        <v>15152.370495541059</v>
      </c>
    </row>
    <row r="44" spans="1:31" x14ac:dyDescent="0.35">
      <c r="A44" s="48">
        <v>2024</v>
      </c>
      <c r="B44" s="122">
        <v>11</v>
      </c>
      <c r="C44" s="163">
        <f t="shared" ref="C44:AE44" si="39">$AG15*C15</f>
        <v>861.09907948238765</v>
      </c>
      <c r="D44" s="163">
        <f t="shared" si="39"/>
        <v>1482.7811849805935</v>
      </c>
      <c r="E44" s="163">
        <f t="shared" si="39"/>
        <v>428.33057709101837</v>
      </c>
      <c r="F44" s="163">
        <f t="shared" si="39"/>
        <v>862.34561159376312</v>
      </c>
      <c r="G44" s="163">
        <f t="shared" si="39"/>
        <v>611.70304326201222</v>
      </c>
      <c r="H44" s="163">
        <f t="shared" si="39"/>
        <v>842.64014896942501</v>
      </c>
      <c r="I44" s="163">
        <f t="shared" si="39"/>
        <v>539.71148021967508</v>
      </c>
      <c r="J44" s="163">
        <f t="shared" si="39"/>
        <v>128.0131067873761</v>
      </c>
      <c r="K44" s="163">
        <f t="shared" si="39"/>
        <v>697.54327043268017</v>
      </c>
      <c r="L44" s="163">
        <f t="shared" si="39"/>
        <v>1108.534986583338</v>
      </c>
      <c r="M44" s="163">
        <f t="shared" si="39"/>
        <v>391.21544313379667</v>
      </c>
      <c r="N44" s="163">
        <f t="shared" si="39"/>
        <v>1198.7869965540274</v>
      </c>
      <c r="O44" s="163">
        <f t="shared" si="39"/>
        <v>663.29986978018417</v>
      </c>
      <c r="P44" s="163">
        <f t="shared" si="39"/>
        <v>289.07385700847595</v>
      </c>
      <c r="Q44" s="163">
        <f t="shared" si="39"/>
        <v>366.56972787186396</v>
      </c>
      <c r="R44" s="163">
        <f t="shared" si="39"/>
        <v>122.82738026731029</v>
      </c>
      <c r="S44" s="163">
        <f t="shared" si="39"/>
        <v>695.0374904479022</v>
      </c>
      <c r="T44" s="163">
        <f t="shared" si="39"/>
        <v>920.01418858806016</v>
      </c>
      <c r="U44" s="163">
        <f t="shared" si="39"/>
        <v>598.87270561657203</v>
      </c>
      <c r="V44" s="163">
        <f t="shared" si="39"/>
        <v>113.66671050808789</v>
      </c>
      <c r="W44" s="163">
        <f t="shared" si="39"/>
        <v>543.12792993598487</v>
      </c>
      <c r="X44" s="163">
        <f t="shared" si="39"/>
        <v>1199.1449028092507</v>
      </c>
      <c r="Y44" s="163">
        <f t="shared" si="39"/>
        <v>574.54380943503725</v>
      </c>
      <c r="Z44" s="163">
        <f t="shared" si="39"/>
        <v>1195.7209469077418</v>
      </c>
      <c r="AA44" s="163">
        <f t="shared" si="39"/>
        <v>198.47145832080798</v>
      </c>
      <c r="AB44" s="163">
        <f t="shared" si="39"/>
        <v>703.1249834560781</v>
      </c>
      <c r="AC44" s="163">
        <f t="shared" si="39"/>
        <v>1109.3991307119343</v>
      </c>
      <c r="AD44" s="163">
        <f t="shared" si="39"/>
        <v>1099.9822834976162</v>
      </c>
      <c r="AE44" s="163">
        <f t="shared" si="39"/>
        <v>19545.582304252999</v>
      </c>
    </row>
    <row r="45" spans="1:31" x14ac:dyDescent="0.35">
      <c r="A45" s="48">
        <v>2025</v>
      </c>
      <c r="B45" s="122">
        <v>12</v>
      </c>
      <c r="C45" s="163">
        <f t="shared" ref="C45:AE45" si="40">$AG16*C16</f>
        <v>1080.5491648773839</v>
      </c>
      <c r="D45" s="163">
        <f t="shared" si="40"/>
        <v>1862.8518570487558</v>
      </c>
      <c r="E45" s="163">
        <f t="shared" si="40"/>
        <v>538.33179260655584</v>
      </c>
      <c r="F45" s="163">
        <f t="shared" si="40"/>
        <v>1097.3488297084721</v>
      </c>
      <c r="G45" s="163">
        <f t="shared" si="40"/>
        <v>767.60798870253268</v>
      </c>
      <c r="H45" s="163">
        <f t="shared" si="40"/>
        <v>1064.5371213489341</v>
      </c>
      <c r="I45" s="163">
        <f t="shared" si="40"/>
        <v>679.92012507929962</v>
      </c>
      <c r="J45" s="163">
        <f t="shared" si="40"/>
        <v>164.08245559825019</v>
      </c>
      <c r="K45" s="163">
        <f t="shared" si="40"/>
        <v>877.25461540966819</v>
      </c>
      <c r="L45" s="163">
        <f t="shared" si="40"/>
        <v>1398.9434676751214</v>
      </c>
      <c r="M45" s="163">
        <f t="shared" si="40"/>
        <v>491.4621828886971</v>
      </c>
      <c r="N45" s="163">
        <f t="shared" si="40"/>
        <v>1508.3932536684088</v>
      </c>
      <c r="O45" s="163">
        <f t="shared" si="40"/>
        <v>835.75908968283261</v>
      </c>
      <c r="P45" s="163">
        <f t="shared" si="40"/>
        <v>361.93340670402409</v>
      </c>
      <c r="Q45" s="163">
        <f t="shared" si="40"/>
        <v>461.26023249306917</v>
      </c>
      <c r="R45" s="163">
        <f t="shared" si="40"/>
        <v>153.29025362664066</v>
      </c>
      <c r="S45" s="163">
        <f t="shared" si="40"/>
        <v>877.30484438370502</v>
      </c>
      <c r="T45" s="163">
        <f t="shared" si="40"/>
        <v>1173.9293294095401</v>
      </c>
      <c r="U45" s="163">
        <f t="shared" si="40"/>
        <v>751.20151531233273</v>
      </c>
      <c r="V45" s="163">
        <f t="shared" si="40"/>
        <v>143.29023378607678</v>
      </c>
      <c r="W45" s="163">
        <f t="shared" si="40"/>
        <v>696.08998510173876</v>
      </c>
      <c r="X45" s="163">
        <f t="shared" si="40"/>
        <v>1518.607876849341</v>
      </c>
      <c r="Y45" s="163">
        <f t="shared" si="40"/>
        <v>721.80518682089917</v>
      </c>
      <c r="Z45" s="163">
        <f t="shared" si="40"/>
        <v>1504.8817210181487</v>
      </c>
      <c r="AA45" s="163">
        <f t="shared" si="40"/>
        <v>249.32253158011994</v>
      </c>
      <c r="AB45" s="163">
        <f t="shared" si="40"/>
        <v>886.58086877458743</v>
      </c>
      <c r="AC45" s="163">
        <f t="shared" si="40"/>
        <v>1400.4005815202986</v>
      </c>
      <c r="AD45" s="163">
        <f t="shared" si="40"/>
        <v>1392.8463619543518</v>
      </c>
      <c r="AE45" s="163">
        <f t="shared" si="40"/>
        <v>24659.786873629786</v>
      </c>
    </row>
    <row r="46" spans="1:31" x14ac:dyDescent="0.35">
      <c r="A46" s="48">
        <v>2026</v>
      </c>
      <c r="B46" s="122">
        <v>13</v>
      </c>
      <c r="C46" s="163">
        <f t="shared" ref="C46:AE46" si="41">$AG17*C17</f>
        <v>1331.5637358893</v>
      </c>
      <c r="D46" s="163">
        <f t="shared" si="41"/>
        <v>2298.0625097825873</v>
      </c>
      <c r="E46" s="163">
        <f t="shared" si="41"/>
        <v>664.33701487080998</v>
      </c>
      <c r="F46" s="163">
        <f t="shared" si="41"/>
        <v>1369.4488025209923</v>
      </c>
      <c r="G46" s="163">
        <f t="shared" si="41"/>
        <v>945.94028180907173</v>
      </c>
      <c r="H46" s="163">
        <f t="shared" si="41"/>
        <v>1319.8972030854941</v>
      </c>
      <c r="I46" s="163">
        <f t="shared" si="41"/>
        <v>840.87174617933931</v>
      </c>
      <c r="J46" s="163">
        <f t="shared" si="41"/>
        <v>206.08499766961481</v>
      </c>
      <c r="K46" s="163">
        <f t="shared" si="41"/>
        <v>1083.2349435378837</v>
      </c>
      <c r="L46" s="163">
        <f t="shared" si="41"/>
        <v>1732.8312681797997</v>
      </c>
      <c r="M46" s="163">
        <f t="shared" si="41"/>
        <v>606.24593829587388</v>
      </c>
      <c r="N46" s="163">
        <f t="shared" si="41"/>
        <v>1863.4176362633734</v>
      </c>
      <c r="O46" s="163">
        <f t="shared" si="41"/>
        <v>1033.7631560343302</v>
      </c>
      <c r="P46" s="163">
        <f t="shared" si="41"/>
        <v>445.09735443648771</v>
      </c>
      <c r="Q46" s="163">
        <f t="shared" si="41"/>
        <v>569.84531523174371</v>
      </c>
      <c r="R46" s="163">
        <f t="shared" si="41"/>
        <v>187.95315866517674</v>
      </c>
      <c r="S46" s="163">
        <f t="shared" si="41"/>
        <v>1086.8997669223493</v>
      </c>
      <c r="T46" s="163">
        <f t="shared" si="41"/>
        <v>1468.573083565833</v>
      </c>
      <c r="U46" s="163">
        <f t="shared" si="41"/>
        <v>925.37704466242121</v>
      </c>
      <c r="V46" s="163">
        <f t="shared" si="41"/>
        <v>177.31645757196594</v>
      </c>
      <c r="W46" s="163">
        <f t="shared" si="41"/>
        <v>874.19944698731501</v>
      </c>
      <c r="X46" s="163">
        <f t="shared" si="41"/>
        <v>1887.0188391274153</v>
      </c>
      <c r="Y46" s="163">
        <f t="shared" si="41"/>
        <v>890.42941046471719</v>
      </c>
      <c r="Z46" s="163">
        <f t="shared" si="41"/>
        <v>1859.4691939201743</v>
      </c>
      <c r="AA46" s="163">
        <f t="shared" si="41"/>
        <v>307.54632371430608</v>
      </c>
      <c r="AB46" s="163">
        <f t="shared" si="41"/>
        <v>1097.3465540046914</v>
      </c>
      <c r="AC46" s="163">
        <f t="shared" si="41"/>
        <v>1735.0472598798376</v>
      </c>
      <c r="AD46" s="163">
        <f t="shared" si="41"/>
        <v>1730.545490620314</v>
      </c>
      <c r="AE46" s="163">
        <f t="shared" si="41"/>
        <v>30538.363933893219</v>
      </c>
    </row>
    <row r="47" spans="1:31" x14ac:dyDescent="0.35">
      <c r="A47" s="48">
        <v>2027</v>
      </c>
      <c r="B47" s="122">
        <v>14</v>
      </c>
      <c r="C47" s="163">
        <f t="shared" ref="C47:AE47" si="42">$AG18*C18</f>
        <v>1615.7411214427468</v>
      </c>
      <c r="D47" s="163">
        <f t="shared" si="42"/>
        <v>2791.2627380078275</v>
      </c>
      <c r="E47" s="163">
        <f t="shared" si="42"/>
        <v>807.17877101792169</v>
      </c>
      <c r="F47" s="163">
        <f t="shared" si="42"/>
        <v>1680.9246384511205</v>
      </c>
      <c r="G47" s="163">
        <f t="shared" si="42"/>
        <v>1147.8359205055265</v>
      </c>
      <c r="H47" s="163">
        <f t="shared" si="42"/>
        <v>1610.6029146089838</v>
      </c>
      <c r="I47" s="163">
        <f t="shared" si="42"/>
        <v>1023.6867537788648</v>
      </c>
      <c r="J47" s="163">
        <f t="shared" si="42"/>
        <v>254.41177335643849</v>
      </c>
      <c r="K47" s="163">
        <f t="shared" si="42"/>
        <v>1316.8655371731886</v>
      </c>
      <c r="L47" s="163">
        <f t="shared" si="42"/>
        <v>2112.6077824269423</v>
      </c>
      <c r="M47" s="163">
        <f t="shared" si="42"/>
        <v>736.3171758882811</v>
      </c>
      <c r="N47" s="163">
        <f t="shared" si="42"/>
        <v>2266.2677116379691</v>
      </c>
      <c r="O47" s="163">
        <f t="shared" si="42"/>
        <v>1258.6954645950634</v>
      </c>
      <c r="P47" s="163">
        <f t="shared" si="42"/>
        <v>539.06616773930261</v>
      </c>
      <c r="Q47" s="163">
        <f t="shared" si="42"/>
        <v>693.0619686790784</v>
      </c>
      <c r="R47" s="163">
        <f t="shared" si="42"/>
        <v>227.00669499885853</v>
      </c>
      <c r="S47" s="163">
        <f t="shared" si="42"/>
        <v>1325.3411515159578</v>
      </c>
      <c r="T47" s="163">
        <f t="shared" si="42"/>
        <v>1806.5193103498268</v>
      </c>
      <c r="U47" s="163">
        <f t="shared" si="42"/>
        <v>1122.4978346500302</v>
      </c>
      <c r="V47" s="163">
        <f t="shared" si="42"/>
        <v>215.98556379027349</v>
      </c>
      <c r="W47" s="163">
        <f t="shared" si="42"/>
        <v>1079.1122294655258</v>
      </c>
      <c r="X47" s="163">
        <f t="shared" si="42"/>
        <v>2307.2208990189692</v>
      </c>
      <c r="Y47" s="163">
        <f t="shared" si="42"/>
        <v>1081.5203072939387</v>
      </c>
      <c r="Z47" s="163">
        <f t="shared" si="42"/>
        <v>2261.900200001669</v>
      </c>
      <c r="AA47" s="163">
        <f t="shared" si="42"/>
        <v>373.52328925992481</v>
      </c>
      <c r="AB47" s="163">
        <f t="shared" si="42"/>
        <v>1336.9170874781892</v>
      </c>
      <c r="AC47" s="163">
        <f t="shared" si="42"/>
        <v>2115.7667631300847</v>
      </c>
      <c r="AD47" s="163">
        <f t="shared" si="42"/>
        <v>2115.6796055317091</v>
      </c>
      <c r="AE47" s="163">
        <f t="shared" si="42"/>
        <v>37223.517375794203</v>
      </c>
    </row>
    <row r="48" spans="1:31" x14ac:dyDescent="0.35">
      <c r="A48" s="48">
        <v>2028</v>
      </c>
      <c r="B48" s="122">
        <v>15</v>
      </c>
      <c r="C48" s="163">
        <f t="shared" ref="C48:AE48" si="43">$AG19*C19</f>
        <v>1934.6343238547686</v>
      </c>
      <c r="D48" s="163">
        <f t="shared" si="43"/>
        <v>3345.2236292387793</v>
      </c>
      <c r="E48" s="163">
        <f t="shared" si="43"/>
        <v>967.66686586687581</v>
      </c>
      <c r="F48" s="163">
        <f t="shared" si="43"/>
        <v>2034.0068712290306</v>
      </c>
      <c r="G48" s="163">
        <f t="shared" si="43"/>
        <v>1374.3987010922895</v>
      </c>
      <c r="H48" s="163">
        <f t="shared" si="43"/>
        <v>1938.4909276178582</v>
      </c>
      <c r="I48" s="163">
        <f t="shared" si="43"/>
        <v>1229.4565923259654</v>
      </c>
      <c r="J48" s="163">
        <f t="shared" si="43"/>
        <v>309.44636496282772</v>
      </c>
      <c r="K48" s="163">
        <f t="shared" si="43"/>
        <v>1579.4905554086686</v>
      </c>
      <c r="L48" s="163">
        <f t="shared" si="43"/>
        <v>2540.6224034637012</v>
      </c>
      <c r="M48" s="163">
        <f t="shared" si="43"/>
        <v>882.40565532657365</v>
      </c>
      <c r="N48" s="163">
        <f t="shared" si="43"/>
        <v>2719.2870894746829</v>
      </c>
      <c r="O48" s="163">
        <f t="shared" si="43"/>
        <v>1511.9037823125254</v>
      </c>
      <c r="P48" s="163">
        <f t="shared" si="43"/>
        <v>644.32526717020107</v>
      </c>
      <c r="Q48" s="163">
        <f t="shared" si="43"/>
        <v>831.62762447862997</v>
      </c>
      <c r="R48" s="163">
        <f t="shared" si="43"/>
        <v>270.63517221314038</v>
      </c>
      <c r="S48" s="163">
        <f t="shared" si="43"/>
        <v>1594.1102329466153</v>
      </c>
      <c r="T48" s="163">
        <f t="shared" si="43"/>
        <v>2190.2893783163986</v>
      </c>
      <c r="U48" s="163">
        <f t="shared" si="43"/>
        <v>1343.6309639891329</v>
      </c>
      <c r="V48" s="163">
        <f t="shared" si="43"/>
        <v>259.53161420195329</v>
      </c>
      <c r="W48" s="163">
        <f t="shared" si="43"/>
        <v>1312.4526186314065</v>
      </c>
      <c r="X48" s="163">
        <f t="shared" si="43"/>
        <v>2781.9911495702509</v>
      </c>
      <c r="Y48" s="163">
        <f t="shared" si="43"/>
        <v>1296.1512859764682</v>
      </c>
      <c r="Z48" s="163">
        <f t="shared" si="43"/>
        <v>2714.5277072610461</v>
      </c>
      <c r="AA48" s="163">
        <f t="shared" si="43"/>
        <v>447.62337901788038</v>
      </c>
      <c r="AB48" s="163">
        <f t="shared" si="43"/>
        <v>1606.7496154111968</v>
      </c>
      <c r="AC48" s="163">
        <f t="shared" si="43"/>
        <v>2544.9265639804967</v>
      </c>
      <c r="AD48" s="163">
        <f t="shared" si="43"/>
        <v>2550.7881234046777</v>
      </c>
      <c r="AE48" s="163">
        <f t="shared" si="43"/>
        <v>44756.394458744035</v>
      </c>
    </row>
    <row r="49" spans="1:32" x14ac:dyDescent="0.35">
      <c r="A49" s="48">
        <v>2029</v>
      </c>
      <c r="B49" s="122">
        <v>16</v>
      </c>
      <c r="C49" s="163">
        <f t="shared" ref="C49:AE49" si="44">$AG20*C20</f>
        <v>2289.7554562352962</v>
      </c>
      <c r="D49" s="163">
        <f t="shared" si="44"/>
        <v>3962.6453846226968</v>
      </c>
      <c r="E49" s="163">
        <f t="shared" si="44"/>
        <v>1146.5905814477055</v>
      </c>
      <c r="F49" s="163">
        <f t="shared" si="44"/>
        <v>2430.8817636271247</v>
      </c>
      <c r="G49" s="163">
        <f t="shared" si="44"/>
        <v>1626.7033703426055</v>
      </c>
      <c r="H49" s="163">
        <f t="shared" si="44"/>
        <v>2305.3563416017564</v>
      </c>
      <c r="I49" s="163">
        <f t="shared" si="44"/>
        <v>1459.2464971952234</v>
      </c>
      <c r="J49" s="163">
        <f t="shared" si="44"/>
        <v>371.56552473631365</v>
      </c>
      <c r="K49" s="163">
        <f t="shared" si="44"/>
        <v>1872.4206107736004</v>
      </c>
      <c r="L49" s="163">
        <f t="shared" si="44"/>
        <v>3019.1701628991868</v>
      </c>
      <c r="M49" s="163">
        <f t="shared" si="44"/>
        <v>1045.2224403835214</v>
      </c>
      <c r="N49" s="163">
        <f t="shared" si="44"/>
        <v>3224.7615617365518</v>
      </c>
      <c r="O49" s="163">
        <f t="shared" si="44"/>
        <v>1794.7036339971235</v>
      </c>
      <c r="P49" s="163">
        <f t="shared" si="44"/>
        <v>761.34652341488516</v>
      </c>
      <c r="Q49" s="163">
        <f t="shared" si="44"/>
        <v>986.24203064318635</v>
      </c>
      <c r="R49" s="163">
        <f t="shared" si="44"/>
        <v>319.01725053454959</v>
      </c>
      <c r="S49" s="163">
        <f t="shared" si="44"/>
        <v>1894.6541217377508</v>
      </c>
      <c r="T49" s="163">
        <f t="shared" si="44"/>
        <v>2622.3567274319967</v>
      </c>
      <c r="U49" s="163">
        <f t="shared" si="44"/>
        <v>1589.815137920609</v>
      </c>
      <c r="V49" s="163">
        <f t="shared" si="44"/>
        <v>308.1831301204445</v>
      </c>
      <c r="W49" s="163">
        <f t="shared" si="44"/>
        <v>1575.8159378818427</v>
      </c>
      <c r="X49" s="163">
        <f t="shared" si="44"/>
        <v>3314.0467194445009</v>
      </c>
      <c r="Y49" s="163">
        <f t="shared" si="44"/>
        <v>1535.3682899296834</v>
      </c>
      <c r="Z49" s="163">
        <f t="shared" si="44"/>
        <v>3219.646938315871</v>
      </c>
      <c r="AA49" s="163">
        <f t="shared" si="44"/>
        <v>530.20706032244959</v>
      </c>
      <c r="AB49" s="163">
        <f t="shared" si="44"/>
        <v>1908.2669660151403</v>
      </c>
      <c r="AC49" s="163">
        <f t="shared" si="44"/>
        <v>3024.8396513804933</v>
      </c>
      <c r="AD49" s="163">
        <f t="shared" si="44"/>
        <v>3038.3554947842954</v>
      </c>
      <c r="AE49" s="163">
        <f t="shared" si="44"/>
        <v>53177.185309476408</v>
      </c>
    </row>
    <row r="50" spans="1:32" x14ac:dyDescent="0.35">
      <c r="A50" s="48">
        <v>2030</v>
      </c>
      <c r="B50" s="122">
        <v>17</v>
      </c>
      <c r="C50" s="163">
        <f t="shared" ref="C50:AE50" si="45">$AG21*C21</f>
        <v>2682.5794790792343</v>
      </c>
      <c r="D50" s="163">
        <f t="shared" si="45"/>
        <v>4646.1637422005733</v>
      </c>
      <c r="E50" s="163">
        <f t="shared" si="45"/>
        <v>1344.7205314271573</v>
      </c>
      <c r="F50" s="163">
        <f t="shared" si="45"/>
        <v>2873.6949726828771</v>
      </c>
      <c r="G50" s="163">
        <f t="shared" si="45"/>
        <v>1905.7982798169953</v>
      </c>
      <c r="H50" s="163">
        <f t="shared" si="45"/>
        <v>2712.9563042964719</v>
      </c>
      <c r="I50" s="163">
        <f t="shared" si="45"/>
        <v>1714.0978232491725</v>
      </c>
      <c r="J50" s="163">
        <f t="shared" si="45"/>
        <v>441.13971299609614</v>
      </c>
      <c r="K50" s="163">
        <f t="shared" si="45"/>
        <v>2196.9357863101091</v>
      </c>
      <c r="L50" s="163">
        <f t="shared" si="45"/>
        <v>3550.4965013924407</v>
      </c>
      <c r="M50" s="163">
        <f t="shared" si="45"/>
        <v>1225.4615938052084</v>
      </c>
      <c r="N50" s="163">
        <f t="shared" si="45"/>
        <v>3784.9242839525295</v>
      </c>
      <c r="O50" s="163">
        <f t="shared" si="45"/>
        <v>2108.3811633734481</v>
      </c>
      <c r="P50" s="163">
        <f t="shared" si="45"/>
        <v>890.58951575844821</v>
      </c>
      <c r="Q50" s="163">
        <f t="shared" si="45"/>
        <v>1157.5888358180298</v>
      </c>
      <c r="R50" s="163">
        <f t="shared" si="45"/>
        <v>372.32647804990319</v>
      </c>
      <c r="S50" s="163">
        <f t="shared" si="45"/>
        <v>2228.3887942583351</v>
      </c>
      <c r="T50" s="163">
        <f t="shared" si="45"/>
        <v>3105.1507632983457</v>
      </c>
      <c r="U50" s="163">
        <f t="shared" si="45"/>
        <v>1862.0632883953938</v>
      </c>
      <c r="V50" s="163">
        <f t="shared" si="45"/>
        <v>362.16358234456004</v>
      </c>
      <c r="W50" s="163">
        <f t="shared" si="45"/>
        <v>1870.7708314196655</v>
      </c>
      <c r="X50" s="163">
        <f t="shared" si="45"/>
        <v>3906.0499065475951</v>
      </c>
      <c r="Y50" s="163">
        <f t="shared" si="45"/>
        <v>1800.1922862240219</v>
      </c>
      <c r="Z50" s="163">
        <f t="shared" si="45"/>
        <v>3779.5005366908945</v>
      </c>
      <c r="AA50" s="163">
        <f t="shared" si="45"/>
        <v>621.62617690924287</v>
      </c>
      <c r="AB50" s="163">
        <f t="shared" si="45"/>
        <v>2242.8606790924523</v>
      </c>
      <c r="AC50" s="163">
        <f t="shared" si="45"/>
        <v>3557.7693028788094</v>
      </c>
      <c r="AD50" s="163">
        <f t="shared" si="45"/>
        <v>3580.8159140604653</v>
      </c>
      <c r="AE50" s="163">
        <f t="shared" si="45"/>
        <v>62525.207066328461</v>
      </c>
    </row>
    <row r="51" spans="1:32" x14ac:dyDescent="0.35">
      <c r="A51" s="48">
        <v>2031</v>
      </c>
      <c r="B51" s="122">
        <v>18</v>
      </c>
      <c r="C51" s="163">
        <f t="shared" ref="C51:AE51" si="46">$AG22*C22</f>
        <v>3114.5473836015972</v>
      </c>
      <c r="D51" s="163">
        <f t="shared" si="46"/>
        <v>5398.3554537860036</v>
      </c>
      <c r="E51" s="163">
        <f t="shared" si="46"/>
        <v>1562.8102427600993</v>
      </c>
      <c r="F51" s="163">
        <f t="shared" si="46"/>
        <v>3364.5547048236954</v>
      </c>
      <c r="G51" s="163">
        <f t="shared" si="46"/>
        <v>2212.7076471958367</v>
      </c>
      <c r="H51" s="163">
        <f t="shared" si="46"/>
        <v>3163.0131113754555</v>
      </c>
      <c r="I51" s="163">
        <f t="shared" si="46"/>
        <v>1995.0300343206968</v>
      </c>
      <c r="J51" s="163">
        <f t="shared" si="46"/>
        <v>518.53356395386993</v>
      </c>
      <c r="K51" s="163">
        <f t="shared" si="46"/>
        <v>2554.2882100846537</v>
      </c>
      <c r="L51" s="163">
        <f t="shared" si="46"/>
        <v>4136.8013496990152</v>
      </c>
      <c r="M51" s="163">
        <f t="shared" si="46"/>
        <v>1423.8016223911982</v>
      </c>
      <c r="N51" s="163">
        <f t="shared" si="46"/>
        <v>4401.9601981018714</v>
      </c>
      <c r="O51" s="163">
        <f t="shared" si="46"/>
        <v>2454.1955778230281</v>
      </c>
      <c r="P51" s="163">
        <f t="shared" si="46"/>
        <v>1032.5026024877488</v>
      </c>
      <c r="Q51" s="163">
        <f t="shared" si="46"/>
        <v>1346.3369416890748</v>
      </c>
      <c r="R51" s="163">
        <f t="shared" si="46"/>
        <v>430.73174658644064</v>
      </c>
      <c r="S51" s="163">
        <f t="shared" si="46"/>
        <v>2596.7016510894778</v>
      </c>
      <c r="T51" s="163">
        <f t="shared" si="46"/>
        <v>3641.0602163883004</v>
      </c>
      <c r="U51" s="163">
        <f t="shared" si="46"/>
        <v>2161.3647886353911</v>
      </c>
      <c r="V51" s="163">
        <f t="shared" si="46"/>
        <v>421.69180995233137</v>
      </c>
      <c r="W51" s="163">
        <f t="shared" si="46"/>
        <v>2198.8612407696392</v>
      </c>
      <c r="X51" s="163">
        <f t="shared" si="46"/>
        <v>4560.6125811998008</v>
      </c>
      <c r="Y51" s="163">
        <f t="shared" si="46"/>
        <v>2091.6213877640926</v>
      </c>
      <c r="Z51" s="163">
        <f t="shared" si="46"/>
        <v>4396.2829776442304</v>
      </c>
      <c r="AA51" s="163">
        <f t="shared" si="46"/>
        <v>722.22468204658855</v>
      </c>
      <c r="AB51" s="163">
        <f t="shared" si="46"/>
        <v>2611.8935961808024</v>
      </c>
      <c r="AC51" s="163">
        <f t="shared" si="46"/>
        <v>4145.9331680617443</v>
      </c>
      <c r="AD51" s="163">
        <f t="shared" si="46"/>
        <v>4180.5573589119122</v>
      </c>
      <c r="AE51" s="163">
        <f t="shared" si="46"/>
        <v>72838.975849324619</v>
      </c>
    </row>
    <row r="52" spans="1:32" s="46" customFormat="1" x14ac:dyDescent="0.35">
      <c r="A52" s="48">
        <v>2032</v>
      </c>
      <c r="B52" s="122">
        <v>19</v>
      </c>
      <c r="C52" s="163">
        <f t="shared" ref="C52:AE52" si="47">$AG23*C23</f>
        <v>3587.0689314382362</v>
      </c>
      <c r="D52" s="163">
        <f t="shared" si="47"/>
        <v>6221.7430023339484</v>
      </c>
      <c r="E52" s="163">
        <f t="shared" si="47"/>
        <v>1801.5975183660153</v>
      </c>
      <c r="F52" s="163">
        <f t="shared" si="47"/>
        <v>3905.5344574710621</v>
      </c>
      <c r="G52" s="163">
        <f t="shared" si="47"/>
        <v>2548.4335024918073</v>
      </c>
      <c r="H52" s="163">
        <f t="shared" si="47"/>
        <v>3657.216886452889</v>
      </c>
      <c r="I52" s="163">
        <f t="shared" si="47"/>
        <v>2303.042420015935</v>
      </c>
      <c r="J52" s="163">
        <f t="shared" si="47"/>
        <v>604.10629253803688</v>
      </c>
      <c r="K52" s="163">
        <f t="shared" si="47"/>
        <v>2945.7042742512185</v>
      </c>
      <c r="L52" s="163">
        <f t="shared" si="47"/>
        <v>4780.2426545523422</v>
      </c>
      <c r="M52" s="163">
        <f t="shared" si="47"/>
        <v>1640.9067216243532</v>
      </c>
      <c r="N52" s="163">
        <f t="shared" si="47"/>
        <v>5078.0098461590542</v>
      </c>
      <c r="O52" s="163">
        <f t="shared" si="47"/>
        <v>2833.3812582979517</v>
      </c>
      <c r="P52" s="163">
        <f t="shared" si="47"/>
        <v>1187.5238407278971</v>
      </c>
      <c r="Q52" s="163">
        <f t="shared" si="47"/>
        <v>1553.1416691009701</v>
      </c>
      <c r="R52" s="163">
        <f t="shared" si="47"/>
        <v>494.39768261705296</v>
      </c>
      <c r="S52" s="163">
        <f t="shared" si="47"/>
        <v>3000.9537276826545</v>
      </c>
      <c r="T52" s="163">
        <f t="shared" si="47"/>
        <v>4232.4360665595532</v>
      </c>
      <c r="U52" s="163">
        <f t="shared" si="47"/>
        <v>2488.6873585659696</v>
      </c>
      <c r="V52" s="163">
        <f t="shared" si="47"/>
        <v>486.9823818579282</v>
      </c>
      <c r="W52" s="163">
        <f t="shared" si="47"/>
        <v>2561.6081308425582</v>
      </c>
      <c r="X52" s="163">
        <f t="shared" si="47"/>
        <v>5280.2999994973625</v>
      </c>
      <c r="Y52" s="163">
        <f t="shared" si="47"/>
        <v>2410.632681162213</v>
      </c>
      <c r="Z52" s="163">
        <f t="shared" si="47"/>
        <v>5072.1443719117624</v>
      </c>
      <c r="AA52" s="163">
        <f t="shared" si="47"/>
        <v>832.33926996208652</v>
      </c>
      <c r="AB52" s="163">
        <f t="shared" si="47"/>
        <v>3016.7020970608805</v>
      </c>
      <c r="AC52" s="163">
        <f t="shared" si="47"/>
        <v>4791.506797133462</v>
      </c>
      <c r="AD52" s="163">
        <f t="shared" si="47"/>
        <v>4839.9250883484647</v>
      </c>
      <c r="AE52" s="163">
        <f t="shared" si="47"/>
        <v>84156.268929023674</v>
      </c>
      <c r="AF52"/>
    </row>
    <row r="53" spans="1:32" x14ac:dyDescent="0.35">
      <c r="A53" s="48">
        <v>2033</v>
      </c>
      <c r="B53" s="122">
        <v>20</v>
      </c>
      <c r="C53" s="163">
        <f t="shared" ref="C53:AE53" si="48">$AG24*C24</f>
        <v>4101.525033726376</v>
      </c>
      <c r="D53" s="163">
        <f t="shared" si="48"/>
        <v>7118.7987014313439</v>
      </c>
      <c r="E53" s="163">
        <f t="shared" si="48"/>
        <v>2061.8056216171835</v>
      </c>
      <c r="F53" s="163">
        <f t="shared" si="48"/>
        <v>4498.675421088371</v>
      </c>
      <c r="G53" s="163">
        <f t="shared" si="48"/>
        <v>2913.9573781054669</v>
      </c>
      <c r="H53" s="163">
        <f t="shared" si="48"/>
        <v>4197.2279183288529</v>
      </c>
      <c r="I53" s="163">
        <f t="shared" si="48"/>
        <v>2639.1155902652317</v>
      </c>
      <c r="J53" s="163">
        <f t="shared" si="48"/>
        <v>698.2120524886916</v>
      </c>
      <c r="K53" s="163">
        <f t="shared" si="48"/>
        <v>3372.3865647431967</v>
      </c>
      <c r="L53" s="163">
        <f t="shared" si="48"/>
        <v>5482.9394514934638</v>
      </c>
      <c r="M53" s="163">
        <f t="shared" si="48"/>
        <v>1877.427857236811</v>
      </c>
      <c r="N53" s="163">
        <f t="shared" si="48"/>
        <v>5815.1726874024162</v>
      </c>
      <c r="O53" s="163">
        <f t="shared" si="48"/>
        <v>3247.1495962934778</v>
      </c>
      <c r="P53" s="163">
        <f t="shared" si="48"/>
        <v>1356.0817840688796</v>
      </c>
      <c r="Q53" s="163">
        <f t="shared" si="48"/>
        <v>1778.6457724595198</v>
      </c>
      <c r="R53" s="163">
        <f t="shared" si="48"/>
        <v>563.48498553708475</v>
      </c>
      <c r="S53" s="163">
        <f t="shared" si="48"/>
        <v>3442.4816212222158</v>
      </c>
      <c r="T53" s="163">
        <f t="shared" si="48"/>
        <v>4881.5941098330895</v>
      </c>
      <c r="U53" s="163">
        <f t="shared" si="48"/>
        <v>2844.9787190308007</v>
      </c>
      <c r="V53" s="163">
        <f t="shared" si="48"/>
        <v>558.24591169503378</v>
      </c>
      <c r="W53" s="163">
        <f t="shared" si="48"/>
        <v>2960.5110091523215</v>
      </c>
      <c r="X53" s="163">
        <f t="shared" si="48"/>
        <v>6067.6341341238913</v>
      </c>
      <c r="Y53" s="163">
        <f t="shared" si="48"/>
        <v>2758.1838151879156</v>
      </c>
      <c r="Z53" s="163">
        <f t="shared" si="48"/>
        <v>5809.1937749751978</v>
      </c>
      <c r="AA53" s="163">
        <f t="shared" si="48"/>
        <v>952.2999245349356</v>
      </c>
      <c r="AB53" s="163">
        <f t="shared" si="48"/>
        <v>3458.5980478452416</v>
      </c>
      <c r="AC53" s="163">
        <f t="shared" si="48"/>
        <v>5496.6267166108564</v>
      </c>
      <c r="AD53" s="163">
        <f t="shared" si="48"/>
        <v>5561.2246978508128</v>
      </c>
      <c r="AE53" s="163">
        <f t="shared" si="48"/>
        <v>96514.178898348662</v>
      </c>
    </row>
    <row r="54" spans="1:32" x14ac:dyDescent="0.35">
      <c r="A54" s="48">
        <v>2034</v>
      </c>
      <c r="B54" s="122">
        <v>21</v>
      </c>
      <c r="C54" s="163">
        <f t="shared" ref="C54:AE54" si="49">$AG25*C25</f>
        <v>4659.2698334926872</v>
      </c>
      <c r="D54" s="163">
        <f t="shared" si="49"/>
        <v>8091.9482860634571</v>
      </c>
      <c r="E54" s="163">
        <f t="shared" si="49"/>
        <v>2344.1443140805691</v>
      </c>
      <c r="F54" s="163">
        <f t="shared" si="49"/>
        <v>5145.9885992287136</v>
      </c>
      <c r="G54" s="163">
        <f t="shared" si="49"/>
        <v>3310.2417881310616</v>
      </c>
      <c r="H54" s="163">
        <f t="shared" si="49"/>
        <v>4784.6787149999</v>
      </c>
      <c r="I54" s="163">
        <f t="shared" si="49"/>
        <v>3004.2127865599741</v>
      </c>
      <c r="J54" s="163">
        <f t="shared" si="49"/>
        <v>801.20025376525803</v>
      </c>
      <c r="K54" s="163">
        <f t="shared" si="49"/>
        <v>3835.515552554898</v>
      </c>
      <c r="L54" s="163">
        <f t="shared" si="49"/>
        <v>6246.974563594802</v>
      </c>
      <c r="M54" s="163">
        <f t="shared" si="49"/>
        <v>2134.0037125242056</v>
      </c>
      <c r="N54" s="163">
        <f t="shared" si="49"/>
        <v>6615.5100067459271</v>
      </c>
      <c r="O54" s="163">
        <f t="shared" si="49"/>
        <v>3696.6906056726357</v>
      </c>
      <c r="P54" s="163">
        <f t="shared" si="49"/>
        <v>1538.5961797869847</v>
      </c>
      <c r="Q54" s="163">
        <f t="shared" si="49"/>
        <v>2023.4803290933437</v>
      </c>
      <c r="R54" s="163">
        <f t="shared" si="49"/>
        <v>638.15072278756747</v>
      </c>
      <c r="S54" s="163">
        <f t="shared" si="49"/>
        <v>3922.599183111678</v>
      </c>
      <c r="T54" s="163">
        <f t="shared" si="49"/>
        <v>5590.8172274855851</v>
      </c>
      <c r="U54" s="163">
        <f t="shared" si="49"/>
        <v>3231.1680393735546</v>
      </c>
      <c r="V54" s="163">
        <f t="shared" si="49"/>
        <v>635.68933418706195</v>
      </c>
      <c r="W54" s="163">
        <f t="shared" si="49"/>
        <v>3397.0492723359248</v>
      </c>
      <c r="X54" s="163">
        <f t="shared" si="49"/>
        <v>6925.0966057542928</v>
      </c>
      <c r="Y54" s="163">
        <f t="shared" si="49"/>
        <v>3135.2143920911803</v>
      </c>
      <c r="Z54" s="163">
        <f t="shared" si="49"/>
        <v>6609.5020887430701</v>
      </c>
      <c r="AA54" s="163">
        <f t="shared" si="49"/>
        <v>1082.4303998735802</v>
      </c>
      <c r="AB54" s="163">
        <f t="shared" si="49"/>
        <v>3938.8705110383235</v>
      </c>
      <c r="AC54" s="163">
        <f t="shared" si="49"/>
        <v>6263.3931309846957</v>
      </c>
      <c r="AD54" s="163">
        <f t="shared" si="49"/>
        <v>6346.724807951844</v>
      </c>
      <c r="AE54" s="163">
        <f t="shared" si="49"/>
        <v>109949.16124201276</v>
      </c>
    </row>
    <row r="55" spans="1:32" x14ac:dyDescent="0.35">
      <c r="A55" s="48">
        <v>2035</v>
      </c>
      <c r="B55" s="122">
        <v>22</v>
      </c>
      <c r="C55" s="163">
        <f t="shared" ref="C55:AE55" si="50">$AG26*C26</f>
        <v>5261.6325413145178</v>
      </c>
      <c r="D55" s="163">
        <f t="shared" si="50"/>
        <v>9143.5740800331769</v>
      </c>
      <c r="E55" s="163">
        <f t="shared" si="50"/>
        <v>2649.3107711126304</v>
      </c>
      <c r="F55" s="163">
        <f t="shared" si="50"/>
        <v>5849.4566920073339</v>
      </c>
      <c r="G55" s="163">
        <f t="shared" si="50"/>
        <v>3738.2315324028709</v>
      </c>
      <c r="H55" s="163">
        <f t="shared" si="50"/>
        <v>5421.1758211642436</v>
      </c>
      <c r="I55" s="163">
        <f t="shared" si="50"/>
        <v>3399.2810403856961</v>
      </c>
      <c r="J55" s="163">
        <f t="shared" si="50"/>
        <v>913.41584565154767</v>
      </c>
      <c r="K55" s="163">
        <f t="shared" si="50"/>
        <v>4336.2510864994938</v>
      </c>
      <c r="L55" s="163">
        <f t="shared" si="50"/>
        <v>7074.3969880091936</v>
      </c>
      <c r="M55" s="163">
        <f t="shared" si="50"/>
        <v>2411.2615239432553</v>
      </c>
      <c r="N55" s="163">
        <f t="shared" si="50"/>
        <v>7481.0474824137036</v>
      </c>
      <c r="O55" s="163">
        <f t="shared" si="50"/>
        <v>4183.1743467960896</v>
      </c>
      <c r="P55" s="163">
        <f t="shared" si="50"/>
        <v>1735.4785826800978</v>
      </c>
      <c r="Q55" s="163">
        <f t="shared" si="50"/>
        <v>2288.2655244603948</v>
      </c>
      <c r="R55" s="163">
        <f t="shared" si="50"/>
        <v>718.54858920620302</v>
      </c>
      <c r="S55" s="163">
        <f t="shared" si="50"/>
        <v>4442.5990158579043</v>
      </c>
      <c r="T55" s="163">
        <f t="shared" si="50"/>
        <v>6362.3574049503432</v>
      </c>
      <c r="U55" s="163">
        <f t="shared" si="50"/>
        <v>3648.1672132250733</v>
      </c>
      <c r="V55" s="163">
        <f t="shared" si="50"/>
        <v>719.51614940123045</v>
      </c>
      <c r="W55" s="163">
        <f t="shared" si="50"/>
        <v>3872.6834070869459</v>
      </c>
      <c r="X55" s="163">
        <f t="shared" si="50"/>
        <v>7855.1312804346571</v>
      </c>
      <c r="Y55" s="163">
        <f t="shared" si="50"/>
        <v>3542.6471948832987</v>
      </c>
      <c r="Z55" s="163">
        <f t="shared" si="50"/>
        <v>7475.1046236846532</v>
      </c>
      <c r="AA55" s="163">
        <f t="shared" si="50"/>
        <v>1223.0486442130459</v>
      </c>
      <c r="AB55" s="163">
        <f t="shared" si="50"/>
        <v>4458.787257075237</v>
      </c>
      <c r="AC55" s="163">
        <f t="shared" si="50"/>
        <v>7093.8723122155161</v>
      </c>
      <c r="AD55" s="163">
        <f t="shared" si="50"/>
        <v>7198.6594462909588</v>
      </c>
      <c r="AE55" s="163">
        <f t="shared" si="50"/>
        <v>124497.07639739933</v>
      </c>
    </row>
    <row r="56" spans="1:32" x14ac:dyDescent="0.35">
      <c r="A56" s="48">
        <v>2036</v>
      </c>
      <c r="B56" s="122">
        <v>23</v>
      </c>
      <c r="C56" s="163">
        <f t="shared" ref="C56:AE56" si="51">$AG27*C27</f>
        <v>5909.9190638275049</v>
      </c>
      <c r="D56" s="163">
        <f t="shared" si="51"/>
        <v>10276.017807699789</v>
      </c>
      <c r="E56" s="163">
        <f t="shared" si="51"/>
        <v>2977.9903948079464</v>
      </c>
      <c r="F56" s="163">
        <f t="shared" si="51"/>
        <v>6611.0357793035237</v>
      </c>
      <c r="G56" s="163">
        <f t="shared" si="51"/>
        <v>4198.8548533910553</v>
      </c>
      <c r="H56" s="163">
        <f t="shared" si="51"/>
        <v>6108.3014363854463</v>
      </c>
      <c r="I56" s="163">
        <f t="shared" si="51"/>
        <v>3825.2522030732939</v>
      </c>
      <c r="J56" s="163">
        <f t="shared" si="51"/>
        <v>1035.1995706892071</v>
      </c>
      <c r="K56" s="163">
        <f t="shared" si="51"/>
        <v>4875.7337190759526</v>
      </c>
      <c r="L56" s="163">
        <f t="shared" si="51"/>
        <v>7967.2240195643044</v>
      </c>
      <c r="M56" s="163">
        <f t="shared" si="51"/>
        <v>2709.8178228524944</v>
      </c>
      <c r="N56" s="163">
        <f t="shared" si="51"/>
        <v>8413.7774671551851</v>
      </c>
      <c r="O56" s="163">
        <f t="shared" si="51"/>
        <v>4707.7521926941918</v>
      </c>
      <c r="P56" s="163">
        <f t="shared" si="51"/>
        <v>1947.1328989786743</v>
      </c>
      <c r="Q56" s="163">
        <f t="shared" si="51"/>
        <v>2573.6113497682741</v>
      </c>
      <c r="R56" s="163">
        <f t="shared" si="51"/>
        <v>804.82913643409597</v>
      </c>
      <c r="S56" s="163">
        <f t="shared" si="51"/>
        <v>5003.7538051732245</v>
      </c>
      <c r="T56" s="163">
        <f t="shared" si="51"/>
        <v>7198.4375385617141</v>
      </c>
      <c r="U56" s="163">
        <f t="shared" si="51"/>
        <v>4096.8719900821907</v>
      </c>
      <c r="V56" s="163">
        <f t="shared" si="51"/>
        <v>809.92663996710075</v>
      </c>
      <c r="W56" s="163">
        <f t="shared" si="51"/>
        <v>4388.8560672875055</v>
      </c>
      <c r="X56" s="163">
        <f t="shared" si="51"/>
        <v>8860.1465850207842</v>
      </c>
      <c r="Y56" s="163">
        <f t="shared" si="51"/>
        <v>3981.3892767962279</v>
      </c>
      <c r="Z56" s="163">
        <f t="shared" si="51"/>
        <v>8408.0033754005181</v>
      </c>
      <c r="AA56" s="163">
        <f t="shared" si="51"/>
        <v>1374.4671761939235</v>
      </c>
      <c r="AB56" s="163">
        <f t="shared" si="51"/>
        <v>5019.5961087215137</v>
      </c>
      <c r="AC56" s="163">
        <f t="shared" si="51"/>
        <v>7990.0987262427561</v>
      </c>
      <c r="AD56" s="163">
        <f t="shared" si="51"/>
        <v>8119.2301709566473</v>
      </c>
      <c r="AE56" s="163">
        <f t="shared" si="51"/>
        <v>140193.22717610505</v>
      </c>
    </row>
    <row r="57" spans="1:32" x14ac:dyDescent="0.35">
      <c r="A57" s="48">
        <v>2037</v>
      </c>
      <c r="B57" s="122">
        <v>24</v>
      </c>
      <c r="C57" s="163">
        <f t="shared" ref="C57:AE57" si="52">$AG28*C28</f>
        <v>6605.4134567963983</v>
      </c>
      <c r="D57" s="163">
        <f t="shared" si="52"/>
        <v>11491.583104305713</v>
      </c>
      <c r="E57" s="163">
        <f t="shared" si="52"/>
        <v>3330.857539944835</v>
      </c>
      <c r="F57" s="163">
        <f t="shared" si="52"/>
        <v>7432.6568330379578</v>
      </c>
      <c r="G57" s="163">
        <f t="shared" si="52"/>
        <v>4693.024468475749</v>
      </c>
      <c r="H57" s="163">
        <f t="shared" si="52"/>
        <v>6847.6148638171926</v>
      </c>
      <c r="I57" s="163">
        <f t="shared" si="52"/>
        <v>4283.0438665249676</v>
      </c>
      <c r="J57" s="163">
        <f t="shared" si="52"/>
        <v>1166.8881936081309</v>
      </c>
      <c r="K57" s="163">
        <f t="shared" si="52"/>
        <v>5455.0858908292867</v>
      </c>
      <c r="L57" s="163">
        <f t="shared" si="52"/>
        <v>8927.4431509799615</v>
      </c>
      <c r="M57" s="163">
        <f t="shared" si="52"/>
        <v>3030.2790977191607</v>
      </c>
      <c r="N57" s="163">
        <f t="shared" si="52"/>
        <v>9415.6610265060026</v>
      </c>
      <c r="O57" s="163">
        <f t="shared" si="52"/>
        <v>5271.5579611703088</v>
      </c>
      <c r="P57" s="163">
        <f t="shared" si="52"/>
        <v>2173.9558711084073</v>
      </c>
      <c r="Q57" s="163">
        <f t="shared" si="52"/>
        <v>2880.118225308634</v>
      </c>
      <c r="R57" s="163">
        <f t="shared" si="52"/>
        <v>897.13997703549944</v>
      </c>
      <c r="S57" s="163">
        <f t="shared" si="52"/>
        <v>5607.31751208077</v>
      </c>
      <c r="T57" s="163">
        <f t="shared" si="52"/>
        <v>8101.2530609444211</v>
      </c>
      <c r="U57" s="163">
        <f t="shared" si="52"/>
        <v>4578.1629847829599</v>
      </c>
      <c r="V57" s="163">
        <f t="shared" si="52"/>
        <v>907.11806534225138</v>
      </c>
      <c r="W57" s="163">
        <f t="shared" si="52"/>
        <v>4946.993045036249</v>
      </c>
      <c r="X57" s="163">
        <f t="shared" si="52"/>
        <v>9942.5175826444593</v>
      </c>
      <c r="Y57" s="163">
        <f t="shared" si="52"/>
        <v>4452.3329339493785</v>
      </c>
      <c r="Z57" s="163">
        <f t="shared" si="52"/>
        <v>9410.1690589685059</v>
      </c>
      <c r="AA57" s="163">
        <f t="shared" si="52"/>
        <v>1536.9934207903234</v>
      </c>
      <c r="AB57" s="163">
        <f t="shared" si="52"/>
        <v>5622.5261435553994</v>
      </c>
      <c r="AC57" s="163">
        <f t="shared" si="52"/>
        <v>8954.0769360573595</v>
      </c>
      <c r="AD57" s="163">
        <f t="shared" si="52"/>
        <v>9110.6079736445354</v>
      </c>
      <c r="AE57" s="163">
        <f t="shared" si="52"/>
        <v>157072.39224496481</v>
      </c>
    </row>
    <row r="58" spans="1:32" x14ac:dyDescent="0.35">
      <c r="A58" s="48">
        <v>2038</v>
      </c>
      <c r="B58" s="122">
        <v>25</v>
      </c>
      <c r="C58" s="163">
        <f t="shared" ref="C58:AE58" si="53">$AG29*C29</f>
        <v>7349.3792284427827</v>
      </c>
      <c r="D58" s="163">
        <f t="shared" si="53"/>
        <v>12792.537768881441</v>
      </c>
      <c r="E58" s="163">
        <f t="shared" si="53"/>
        <v>3708.5761656110062</v>
      </c>
      <c r="F58" s="163">
        <f t="shared" si="53"/>
        <v>8316.2270824897605</v>
      </c>
      <c r="G58" s="163">
        <f t="shared" si="53"/>
        <v>5221.638495850023</v>
      </c>
      <c r="H58" s="163">
        <f t="shared" si="53"/>
        <v>7640.6538138028654</v>
      </c>
      <c r="I58" s="163">
        <f t="shared" si="53"/>
        <v>4773.5601906100837</v>
      </c>
      <c r="J58" s="163">
        <f t="shared" si="53"/>
        <v>1308.8147086740319</v>
      </c>
      <c r="K58" s="163">
        <f t="shared" si="53"/>
        <v>6075.4129937922853</v>
      </c>
      <c r="L58" s="163">
        <f t="shared" si="53"/>
        <v>9957.0137818692037</v>
      </c>
      <c r="M58" s="163">
        <f t="shared" si="53"/>
        <v>3373.2423884021391</v>
      </c>
      <c r="N58" s="163">
        <f t="shared" si="53"/>
        <v>10488.629769389208</v>
      </c>
      <c r="O58" s="163">
        <f t="shared" si="53"/>
        <v>5875.7089322308375</v>
      </c>
      <c r="P58" s="163">
        <f t="shared" si="53"/>
        <v>2416.3375120240503</v>
      </c>
      <c r="Q58" s="163">
        <f t="shared" si="53"/>
        <v>3208.3775602961446</v>
      </c>
      <c r="R58" s="163">
        <f t="shared" si="53"/>
        <v>995.6259670928805</v>
      </c>
      <c r="S58" s="163">
        <f t="shared" si="53"/>
        <v>6254.5264451659987</v>
      </c>
      <c r="T58" s="163">
        <f t="shared" si="53"/>
        <v>9072.9734102441053</v>
      </c>
      <c r="U58" s="163">
        <f t="shared" si="53"/>
        <v>5092.9065827816148</v>
      </c>
      <c r="V58" s="163">
        <f t="shared" si="53"/>
        <v>1011.2848364406774</v>
      </c>
      <c r="W58" s="163">
        <f t="shared" si="53"/>
        <v>5548.5041500916313</v>
      </c>
      <c r="X58" s="163">
        <f t="shared" si="53"/>
        <v>11104.587842380533</v>
      </c>
      <c r="Y58" s="163">
        <f t="shared" si="53"/>
        <v>4956.356578269897</v>
      </c>
      <c r="Z58" s="163">
        <f t="shared" si="53"/>
        <v>10483.54293622938</v>
      </c>
      <c r="AA58" s="163">
        <f t="shared" si="53"/>
        <v>1710.9300107774434</v>
      </c>
      <c r="AB58" s="163">
        <f t="shared" si="53"/>
        <v>6268.7887750181389</v>
      </c>
      <c r="AC58" s="163">
        <f t="shared" si="53"/>
        <v>9987.7833134811899</v>
      </c>
      <c r="AD58" s="163">
        <f t="shared" si="53"/>
        <v>10174.934993999022</v>
      </c>
      <c r="AE58" s="163">
        <f t="shared" si="53"/>
        <v>175168.8562343384</v>
      </c>
    </row>
    <row r="59" spans="1:32" x14ac:dyDescent="0.35">
      <c r="A59" s="48">
        <v>2039</v>
      </c>
      <c r="B59" s="122">
        <v>26</v>
      </c>
      <c r="C59" s="163">
        <f t="shared" ref="C59:AE59" si="54">$AG30*C30</f>
        <v>8143.0605140479447</v>
      </c>
      <c r="D59" s="163">
        <f t="shared" si="54"/>
        <v>14181.115795735301</v>
      </c>
      <c r="E59" s="163">
        <f t="shared" si="54"/>
        <v>4111.8004228925984</v>
      </c>
      <c r="F59" s="163">
        <f t="shared" si="54"/>
        <v>9263.631252405723</v>
      </c>
      <c r="G59" s="163">
        <f t="shared" si="54"/>
        <v>5785.5812889814379</v>
      </c>
      <c r="H59" s="163">
        <f t="shared" si="54"/>
        <v>8488.9355823091664</v>
      </c>
      <c r="I59" s="163">
        <f t="shared" si="54"/>
        <v>5297.6926501779035</v>
      </c>
      <c r="J59" s="163">
        <f t="shared" si="54"/>
        <v>1461.3085282846505</v>
      </c>
      <c r="K59" s="163">
        <f t="shared" si="54"/>
        <v>6737.8043308694296</v>
      </c>
      <c r="L59" s="163">
        <f t="shared" si="54"/>
        <v>11057.868762908671</v>
      </c>
      <c r="M59" s="163">
        <f t="shared" si="54"/>
        <v>3739.2958220135201</v>
      </c>
      <c r="N59" s="163">
        <f t="shared" si="54"/>
        <v>11634.587499969042</v>
      </c>
      <c r="O59" s="163">
        <f t="shared" si="54"/>
        <v>6521.3067667413006</v>
      </c>
      <c r="P59" s="163">
        <f t="shared" si="54"/>
        <v>2674.6614962392432</v>
      </c>
      <c r="Q59" s="163">
        <f t="shared" si="54"/>
        <v>3558.9722580513653</v>
      </c>
      <c r="R59" s="163">
        <f t="shared" si="54"/>
        <v>1100.4293703467777</v>
      </c>
      <c r="S59" s="163">
        <f t="shared" si="54"/>
        <v>6946.6002295021653</v>
      </c>
      <c r="T59" s="163">
        <f t="shared" si="54"/>
        <v>10115.743364000446</v>
      </c>
      <c r="U59" s="163">
        <f t="shared" si="54"/>
        <v>5641.9557558658535</v>
      </c>
      <c r="V59" s="163">
        <f t="shared" si="54"/>
        <v>1122.6186733425698</v>
      </c>
      <c r="W59" s="163">
        <f t="shared" si="54"/>
        <v>6194.784009749862</v>
      </c>
      <c r="X59" s="163">
        <f t="shared" si="54"/>
        <v>12348.671131204812</v>
      </c>
      <c r="Y59" s="163">
        <f t="shared" si="54"/>
        <v>5494.3255246188219</v>
      </c>
      <c r="Z59" s="163">
        <f t="shared" si="54"/>
        <v>11630.038464820913</v>
      </c>
      <c r="AA59" s="163">
        <f t="shared" si="54"/>
        <v>1896.5750585601108</v>
      </c>
      <c r="AB59" s="163">
        <f t="shared" si="54"/>
        <v>6959.5787288316642</v>
      </c>
      <c r="AC59" s="163">
        <f t="shared" si="54"/>
        <v>11093.167586028312</v>
      </c>
      <c r="AD59" s="163">
        <f t="shared" si="54"/>
        <v>11314.326070921061</v>
      </c>
      <c r="AE59" s="163">
        <f t="shared" si="54"/>
        <v>194516.43693942067</v>
      </c>
    </row>
    <row r="60" spans="1:32" x14ac:dyDescent="0.35">
      <c r="A60" s="48">
        <v>2040</v>
      </c>
      <c r="B60" s="122">
        <v>27</v>
      </c>
      <c r="C60" s="163">
        <f t="shared" ref="C60:AE60" si="55">$AG31*C31</f>
        <v>8987.6831391766973</v>
      </c>
      <c r="D60" s="163">
        <f t="shared" si="55"/>
        <v>15659.519214260277</v>
      </c>
      <c r="E60" s="163">
        <f t="shared" si="55"/>
        <v>4541.1751872021714</v>
      </c>
      <c r="F60" s="163">
        <f t="shared" si="55"/>
        <v>10276.732690319866</v>
      </c>
      <c r="G60" s="163">
        <f t="shared" si="55"/>
        <v>6385.7241919533753</v>
      </c>
      <c r="H60" s="163">
        <f t="shared" si="55"/>
        <v>9393.9581207206193</v>
      </c>
      <c r="I60" s="163">
        <f t="shared" si="55"/>
        <v>5856.3207123924631</v>
      </c>
      <c r="J60" s="163">
        <f t="shared" si="55"/>
        <v>1624.6956551778333</v>
      </c>
      <c r="K60" s="163">
        <f t="shared" si="55"/>
        <v>7443.333985092675</v>
      </c>
      <c r="L60" s="163">
        <f t="shared" si="55"/>
        <v>12231.915797014544</v>
      </c>
      <c r="M60" s="163">
        <f t="shared" si="55"/>
        <v>4129.0190982052163</v>
      </c>
      <c r="N60" s="163">
        <f t="shared" si="55"/>
        <v>12855.411714649179</v>
      </c>
      <c r="O60" s="163">
        <f t="shared" si="55"/>
        <v>7209.4383394561846</v>
      </c>
      <c r="P60" s="163">
        <f t="shared" si="55"/>
        <v>2949.3055134260871</v>
      </c>
      <c r="Q60" s="163">
        <f t="shared" si="55"/>
        <v>3932.477173832182</v>
      </c>
      <c r="R60" s="163">
        <f t="shared" si="55"/>
        <v>1211.6900064071619</v>
      </c>
      <c r="S60" s="163">
        <f t="shared" si="55"/>
        <v>7684.7426859291481</v>
      </c>
      <c r="T60" s="163">
        <f t="shared" si="55"/>
        <v>11231.684254979145</v>
      </c>
      <c r="U60" s="163">
        <f t="shared" si="55"/>
        <v>6226.1508003983572</v>
      </c>
      <c r="V60" s="163">
        <f t="shared" si="55"/>
        <v>1241.3087483341569</v>
      </c>
      <c r="W60" s="163">
        <f t="shared" si="55"/>
        <v>6887.2127991885427</v>
      </c>
      <c r="X60" s="163">
        <f t="shared" si="55"/>
        <v>13677.05295153129</v>
      </c>
      <c r="Y60" s="163">
        <f t="shared" si="55"/>
        <v>6067.0927036441044</v>
      </c>
      <c r="Z60" s="163">
        <f t="shared" si="55"/>
        <v>12851.542792769589</v>
      </c>
      <c r="AA60" s="163">
        <f t="shared" si="55"/>
        <v>2094.2224023433387</v>
      </c>
      <c r="AB60" s="163">
        <f t="shared" si="55"/>
        <v>7696.074928680584</v>
      </c>
      <c r="AC60" s="163">
        <f t="shared" si="55"/>
        <v>12272.154240678388</v>
      </c>
      <c r="AD60" s="163">
        <f t="shared" si="55"/>
        <v>12530.870152216072</v>
      </c>
      <c r="AE60" s="163">
        <f t="shared" si="55"/>
        <v>215148.50999997926</v>
      </c>
    </row>
    <row r="61" spans="1:32" x14ac:dyDescent="0.35">
      <c r="B61" s="51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</row>
    <row r="62" spans="1:32" x14ac:dyDescent="0.35"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  <c r="AA62" s="54"/>
    </row>
    <row r="63" spans="1:32" x14ac:dyDescent="0.35">
      <c r="A63" s="161" t="s">
        <v>141</v>
      </c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</row>
    <row r="64" spans="1:32" x14ac:dyDescent="0.35">
      <c r="A64" s="162" t="s">
        <v>14</v>
      </c>
      <c r="B64" s="162" t="s">
        <v>142</v>
      </c>
      <c r="C64" s="162" t="s">
        <v>38</v>
      </c>
      <c r="D64" s="162" t="s">
        <v>39</v>
      </c>
      <c r="E64" s="162" t="s">
        <v>40</v>
      </c>
      <c r="F64" s="162" t="s">
        <v>41</v>
      </c>
      <c r="G64" s="162" t="s">
        <v>42</v>
      </c>
      <c r="H64" s="162" t="s">
        <v>43</v>
      </c>
      <c r="I64" s="162" t="s">
        <v>44</v>
      </c>
      <c r="J64" s="162" t="s">
        <v>45</v>
      </c>
      <c r="K64" s="162" t="s">
        <v>46</v>
      </c>
      <c r="L64" s="162" t="s">
        <v>47</v>
      </c>
      <c r="M64" s="162" t="s">
        <v>48</v>
      </c>
      <c r="N64" s="162" t="s">
        <v>49</v>
      </c>
      <c r="O64" s="162" t="s">
        <v>50</v>
      </c>
      <c r="P64" s="162" t="s">
        <v>51</v>
      </c>
      <c r="Q64" s="162" t="s">
        <v>52</v>
      </c>
      <c r="R64" s="162" t="s">
        <v>53</v>
      </c>
      <c r="S64" s="162" t="s">
        <v>54</v>
      </c>
      <c r="T64" s="162" t="s">
        <v>55</v>
      </c>
      <c r="U64" s="162" t="s">
        <v>56</v>
      </c>
      <c r="V64" s="162" t="s">
        <v>57</v>
      </c>
      <c r="W64" s="162" t="s">
        <v>58</v>
      </c>
      <c r="X64" s="162" t="s">
        <v>59</v>
      </c>
      <c r="Y64" s="162" t="s">
        <v>60</v>
      </c>
      <c r="Z64" s="162" t="s">
        <v>61</v>
      </c>
      <c r="AA64" s="162" t="s">
        <v>62</v>
      </c>
      <c r="AB64" s="162" t="s">
        <v>63</v>
      </c>
      <c r="AC64" s="162" t="s">
        <v>64</v>
      </c>
      <c r="AD64" s="162" t="s">
        <v>65</v>
      </c>
      <c r="AE64" s="162" t="s">
        <v>170</v>
      </c>
    </row>
    <row r="65" spans="1:31" x14ac:dyDescent="0.35">
      <c r="A65" s="48">
        <v>2015</v>
      </c>
      <c r="B65" s="122">
        <v>2</v>
      </c>
      <c r="C65" s="50">
        <f>'Predict EVs'!$C43*C35</f>
        <v>5.3726790120379837</v>
      </c>
      <c r="D65" s="50">
        <f>'Predict EVs'!$C43*D35</f>
        <v>8.9248560675921542</v>
      </c>
      <c r="E65" s="50">
        <f>'Predict EVs'!$C43*E35</f>
        <v>2.5562395633427215</v>
      </c>
      <c r="F65" s="50">
        <f>'Predict EVs'!$C43*F35</f>
        <v>3.9873389327816966</v>
      </c>
      <c r="G65" s="50">
        <f>'Predict EVs'!$C43*G35</f>
        <v>3.7998155671310725</v>
      </c>
      <c r="H65" s="50">
        <f>'Predict EVs'!$C43*H35</f>
        <v>4.4054532313137109</v>
      </c>
      <c r="I65" s="50">
        <f>'Predict EVs'!$C43*I35</f>
        <v>3.119706901278569</v>
      </c>
      <c r="J65" s="50">
        <f>'Predict EVs'!$C43*J35</f>
        <v>0.48092116741021362</v>
      </c>
      <c r="K65" s="50">
        <f>'Predict EVs'!$C43*K35</f>
        <v>4.1174388754579674</v>
      </c>
      <c r="L65" s="50">
        <f>'Predict EVs'!$C43*L35</f>
        <v>6.0877800762654841</v>
      </c>
      <c r="M65" s="50">
        <f>'Predict EVs'!$C43*M35</f>
        <v>2.3696134386760712</v>
      </c>
      <c r="N65" s="50">
        <f>'Predict EVs'!$C43*N35</f>
        <v>7.0666699897814231</v>
      </c>
      <c r="O65" s="50">
        <f>'Predict EVs'!$C43*O35</f>
        <v>3.7513645539964613</v>
      </c>
      <c r="P65" s="50">
        <f>'Predict EVs'!$C43*P35</f>
        <v>1.867158487650475</v>
      </c>
      <c r="Q65" s="50">
        <f>'Predict EVs'!$C43*Q35</f>
        <v>2.1246666500510929</v>
      </c>
      <c r="R65" s="50">
        <f>'Predict EVs'!$C43*R35</f>
        <v>0.84250928395184821</v>
      </c>
      <c r="S65" s="50">
        <f>'Predict EVs'!$C43*S35</f>
        <v>3.7495700720285128</v>
      </c>
      <c r="T65" s="50">
        <f>'Predict EVs'!$C43*T35</f>
        <v>3.6401066719836508</v>
      </c>
      <c r="U65" s="50">
        <f>'Predict EVs'!$C43*U35</f>
        <v>3.7477755900605643</v>
      </c>
      <c r="V65" s="50">
        <f>'Predict EVs'!$C43*V35</f>
        <v>0.64960247239737812</v>
      </c>
      <c r="W65" s="50">
        <f>'Predict EVs'!$C43*W35</f>
        <v>2.0250729008299482</v>
      </c>
      <c r="X65" s="50">
        <f>'Predict EVs'!$C43*X35</f>
        <v>5.9630635794930598</v>
      </c>
      <c r="Y65" s="50">
        <f>'Predict EVs'!$C43*Y35</f>
        <v>3.4759115719163578</v>
      </c>
      <c r="Z65" s="50">
        <f>'Predict EVs'!$C43*Z35</f>
        <v>7.0209106995987351</v>
      </c>
      <c r="AA65" s="50">
        <f>'Predict EVs'!$C43*AA35</f>
        <v>1.1843580988460485</v>
      </c>
      <c r="AB65" s="50">
        <f>'Predict EVs'!$C43*AB35</f>
        <v>3.9774692819579798</v>
      </c>
      <c r="AC65" s="50">
        <f>'Predict EVs'!$C43*AC35</f>
        <v>6.0707324975699732</v>
      </c>
      <c r="AD65" s="50">
        <f>'Predict EVs'!$C43*AD35</f>
        <v>5.621214764598859</v>
      </c>
      <c r="AE65" s="50">
        <f>SUM(C65:AD65)</f>
        <v>108.00000000000001</v>
      </c>
    </row>
    <row r="66" spans="1:31" x14ac:dyDescent="0.35">
      <c r="A66" s="48">
        <v>2016</v>
      </c>
      <c r="B66" s="122">
        <v>3</v>
      </c>
      <c r="C66" s="50">
        <f>'Predict EVs'!$C44*C36</f>
        <v>5.9868026394721054</v>
      </c>
      <c r="D66" s="50">
        <f>'Predict EVs'!$C44*D36</f>
        <v>10.272945410917817</v>
      </c>
      <c r="E66" s="50">
        <f>'Predict EVs'!$C44*E36</f>
        <v>2.9324135172965407</v>
      </c>
      <c r="F66" s="50">
        <f>'Predict EVs'!$C44*F36</f>
        <v>4.5820835832833433</v>
      </c>
      <c r="G66" s="50">
        <f>'Predict EVs'!$C44*G36</f>
        <v>4.289142171565687</v>
      </c>
      <c r="H66" s="50">
        <f>'Predict EVs'!$C44*H36</f>
        <v>5.4119176164767051</v>
      </c>
      <c r="I66" s="50">
        <f>'Predict EVs'!$C44*I36</f>
        <v>3.4823035392921415</v>
      </c>
      <c r="J66" s="50">
        <f>'Predict EVs'!$C44*J36</f>
        <v>0.53989202159568084</v>
      </c>
      <c r="K66" s="50">
        <f>'Predict EVs'!$C44*K36</f>
        <v>4.7250549890021993</v>
      </c>
      <c r="L66" s="50">
        <f>'Predict EVs'!$C44*L36</f>
        <v>7.1305738852229554</v>
      </c>
      <c r="M66" s="50">
        <f>'Predict EVs'!$C44*M36</f>
        <v>2.6924615076984604</v>
      </c>
      <c r="N66" s="50">
        <f>'Predict EVs'!$C44*N36</f>
        <v>7.9464107178564278</v>
      </c>
      <c r="O66" s="50">
        <f>'Predict EVs'!$C44*O36</f>
        <v>4.3601279744051187</v>
      </c>
      <c r="P66" s="50">
        <f>'Predict EVs'!$C44*P36</f>
        <v>2.1015796840631875</v>
      </c>
      <c r="Q66" s="50">
        <f>'Predict EVs'!$C44*Q36</f>
        <v>2.4575084983003399</v>
      </c>
      <c r="R66" s="50">
        <f>'Predict EVs'!$C44*R36</f>
        <v>0.93481303739252142</v>
      </c>
      <c r="S66" s="50">
        <f>'Predict EVs'!$C44*S36</f>
        <v>4.4611077784443109</v>
      </c>
      <c r="T66" s="50">
        <f>'Predict EVs'!$C44*T36</f>
        <v>4.8000399920015999</v>
      </c>
      <c r="U66" s="50">
        <f>'Predict EVs'!$C44*U36</f>
        <v>4.2261547690461905</v>
      </c>
      <c r="V66" s="50">
        <f>'Predict EVs'!$C44*V36</f>
        <v>0.72585482903419307</v>
      </c>
      <c r="W66" s="50">
        <f>'Predict EVs'!$C44*W36</f>
        <v>2.2995400919816036</v>
      </c>
      <c r="X66" s="50">
        <f>'Predict EVs'!$C44*X36</f>
        <v>7.234553089382123</v>
      </c>
      <c r="Y66" s="50">
        <f>'Predict EVs'!$C44*Y36</f>
        <v>3.9882023595280942</v>
      </c>
      <c r="Z66" s="50">
        <f>'Predict EVs'!$C44*Z36</f>
        <v>8.0183963207358531</v>
      </c>
      <c r="AA66" s="50">
        <f>'Predict EVs'!$C44*AA36</f>
        <v>1.3847230553889223</v>
      </c>
      <c r="AB66" s="50">
        <f>'Predict EVs'!$C44*AB36</f>
        <v>4.5120975804839034</v>
      </c>
      <c r="AC66" s="50">
        <f>'Predict EVs'!$C44*AC36</f>
        <v>6.9696060787842429</v>
      </c>
      <c r="AD66" s="50">
        <f>'Predict EVs'!$C44*AD36</f>
        <v>6.5336932613477305</v>
      </c>
      <c r="AE66" s="50">
        <f t="shared" ref="AE66:AE90" si="56">SUM(C66:AD66)</f>
        <v>124.99999999999997</v>
      </c>
    </row>
    <row r="67" spans="1:31" x14ac:dyDescent="0.35">
      <c r="A67" s="48">
        <v>2017</v>
      </c>
      <c r="B67" s="122">
        <v>4</v>
      </c>
      <c r="C67" s="50">
        <f>'Predict EVs'!$C45*C37</f>
        <v>9.6852120054233932</v>
      </c>
      <c r="D67" s="50">
        <f>'Predict EVs'!$C45*D37</f>
        <v>16.578962775791936</v>
      </c>
      <c r="E67" s="50">
        <f>'Predict EVs'!$C45*E37</f>
        <v>4.8291168495008012</v>
      </c>
      <c r="F67" s="50">
        <f>'Predict EVs'!$C45*F37</f>
        <v>7.5063170220633539</v>
      </c>
      <c r="G67" s="50">
        <f>'Predict EVs'!$C45*G37</f>
        <v>6.8858159743621341</v>
      </c>
      <c r="H67" s="50">
        <f>'Predict EVs'!$C45*H37</f>
        <v>8.7616017502773325</v>
      </c>
      <c r="I67" s="50">
        <f>'Predict EVs'!$C45*I37</f>
        <v>5.8193793911007026</v>
      </c>
      <c r="J67" s="50">
        <f>'Predict EVs'!$C45*J37</f>
        <v>1.0188278072229753</v>
      </c>
      <c r="K67" s="50">
        <f>'Predict EVs'!$C45*K37</f>
        <v>7.6808825342043621</v>
      </c>
      <c r="L67" s="50">
        <f>'Predict EVs'!$C45*L37</f>
        <v>11.543541230124491</v>
      </c>
      <c r="M67" s="50">
        <f>'Predict EVs'!$C45*M37</f>
        <v>4.3895291507457168</v>
      </c>
      <c r="N67" s="50">
        <f>'Predict EVs'!$C45*N37</f>
        <v>13.140022186614075</v>
      </c>
      <c r="O67" s="50">
        <f>'Predict EVs'!$C45*O37</f>
        <v>7.1936860594108216</v>
      </c>
      <c r="P67" s="50">
        <f>'Predict EVs'!$C45*P37</f>
        <v>3.377049180327869</v>
      </c>
      <c r="Q67" s="50">
        <f>'Predict EVs'!$C45*Q37</f>
        <v>4.0737242696906204</v>
      </c>
      <c r="R67" s="50">
        <f>'Predict EVs'!$C45*R37</f>
        <v>1.4917416492049795</v>
      </c>
      <c r="S67" s="50">
        <f>'Predict EVs'!$C45*S37</f>
        <v>7.2936644890915812</v>
      </c>
      <c r="T67" s="50">
        <f>'Predict EVs'!$C45*T37</f>
        <v>8.3236010107235288</v>
      </c>
      <c r="U67" s="50">
        <f>'Predict EVs'!$C45*U37</f>
        <v>6.8382071983236772</v>
      </c>
      <c r="V67" s="50">
        <f>'Predict EVs'!$C45*V37</f>
        <v>1.1854585233575741</v>
      </c>
      <c r="W67" s="50">
        <f>'Predict EVs'!$C45*W37</f>
        <v>4.4704640700110927</v>
      </c>
      <c r="X67" s="50">
        <f>'Predict EVs'!$C45*X37</f>
        <v>12.279890299519289</v>
      </c>
      <c r="Y67" s="50">
        <f>'Predict EVs'!$C45*Y37</f>
        <v>6.3637063971403913</v>
      </c>
      <c r="Z67" s="50">
        <f>'Predict EVs'!$C45*Z37</f>
        <v>12.903565265623072</v>
      </c>
      <c r="AA67" s="50">
        <f>'Predict EVs'!$C45*AA37</f>
        <v>2.245547269813879</v>
      </c>
      <c r="AB67" s="50">
        <f>'Predict EVs'!$C45*AB37</f>
        <v>7.5047300628620732</v>
      </c>
      <c r="AC67" s="50">
        <f>'Predict EVs'!$C45*AC37</f>
        <v>11.660976211019351</v>
      </c>
      <c r="AD67" s="50">
        <f>'Predict EVs'!$C45*AD37</f>
        <v>10.954779366448909</v>
      </c>
      <c r="AE67" s="50">
        <f t="shared" si="56"/>
        <v>206</v>
      </c>
    </row>
    <row r="68" spans="1:31" x14ac:dyDescent="0.35">
      <c r="A68" s="48">
        <v>2018</v>
      </c>
      <c r="B68" s="122">
        <v>5</v>
      </c>
      <c r="C68" s="50">
        <f>'Predict EVs'!$C46*C38</f>
        <v>17.793128276668991</v>
      </c>
      <c r="D68" s="50">
        <f>'Predict EVs'!$C46*D38</f>
        <v>29.994374817181555</v>
      </c>
      <c r="E68" s="50">
        <f>'Predict EVs'!$C46*E38</f>
        <v>8.5702285324273024</v>
      </c>
      <c r="F68" s="50">
        <f>'Predict EVs'!$C46*F38</f>
        <v>15.538705007912757</v>
      </c>
      <c r="G68" s="50">
        <f>'Predict EVs'!$C46*G38</f>
        <v>12.520456914849731</v>
      </c>
      <c r="H68" s="50">
        <f>'Predict EVs'!$C46*H38</f>
        <v>16.265478628055408</v>
      </c>
      <c r="I68" s="50">
        <f>'Predict EVs'!$C46*I38</f>
        <v>10.593794298314695</v>
      </c>
      <c r="J68" s="50">
        <f>'Predict EVs'!$C46*J38</f>
        <v>2.2031216014520467</v>
      </c>
      <c r="K68" s="50">
        <f>'Predict EVs'!$C46*K38</f>
        <v>14.082307674999436</v>
      </c>
      <c r="L68" s="50">
        <f>'Predict EVs'!$C46*L38</f>
        <v>21.287341838609752</v>
      </c>
      <c r="M68" s="50">
        <f>'Predict EVs'!$C46*M38</f>
        <v>7.8833562090767941</v>
      </c>
      <c r="N68" s="50">
        <f>'Predict EVs'!$C46*N38</f>
        <v>23.929377704775405</v>
      </c>
      <c r="O68" s="50">
        <f>'Predict EVs'!$C46*O38</f>
        <v>12.916619790143178</v>
      </c>
      <c r="P68" s="50">
        <f>'Predict EVs'!$C46*P38</f>
        <v>6.0678472050341634</v>
      </c>
      <c r="Q68" s="50">
        <f>'Predict EVs'!$C46*Q38</f>
        <v>7.3589391655228784</v>
      </c>
      <c r="R68" s="50">
        <f>'Predict EVs'!$C46*R38</f>
        <v>2.6762369777017749</v>
      </c>
      <c r="S68" s="50">
        <f>'Predict EVs'!$C46*S38</f>
        <v>13.62914294714578</v>
      </c>
      <c r="T68" s="50">
        <f>'Predict EVs'!$C46*T38</f>
        <v>16.328180665871638</v>
      </c>
      <c r="U68" s="50">
        <f>'Predict EVs'!$C46*U38</f>
        <v>12.246848022560732</v>
      </c>
      <c r="V68" s="50">
        <f>'Predict EVs'!$C46*V38</f>
        <v>2.2629735466402656</v>
      </c>
      <c r="W68" s="50">
        <f>'Predict EVs'!$C46*W38</f>
        <v>9.1943988179615825</v>
      </c>
      <c r="X68" s="50">
        <f>'Predict EVs'!$C46*X38</f>
        <v>22.199371479573085</v>
      </c>
      <c r="Y68" s="50">
        <f>'Predict EVs'!$C46*Y38</f>
        <v>11.511524124534047</v>
      </c>
      <c r="Z68" s="50">
        <f>'Predict EVs'!$C46*Z38</f>
        <v>23.430611494873581</v>
      </c>
      <c r="AA68" s="50">
        <f>'Predict EVs'!$C46*AA38</f>
        <v>4.0385812538907508</v>
      </c>
      <c r="AB68" s="50">
        <f>'Predict EVs'!$C46*AB38</f>
        <v>13.415386000045</v>
      </c>
      <c r="AC68" s="50">
        <f>'Predict EVs'!$C46*AC38</f>
        <v>21.546700267758698</v>
      </c>
      <c r="AD68" s="50">
        <f>'Predict EVs'!$C46*AD38</f>
        <v>20.514966736418931</v>
      </c>
      <c r="AE68" s="50">
        <f t="shared" si="56"/>
        <v>379.99999999999994</v>
      </c>
    </row>
    <row r="69" spans="1:31" x14ac:dyDescent="0.35">
      <c r="A69" s="48">
        <v>2019</v>
      </c>
      <c r="B69" s="122">
        <v>6</v>
      </c>
      <c r="C69" s="50">
        <f>'Predict EVs'!$C47*C39</f>
        <v>21.629965182606117</v>
      </c>
      <c r="D69" s="50">
        <f>'Predict EVs'!$C47*D39</f>
        <v>36.938780650418551</v>
      </c>
      <c r="E69" s="50">
        <f>'Predict EVs'!$C47*E39</f>
        <v>10.638032446847914</v>
      </c>
      <c r="F69" s="50">
        <f>'Predict EVs'!$C47*F39</f>
        <v>19.965582635750796</v>
      </c>
      <c r="G69" s="50">
        <f>'Predict EVs'!$C47*G39</f>
        <v>15.39291058596933</v>
      </c>
      <c r="H69" s="50">
        <f>'Predict EVs'!$C47*H39</f>
        <v>20.17231646788651</v>
      </c>
      <c r="I69" s="50">
        <f>'Predict EVs'!$C47*I39</f>
        <v>13.199429587376844</v>
      </c>
      <c r="J69" s="50">
        <f>'Predict EVs'!$C47*J39</f>
        <v>2.7085635973035038</v>
      </c>
      <c r="K69" s="50">
        <f>'Predict EVs'!$C47*K39</f>
        <v>17.232491295651531</v>
      </c>
      <c r="L69" s="50">
        <f>'Predict EVs'!$C47*L39</f>
        <v>26.801814949255501</v>
      </c>
      <c r="M69" s="50">
        <f>'Predict EVs'!$C47*M39</f>
        <v>9.7725535224831468</v>
      </c>
      <c r="N69" s="50">
        <f>'Predict EVs'!$C47*N39</f>
        <v>29.668056893103195</v>
      </c>
      <c r="O69" s="50">
        <f>'Predict EVs'!$C47*O39</f>
        <v>16.328468775464849</v>
      </c>
      <c r="P69" s="50">
        <f>'Predict EVs'!$C47*P39</f>
        <v>7.368834728498407</v>
      </c>
      <c r="Q69" s="50">
        <f>'Predict EVs'!$C47*Q39</f>
        <v>9.0156974590710419</v>
      </c>
      <c r="R69" s="50">
        <f>'Predict EVs'!$C47*R39</f>
        <v>3.1921105267056817</v>
      </c>
      <c r="S69" s="50">
        <f>'Predict EVs'!$C47*S39</f>
        <v>16.748944366249351</v>
      </c>
      <c r="T69" s="50">
        <f>'Predict EVs'!$C47*T39</f>
        <v>20.312474998148012</v>
      </c>
      <c r="U69" s="50">
        <f>'Predict EVs'!$C47*U39</f>
        <v>14.867316097488704</v>
      </c>
      <c r="V69" s="50">
        <f>'Predict EVs'!$C47*V39</f>
        <v>2.796162678716942</v>
      </c>
      <c r="W69" s="50">
        <f>'Predict EVs'!$C47*W39</f>
        <v>11.485991554929996</v>
      </c>
      <c r="X69" s="50">
        <f>'Predict EVs'!$C47*X39</f>
        <v>28.059737758352473</v>
      </c>
      <c r="Y69" s="50">
        <f>'Predict EVs'!$C47*Y39</f>
        <v>14.429320690421513</v>
      </c>
      <c r="Z69" s="50">
        <f>'Predict EVs'!$C47*Z39</f>
        <v>29.289628861397141</v>
      </c>
      <c r="AA69" s="50">
        <f>'Predict EVs'!$C47*AA39</f>
        <v>4.9475961182309796</v>
      </c>
      <c r="AB69" s="50">
        <f>'Predict EVs'!$C47*AB39</f>
        <v>17.025757463515816</v>
      </c>
      <c r="AC69" s="50">
        <f>'Predict EVs'!$C47*AC39</f>
        <v>26.871894214386252</v>
      </c>
      <c r="AD69" s="50">
        <f>'Predict EVs'!$C47*AD39</f>
        <v>26.139565893769909</v>
      </c>
      <c r="AE69" s="50">
        <f t="shared" si="56"/>
        <v>472.99999999999989</v>
      </c>
    </row>
    <row r="70" spans="1:31" x14ac:dyDescent="0.35">
      <c r="A70" s="48">
        <v>2020</v>
      </c>
      <c r="B70" s="122">
        <v>7</v>
      </c>
      <c r="C70" s="50">
        <f>'Predict EVs'!$C48*C40</f>
        <v>24.984756164624621</v>
      </c>
      <c r="D70" s="50">
        <f>'Predict EVs'!$C48*D40</f>
        <v>42.680099425881515</v>
      </c>
      <c r="E70" s="50">
        <f>'Predict EVs'!$C48*E40</f>
        <v>12.30417280746134</v>
      </c>
      <c r="F70" s="50">
        <f>'Predict EVs'!$C48*F40</f>
        <v>23.527683069004201</v>
      </c>
      <c r="G70" s="50">
        <f>'Predict EVs'!$C48*G40</f>
        <v>17.780339191834759</v>
      </c>
      <c r="H70" s="50">
        <f>'Predict EVs'!$C48*H40</f>
        <v>23.301027254129913</v>
      </c>
      <c r="I70" s="50">
        <f>'Predict EVs'!$C48*I40</f>
        <v>15.469259365170144</v>
      </c>
      <c r="J70" s="50">
        <f>'Predict EVs'!$C48*J40</f>
        <v>3.3593629704581947</v>
      </c>
      <c r="K70" s="50">
        <f>'Predict EVs'!$C48*K40</f>
        <v>19.92952200787488</v>
      </c>
      <c r="L70" s="50">
        <f>'Predict EVs'!$C48*L40</f>
        <v>31.505158267526006</v>
      </c>
      <c r="M70" s="50">
        <f>'Predict EVs'!$C48*M40</f>
        <v>11.288269065792658</v>
      </c>
      <c r="N70" s="50">
        <f>'Predict EVs'!$C48*N40</f>
        <v>34.2695497239392</v>
      </c>
      <c r="O70" s="50">
        <f>'Predict EVs'!$C48*O40</f>
        <v>18.747673830316096</v>
      </c>
      <c r="P70" s="50">
        <f>'Predict EVs'!$C48*P40</f>
        <v>8.4429291040672219</v>
      </c>
      <c r="Q70" s="50">
        <f>'Predict EVs'!$C48*Q40</f>
        <v>10.365456105233058</v>
      </c>
      <c r="R70" s="50">
        <f>'Predict EVs'!$C48*R40</f>
        <v>3.6305404632542175</v>
      </c>
      <c r="S70" s="50">
        <f>'Predict EVs'!$C48*S40</f>
        <v>19.322408218033036</v>
      </c>
      <c r="T70" s="50">
        <f>'Predict EVs'!$C48*T40</f>
        <v>23.823145113393899</v>
      </c>
      <c r="U70" s="50">
        <f>'Predict EVs'!$C48*U40</f>
        <v>17.662963859132002</v>
      </c>
      <c r="V70" s="50">
        <f>'Predict EVs'!$C48*V40</f>
        <v>3.2096082356305402</v>
      </c>
      <c r="W70" s="50">
        <f>'Predict EVs'!$C48*W40</f>
        <v>14.246936934955237</v>
      </c>
      <c r="X70" s="50">
        <f>'Predict EVs'!$C48*X40</f>
        <v>33.132223224302145</v>
      </c>
      <c r="Y70" s="50">
        <f>'Predict EVs'!$C48*Y40</f>
        <v>16.61468071533842</v>
      </c>
      <c r="Z70" s="50">
        <f>'Predict EVs'!$C48*Z40</f>
        <v>34.868568663249818</v>
      </c>
      <c r="AA70" s="50">
        <f>'Predict EVs'!$C48*AA40</f>
        <v>5.6502056707947466</v>
      </c>
      <c r="AB70" s="50">
        <f>'Predict EVs'!$C48*AB40</f>
        <v>20.318074833373661</v>
      </c>
      <c r="AC70" s="50">
        <f>'Predict EVs'!$C48*AC40</f>
        <v>31.039704361980597</v>
      </c>
      <c r="AD70" s="50">
        <f>'Predict EVs'!$C48*AD40</f>
        <v>30.525681353247837</v>
      </c>
      <c r="AE70" s="50">
        <f t="shared" si="56"/>
        <v>551.99999999999977</v>
      </c>
    </row>
    <row r="71" spans="1:31" x14ac:dyDescent="0.35">
      <c r="A71" s="48">
        <v>2021</v>
      </c>
      <c r="B71" s="122">
        <v>8</v>
      </c>
      <c r="C71" s="163">
        <f>'Predict EVs'!$C49*C41</f>
        <v>109.03680497784043</v>
      </c>
      <c r="D71" s="163">
        <f>'Predict EVs'!$C49*D41</f>
        <v>186.94004514214427</v>
      </c>
      <c r="E71" s="163">
        <f>'Predict EVs'!$C49*E41</f>
        <v>53.922668944631596</v>
      </c>
      <c r="F71" s="163">
        <f>'Predict EVs'!$C49*F41</f>
        <v>103.49710440742888</v>
      </c>
      <c r="G71" s="163">
        <f>'Predict EVs'!$C49*G41</f>
        <v>77.452076949133485</v>
      </c>
      <c r="H71" s="163">
        <f>'Predict EVs'!$C49*H41</f>
        <v>104.02516265728126</v>
      </c>
      <c r="I71" s="163">
        <f>'Predict EVs'!$C49*I41</f>
        <v>67.34487561377712</v>
      </c>
      <c r="J71" s="163">
        <f>'Predict EVs'!$C49*J41</f>
        <v>14.921232160914183</v>
      </c>
      <c r="K71" s="163">
        <f>'Predict EVs'!$C49*K41</f>
        <v>87.599810190345679</v>
      </c>
      <c r="L71" s="163">
        <f>'Predict EVs'!$C49*L41</f>
        <v>137.41421576719566</v>
      </c>
      <c r="M71" s="163">
        <f>'Predict EVs'!$C49*M41</f>
        <v>49.333551416024008</v>
      </c>
      <c r="N71" s="163">
        <f>'Predict EVs'!$C49*N41</f>
        <v>150.26452445192473</v>
      </c>
      <c r="O71" s="163">
        <f>'Predict EVs'!$C49*O41</f>
        <v>82.71222214979737</v>
      </c>
      <c r="P71" s="163">
        <f>'Predict EVs'!$C49*P41</f>
        <v>36.907152285885033</v>
      </c>
      <c r="Q71" s="163">
        <f>'Predict EVs'!$C49*Q41</f>
        <v>45.941772063329495</v>
      </c>
      <c r="R71" s="163">
        <f>'Predict EVs'!$C49*R41</f>
        <v>15.866995486925783</v>
      </c>
      <c r="S71" s="163">
        <f>'Predict EVs'!$C49*S41</f>
        <v>86.087842002360432</v>
      </c>
      <c r="T71" s="163">
        <f>'Predict EVs'!$C49*T41</f>
        <v>109.22307257473094</v>
      </c>
      <c r="U71" s="163">
        <f>'Predict EVs'!$C49*U41</f>
        <v>75.941993948582592</v>
      </c>
      <c r="V71" s="163">
        <f>'Predict EVs'!$C49*V41</f>
        <v>14.147856844395482</v>
      </c>
      <c r="W71" s="163">
        <f>'Predict EVs'!$C49*W41</f>
        <v>63.333745861723834</v>
      </c>
      <c r="X71" s="163">
        <f>'Predict EVs'!$C49*X41</f>
        <v>146.65787721560159</v>
      </c>
      <c r="Y71" s="163">
        <f>'Predict EVs'!$C49*Y41</f>
        <v>72.437730587040591</v>
      </c>
      <c r="Z71" s="163">
        <f>'Predict EVs'!$C49*Z41</f>
        <v>149.75067169234023</v>
      </c>
      <c r="AA71" s="163">
        <f>'Predict EVs'!$C49*AA41</f>
        <v>25.030188339655904</v>
      </c>
      <c r="AB71" s="163">
        <f>'Predict EVs'!$C49*AB41</f>
        <v>87.438228625264443</v>
      </c>
      <c r="AC71" s="163">
        <f>'Predict EVs'!$C49*AC41</f>
        <v>137.38424470394722</v>
      </c>
      <c r="AD71" s="163">
        <f>'Predict EVs'!$C49*AD41</f>
        <v>134.59780470827113</v>
      </c>
      <c r="AE71" s="163">
        <f t="shared" si="56"/>
        <v>2425.2114717684935</v>
      </c>
    </row>
    <row r="72" spans="1:31" x14ac:dyDescent="0.35">
      <c r="A72" s="48">
        <v>2022</v>
      </c>
      <c r="B72" s="122">
        <v>9</v>
      </c>
      <c r="C72" s="163">
        <f>'Predict EVs'!$C50*C42</f>
        <v>136.23333996308909</v>
      </c>
      <c r="D72" s="163">
        <f>'Predict EVs'!$C50*D42</f>
        <v>233.94767017517535</v>
      </c>
      <c r="E72" s="163">
        <f>'Predict EVs'!$C50*E42</f>
        <v>67.51870121028854</v>
      </c>
      <c r="F72" s="163">
        <f>'Predict EVs'!$C50*F42</f>
        <v>131.96114229612613</v>
      </c>
      <c r="G72" s="163">
        <f>'Predict EVs'!$C50*G42</f>
        <v>96.772868382391835</v>
      </c>
      <c r="H72" s="163">
        <f>'Predict EVs'!$C50*H42</f>
        <v>131.21515322304361</v>
      </c>
      <c r="I72" s="163">
        <f>'Predict EVs'!$C50*I42</f>
        <v>84.605591069556269</v>
      </c>
      <c r="J72" s="163">
        <f>'Predict EVs'!$C50*J42</f>
        <v>19.242067030753898</v>
      </c>
      <c r="K72" s="163">
        <f>'Predict EVs'!$C50*K42</f>
        <v>109.78732491055153</v>
      </c>
      <c r="L72" s="163">
        <f>'Predict EVs'!$C50*L42</f>
        <v>173.06243827280781</v>
      </c>
      <c r="M72" s="163">
        <f>'Predict EVs'!$C50*M42</f>
        <v>61.733518660932226</v>
      </c>
      <c r="N72" s="163">
        <f>'Predict EVs'!$C50*N42</f>
        <v>188.45667473143567</v>
      </c>
      <c r="O72" s="163">
        <f>'Predict EVs'!$C50*O42</f>
        <v>103.9370910519563</v>
      </c>
      <c r="P72" s="163">
        <f>'Predict EVs'!$C50*P42</f>
        <v>45.971779372301427</v>
      </c>
      <c r="Q72" s="163">
        <f>'Predict EVs'!$C50*Q42</f>
        <v>57.62175892500526</v>
      </c>
      <c r="R72" s="163">
        <f>'Predict EVs'!$C50*R42</f>
        <v>19.678640332350366</v>
      </c>
      <c r="S72" s="163">
        <f>'Predict EVs'!$C50*S42</f>
        <v>108.45373303938574</v>
      </c>
      <c r="T72" s="163">
        <f>'Predict EVs'!$C50*T42</f>
        <v>139.8482711556635</v>
      </c>
      <c r="U72" s="163">
        <f>'Predict EVs'!$C50*U42</f>
        <v>94.832864158602163</v>
      </c>
      <c r="V72" s="163">
        <f>'Predict EVs'!$C50*V42</f>
        <v>17.790706796878357</v>
      </c>
      <c r="W72" s="163">
        <f>'Predict EVs'!$C50*W42</f>
        <v>81.660234160406318</v>
      </c>
      <c r="X72" s="163">
        <f>'Predict EVs'!$C50*X42</f>
        <v>185.64853069081249</v>
      </c>
      <c r="Y72" s="163">
        <f>'Predict EVs'!$C50*Y42</f>
        <v>90.651520619460882</v>
      </c>
      <c r="Z72" s="163">
        <f>'Predict EVs'!$C50*Z42</f>
        <v>187.8730620023008</v>
      </c>
      <c r="AA72" s="163">
        <f>'Predict EVs'!$C50*AA42</f>
        <v>31.32044821662539</v>
      </c>
      <c r="AB72" s="163">
        <f>'Predict EVs'!$C50*AB42</f>
        <v>109.98921414836917</v>
      </c>
      <c r="AC72" s="163">
        <f>'Predict EVs'!$C50*AC42</f>
        <v>173.0898068525407</v>
      </c>
      <c r="AD72" s="163">
        <f>'Predict EVs'!$C50*AD42</f>
        <v>170.34955069092072</v>
      </c>
      <c r="AE72" s="163">
        <f t="shared" si="56"/>
        <v>3053.2537021397311</v>
      </c>
    </row>
    <row r="73" spans="1:31" x14ac:dyDescent="0.35">
      <c r="A73" s="48">
        <v>2023</v>
      </c>
      <c r="B73" s="122">
        <v>10</v>
      </c>
      <c r="C73" s="163">
        <f>'Predict EVs'!$C51*C43</f>
        <v>166.27806320818695</v>
      </c>
      <c r="D73" s="163">
        <f>'Predict EVs'!$C51*D43</f>
        <v>285.95427468125422</v>
      </c>
      <c r="E73" s="163">
        <f>'Predict EVs'!$C51*E43</f>
        <v>82.567880666477564</v>
      </c>
      <c r="F73" s="163">
        <f>'Predict EVs'!$C51*F43</f>
        <v>163.93624746538106</v>
      </c>
      <c r="G73" s="163">
        <f>'Predict EVs'!$C51*G43</f>
        <v>118.11750924570941</v>
      </c>
      <c r="H73" s="163">
        <f>'Predict EVs'!$C51*H43</f>
        <v>161.50147971962465</v>
      </c>
      <c r="I73" s="163">
        <f>'Predict EVs'!$C51*I43</f>
        <v>103.7666456017056</v>
      </c>
      <c r="J73" s="163">
        <f>'Predict EVs'!$C51*J43</f>
        <v>24.135292231254464</v>
      </c>
      <c r="K73" s="163">
        <f>'Predict EVs'!$C51*K43</f>
        <v>134.36607103994132</v>
      </c>
      <c r="L73" s="163">
        <f>'Predict EVs'!$C51*L43</f>
        <v>212.71884059623937</v>
      </c>
      <c r="M73" s="163">
        <f>'Predict EVs'!$C51*M43</f>
        <v>75.451083574386416</v>
      </c>
      <c r="N73" s="163">
        <f>'Predict EVs'!$C51*N43</f>
        <v>230.79109552251879</v>
      </c>
      <c r="O73" s="163">
        <f>'Predict EVs'!$C51*O43</f>
        <v>127.50369363310274</v>
      </c>
      <c r="P73" s="163">
        <f>'Predict EVs'!$C51*P43</f>
        <v>55.957504606862692</v>
      </c>
      <c r="Q73" s="163">
        <f>'Predict EVs'!$C51*Q43</f>
        <v>70.569159477355313</v>
      </c>
      <c r="R73" s="163">
        <f>'Predict EVs'!$C51*R43</f>
        <v>23.860251124897911</v>
      </c>
      <c r="S73" s="163">
        <f>'Predict EVs'!$C51*S43</f>
        <v>133.34069672787103</v>
      </c>
      <c r="T73" s="163">
        <f>'Predict EVs'!$C51*T43</f>
        <v>174.35753903686856</v>
      </c>
      <c r="U73" s="163">
        <f>'Predict EVs'!$C51*U43</f>
        <v>115.69190031449619</v>
      </c>
      <c r="V73" s="163">
        <f>'Predict EVs'!$C51*V43</f>
        <v>21.837874215148808</v>
      </c>
      <c r="W73" s="163">
        <f>'Predict EVs'!$C51*W43</f>
        <v>102.41215159013355</v>
      </c>
      <c r="X73" s="163">
        <f>'Predict EVs'!$C51*X43</f>
        <v>229.20488282229331</v>
      </c>
      <c r="Y73" s="163">
        <f>'Predict EVs'!$C51*Y43</f>
        <v>110.80198445846996</v>
      </c>
      <c r="Z73" s="163">
        <f>'Predict EVs'!$C51*Z43</f>
        <v>230.14210509253161</v>
      </c>
      <c r="AA73" s="163">
        <f>'Predict EVs'!$C51*AA43</f>
        <v>38.278887563591297</v>
      </c>
      <c r="AB73" s="163">
        <f>'Predict EVs'!$C51*AB43</f>
        <v>135.05029476236231</v>
      </c>
      <c r="AC73" s="163">
        <f>'Predict EVs'!$C51*AC43</f>
        <v>212.82252389773529</v>
      </c>
      <c r="AD73" s="163">
        <f>'Predict EVs'!$C51*AD43</f>
        <v>210.28160769335605</v>
      </c>
      <c r="AE73" s="163">
        <f t="shared" si="56"/>
        <v>3751.6975405697558</v>
      </c>
    </row>
    <row r="74" spans="1:31" x14ac:dyDescent="0.35">
      <c r="A74" s="48">
        <v>2024</v>
      </c>
      <c r="B74" s="122">
        <v>11</v>
      </c>
      <c r="C74" s="163">
        <f>'Predict EVs'!$C52*C44</f>
        <v>199.14215390426099</v>
      </c>
      <c r="D74" s="163">
        <f>'Predict EVs'!$C52*D44</f>
        <v>342.91552038732311</v>
      </c>
      <c r="E74" s="163">
        <f>'Predict EVs'!$C52*E44</f>
        <v>99.057908360828947</v>
      </c>
      <c r="F74" s="163">
        <f>'Predict EVs'!$C52*F44</f>
        <v>199.43043326198526</v>
      </c>
      <c r="G74" s="163">
        <f>'Predict EVs'!$C52*G44</f>
        <v>141.46555778251764</v>
      </c>
      <c r="H74" s="163">
        <f>'Predict EVs'!$C52*H44</f>
        <v>194.87324772527623</v>
      </c>
      <c r="I74" s="163">
        <f>'Predict EVs'!$C52*I44</f>
        <v>124.81642266115252</v>
      </c>
      <c r="J74" s="163">
        <f>'Predict EVs'!$C52*J44</f>
        <v>29.60496233364707</v>
      </c>
      <c r="K74" s="163">
        <f>'Predict EVs'!$C52*K44</f>
        <v>161.31740542434005</v>
      </c>
      <c r="L74" s="163">
        <f>'Predict EVs'!$C52*L44</f>
        <v>256.36544059382214</v>
      </c>
      <c r="M74" s="163">
        <f>'Predict EVs'!$C52*M44</f>
        <v>90.47447366115513</v>
      </c>
      <c r="N74" s="163">
        <f>'Predict EVs'!$C52*N44</f>
        <v>277.23757957062332</v>
      </c>
      <c r="O74" s="163">
        <f>'Predict EVs'!$C52*O44</f>
        <v>153.39810237846552</v>
      </c>
      <c r="P74" s="163">
        <f>'Predict EVs'!$C52*P44</f>
        <v>66.852690815421653</v>
      </c>
      <c r="Q74" s="163">
        <f>'Predict EVs'!$C52*Q44</f>
        <v>84.774780166275733</v>
      </c>
      <c r="R74" s="163">
        <f>'Predict EVs'!$C52*R44</f>
        <v>28.405684836584694</v>
      </c>
      <c r="S74" s="163">
        <f>'Predict EVs'!$C52*S44</f>
        <v>160.73790599707459</v>
      </c>
      <c r="T74" s="163">
        <f>'Predict EVs'!$C52*T44</f>
        <v>212.76716176266058</v>
      </c>
      <c r="U74" s="163">
        <f>'Predict EVs'!$C52*U44</f>
        <v>138.49834862516059</v>
      </c>
      <c r="V74" s="163">
        <f>'Predict EVs'!$C52*V44</f>
        <v>26.287141743780833</v>
      </c>
      <c r="W74" s="163">
        <f>'Predict EVs'!$C52*W44</f>
        <v>125.60652820350252</v>
      </c>
      <c r="X74" s="163">
        <f>'Predict EVs'!$C52*X44</f>
        <v>277.32035079203001</v>
      </c>
      <c r="Y74" s="163">
        <f>'Predict EVs'!$C52*Y44</f>
        <v>132.8719243226096</v>
      </c>
      <c r="Z74" s="163">
        <f>'Predict EVs'!$C52*Z44</f>
        <v>276.52850933110369</v>
      </c>
      <c r="AA74" s="163">
        <f>'Predict EVs'!$C52*AA44</f>
        <v>45.899519161353219</v>
      </c>
      <c r="AB74" s="163">
        <f>'Predict EVs'!$C52*AB44</f>
        <v>162.60826077471751</v>
      </c>
      <c r="AC74" s="163">
        <f>'Predict EVs'!$C52*AC44</f>
        <v>256.565286961276</v>
      </c>
      <c r="AD74" s="163">
        <f>'Predict EVs'!$C52*AD44</f>
        <v>254.38749896692127</v>
      </c>
      <c r="AE74" s="163">
        <f t="shared" si="56"/>
        <v>4520.2108005058708</v>
      </c>
    </row>
    <row r="75" spans="1:31" x14ac:dyDescent="0.35">
      <c r="A75" s="48">
        <v>2025</v>
      </c>
      <c r="B75" s="122">
        <v>12</v>
      </c>
      <c r="C75" s="163">
        <f>'Predict EVs'!$C53*C45</f>
        <v>234.79994863380765</v>
      </c>
      <c r="D75" s="163">
        <f>'Predict EVs'!$C53*D45</f>
        <v>404.7918730260414</v>
      </c>
      <c r="E75" s="163">
        <f>'Predict EVs'!$C53*E45</f>
        <v>116.97781217230246</v>
      </c>
      <c r="F75" s="163">
        <f>'Predict EVs'!$C53*F45</f>
        <v>238.4504631755058</v>
      </c>
      <c r="G75" s="163">
        <f>'Predict EVs'!$C53*G45</f>
        <v>166.79881136061707</v>
      </c>
      <c r="H75" s="163">
        <f>'Predict EVs'!$C53*H45</f>
        <v>231.3205817338953</v>
      </c>
      <c r="I75" s="163">
        <f>'Predict EVs'!$C53*I45</f>
        <v>147.74451328350938</v>
      </c>
      <c r="J75" s="163">
        <f>'Predict EVs'!$C53*J45</f>
        <v>35.654603602002688</v>
      </c>
      <c r="K75" s="163">
        <f>'Predict EVs'!$C53*K45</f>
        <v>190.62467986853187</v>
      </c>
      <c r="L75" s="163">
        <f>'Predict EVs'!$C53*L45</f>
        <v>303.98603323985986</v>
      </c>
      <c r="M75" s="163">
        <f>'Predict EVs'!$C53*M45</f>
        <v>106.79319280286485</v>
      </c>
      <c r="N75" s="163">
        <f>'Predict EVs'!$C53*N45</f>
        <v>327.76912887727246</v>
      </c>
      <c r="O75" s="163">
        <f>'Predict EVs'!$C53*O45</f>
        <v>181.60783211565851</v>
      </c>
      <c r="P75" s="163">
        <f>'Predict EVs'!$C53*P45</f>
        <v>78.646995495672101</v>
      </c>
      <c r="Q75" s="163">
        <f>'Predict EVs'!$C53*Q45</f>
        <v>100.23040359156695</v>
      </c>
      <c r="R75" s="163">
        <f>'Predict EVs'!$C53*R45</f>
        <v>33.309491920881598</v>
      </c>
      <c r="S75" s="163">
        <f>'Predict EVs'!$C53*S45</f>
        <v>190.63559446724437</v>
      </c>
      <c r="T75" s="163">
        <f>'Predict EVs'!$C53*T45</f>
        <v>255.091165866903</v>
      </c>
      <c r="U75" s="163">
        <f>'Predict EVs'!$C53*U45</f>
        <v>163.2337360873249</v>
      </c>
      <c r="V75" s="163">
        <f>'Predict EVs'!$C53*V45</f>
        <v>31.1365189352721</v>
      </c>
      <c r="W75" s="163">
        <f>'Predict EVs'!$C53*W45</f>
        <v>151.25817321319468</v>
      </c>
      <c r="X75" s="163">
        <f>'Predict EVs'!$C53*X45</f>
        <v>329.98873449648437</v>
      </c>
      <c r="Y75" s="163">
        <f>'Predict EVs'!$C53*Y45</f>
        <v>156.84600599214281</v>
      </c>
      <c r="Z75" s="163">
        <f>'Predict EVs'!$C53*Z45</f>
        <v>327.00608383248675</v>
      </c>
      <c r="AA75" s="163">
        <f>'Predict EVs'!$C53*AA45</f>
        <v>54.177005092504068</v>
      </c>
      <c r="AB75" s="163">
        <f>'Predict EVs'!$C53*AB45</f>
        <v>192.65124550960329</v>
      </c>
      <c r="AC75" s="163">
        <f>'Predict EVs'!$C53*AC45</f>
        <v>304.30265951390828</v>
      </c>
      <c r="AD75" s="163">
        <f>'Predict EVs'!$C53*AD45</f>
        <v>302.66115126633667</v>
      </c>
      <c r="AE75" s="163">
        <f t="shared" si="56"/>
        <v>5358.4944391733961</v>
      </c>
    </row>
    <row r="76" spans="1:31" x14ac:dyDescent="0.35">
      <c r="A76" s="48">
        <v>2026</v>
      </c>
      <c r="B76" s="122">
        <v>13</v>
      </c>
      <c r="C76" s="163">
        <f>'Predict EVs'!$C54*C46</f>
        <v>273.22834809071014</v>
      </c>
      <c r="D76" s="163">
        <f>'Predict EVs'!$C54*D46</f>
        <v>471.54770472758514</v>
      </c>
      <c r="E76" s="163">
        <f>'Predict EVs'!$C54*E46</f>
        <v>136.31769945089232</v>
      </c>
      <c r="F76" s="163">
        <f>'Predict EVs'!$C54*F46</f>
        <v>281.00212105710187</v>
      </c>
      <c r="G76" s="163">
        <f>'Predict EVs'!$C54*G46</f>
        <v>194.10088576686837</v>
      </c>
      <c r="H76" s="163">
        <f>'Predict EVs'!$C54*H46</f>
        <v>270.83445029970352</v>
      </c>
      <c r="I76" s="163">
        <f>'Predict EVs'!$C54*I46</f>
        <v>172.54149536544011</v>
      </c>
      <c r="J76" s="163">
        <f>'Predict EVs'!$C54*J46</f>
        <v>42.287321261374387</v>
      </c>
      <c r="K76" s="163">
        <f>'Predict EVs'!$C54*K46</f>
        <v>222.27287079076422</v>
      </c>
      <c r="L76" s="163">
        <f>'Predict EVs'!$C54*L46</f>
        <v>355.56587504126668</v>
      </c>
      <c r="M76" s="163">
        <f>'Predict EVs'!$C54*M46</f>
        <v>124.39778269168413</v>
      </c>
      <c r="N76" s="163">
        <f>'Predict EVs'!$C54*N46</f>
        <v>382.36136118509069</v>
      </c>
      <c r="O76" s="163">
        <f>'Predict EVs'!$C54*O46</f>
        <v>212.12157693049471</v>
      </c>
      <c r="P76" s="163">
        <f>'Predict EVs'!$C54*P46</f>
        <v>91.331125664072019</v>
      </c>
      <c r="Q76" s="163">
        <f>'Predict EVs'!$C54*Q46</f>
        <v>116.92860803543491</v>
      </c>
      <c r="R76" s="163">
        <f>'Predict EVs'!$C54*R46</f>
        <v>38.566784057257273</v>
      </c>
      <c r="S76" s="163">
        <f>'Predict EVs'!$C54*S46</f>
        <v>223.02486907097645</v>
      </c>
      <c r="T76" s="163">
        <f>'Predict EVs'!$C54*T46</f>
        <v>301.34178849891083</v>
      </c>
      <c r="U76" s="163">
        <f>'Predict EVs'!$C54*U46</f>
        <v>189.88144124044885</v>
      </c>
      <c r="V76" s="163">
        <f>'Predict EVs'!$C54*V46</f>
        <v>36.384201135763341</v>
      </c>
      <c r="W76" s="163">
        <f>'Predict EVs'!$C54*W46</f>
        <v>179.38012606105835</v>
      </c>
      <c r="X76" s="163">
        <f>'Predict EVs'!$C54*X46</f>
        <v>387.20417681433219</v>
      </c>
      <c r="Y76" s="163">
        <f>'Predict EVs'!$C54*Y46</f>
        <v>182.71041059118002</v>
      </c>
      <c r="Z76" s="163">
        <f>'Predict EVs'!$C54*Z46</f>
        <v>381.55116611151936</v>
      </c>
      <c r="AA76" s="163">
        <f>'Predict EVs'!$C54*AA46</f>
        <v>63.106535365135947</v>
      </c>
      <c r="AB76" s="163">
        <f>'Predict EVs'!$C54*AB46</f>
        <v>225.16848285410293</v>
      </c>
      <c r="AC76" s="163">
        <f>'Predict EVs'!$C54*AC46</f>
        <v>356.02058234161206</v>
      </c>
      <c r="AD76" s="163">
        <f>'Predict EVs'!$C54*AD46</f>
        <v>355.09684812963781</v>
      </c>
      <c r="AE76" s="163">
        <f t="shared" si="56"/>
        <v>6266.2766386304183</v>
      </c>
    </row>
    <row r="77" spans="1:31" x14ac:dyDescent="0.35">
      <c r="A77" s="48">
        <v>2027</v>
      </c>
      <c r="B77" s="122">
        <v>14</v>
      </c>
      <c r="C77" s="163">
        <f>'Predict EVs'!$C55*C47</f>
        <v>314.40637424708717</v>
      </c>
      <c r="D77" s="163">
        <f>'Predict EVs'!$C55*D47</f>
        <v>543.15062319167157</v>
      </c>
      <c r="E77" s="163">
        <f>'Predict EVs'!$C55*E47</f>
        <v>157.0685720608227</v>
      </c>
      <c r="F77" s="163">
        <f>'Predict EVs'!$C55*F47</f>
        <v>327.09040696204102</v>
      </c>
      <c r="G77" s="163">
        <f>'Predict EVs'!$C55*G47</f>
        <v>223.35690118133707</v>
      </c>
      <c r="H77" s="163">
        <f>'Predict EVs'!$C55*H47</f>
        <v>313.4065327753961</v>
      </c>
      <c r="I77" s="163">
        <f>'Predict EVs'!$C55*I47</f>
        <v>199.19876788986477</v>
      </c>
      <c r="J77" s="163">
        <f>'Predict EVs'!$C55*J47</f>
        <v>49.505878240782202</v>
      </c>
      <c r="K77" s="163">
        <f>'Predict EVs'!$C55*K47</f>
        <v>256.24830204473818</v>
      </c>
      <c r="L77" s="163">
        <f>'Predict EVs'!$C55*L47</f>
        <v>411.09144544512998</v>
      </c>
      <c r="M77" s="163">
        <f>'Predict EVs'!$C55*M47</f>
        <v>143.2796445510856</v>
      </c>
      <c r="N77" s="163">
        <f>'Predict EVs'!$C55*N47</f>
        <v>440.99206539541257</v>
      </c>
      <c r="O77" s="163">
        <f>'Predict EVs'!$C55*O47</f>
        <v>244.92901248389109</v>
      </c>
      <c r="P77" s="163">
        <f>'Predict EVs'!$C55*P47</f>
        <v>104.89665518127491</v>
      </c>
      <c r="Q77" s="163">
        <f>'Predict EVs'!$C55*Q47</f>
        <v>134.86263226770183</v>
      </c>
      <c r="R77" s="163">
        <f>'Predict EVs'!$C55*R47</f>
        <v>44.17313575622488</v>
      </c>
      <c r="S77" s="163">
        <f>'Predict EVs'!$C55*S47</f>
        <v>257.89756821718493</v>
      </c>
      <c r="T77" s="163">
        <f>'Predict EVs'!$C55*T47</f>
        <v>351.52982048712659</v>
      </c>
      <c r="U77" s="163">
        <f>'Predict EVs'!$C55*U47</f>
        <v>218.42637388431902</v>
      </c>
      <c r="V77" s="163">
        <f>'Predict EVs'!$C55*V47</f>
        <v>42.028538544823505</v>
      </c>
      <c r="W77" s="163">
        <f>'Predict EVs'!$C55*W47</f>
        <v>209.98398751465393</v>
      </c>
      <c r="X77" s="163">
        <f>'Predict EVs'!$C55*X47</f>
        <v>448.96112862431926</v>
      </c>
      <c r="Y77" s="163">
        <f>'Predict EVs'!$C55*Y47</f>
        <v>210.45257435006235</v>
      </c>
      <c r="Z77" s="163">
        <f>'Predict EVs'!$C55*Z47</f>
        <v>440.14219317279753</v>
      </c>
      <c r="AA77" s="163">
        <f>'Predict EVs'!$C55*AA47</f>
        <v>72.683737211685667</v>
      </c>
      <c r="AB77" s="163">
        <f>'Predict EVs'!$C55*AB47</f>
        <v>260.15012464847246</v>
      </c>
      <c r="AC77" s="163">
        <f>'Predict EVs'!$C55*AC47</f>
        <v>411.70615014999299</v>
      </c>
      <c r="AD77" s="163">
        <f>'Predict EVs'!$C55*AD47</f>
        <v>411.68919019017659</v>
      </c>
      <c r="AE77" s="163">
        <f t="shared" si="56"/>
        <v>7243.3083366700766</v>
      </c>
    </row>
    <row r="78" spans="1:31" x14ac:dyDescent="0.35">
      <c r="A78" s="48">
        <v>2028</v>
      </c>
      <c r="B78" s="122">
        <v>15</v>
      </c>
      <c r="C78" s="163">
        <f>'Predict EVs'!$C56*C48</f>
        <v>358.31483139756335</v>
      </c>
      <c r="D78" s="163">
        <f>'Predict EVs'!$C56*D48</f>
        <v>619.57095763169116</v>
      </c>
      <c r="E78" s="163">
        <f>'Predict EVs'!$C56*E48</f>
        <v>179.22218458382261</v>
      </c>
      <c r="F78" s="163">
        <f>'Predict EVs'!$C56*F48</f>
        <v>376.71968295990337</v>
      </c>
      <c r="G78" s="163">
        <f>'Predict EVs'!$C56*G48</f>
        <v>254.55324181040578</v>
      </c>
      <c r="H78" s="163">
        <f>'Predict EVs'!$C56*H48</f>
        <v>359.02911538916817</v>
      </c>
      <c r="I78" s="163">
        <f>'Predict EVs'!$C56*I48</f>
        <v>227.70842332215929</v>
      </c>
      <c r="J78" s="163">
        <f>'Predict EVs'!$C56*J48</f>
        <v>57.312754519581283</v>
      </c>
      <c r="K78" s="163">
        <f>'Predict EVs'!$C56*K48</f>
        <v>292.53843223851874</v>
      </c>
      <c r="L78" s="163">
        <f>'Predict EVs'!$C56*L48</f>
        <v>470.55026209196262</v>
      </c>
      <c r="M78" s="163">
        <f>'Predict EVs'!$C56*M48</f>
        <v>163.43090252973974</v>
      </c>
      <c r="N78" s="163">
        <f>'Predict EVs'!$C56*N48</f>
        <v>503.64086017313747</v>
      </c>
      <c r="O78" s="163">
        <f>'Predict EVs'!$C56*O48</f>
        <v>280.02064378204358</v>
      </c>
      <c r="P78" s="163">
        <f>'Predict EVs'!$C56*P48</f>
        <v>119.33588514612329</v>
      </c>
      <c r="Q78" s="163">
        <f>'Predict EVs'!$C56*Q48</f>
        <v>154.02627172295837</v>
      </c>
      <c r="R78" s="163">
        <f>'Predict EVs'!$C56*R48</f>
        <v>50.124509270870135</v>
      </c>
      <c r="S78" s="163">
        <f>'Predict EVs'!$C56*S48</f>
        <v>295.24615184604568</v>
      </c>
      <c r="T78" s="163">
        <f>'Predict EVs'!$C56*T48</f>
        <v>405.66486370383944</v>
      </c>
      <c r="U78" s="163">
        <f>'Predict EVs'!$C56*U48</f>
        <v>248.85473000553111</v>
      </c>
      <c r="V78" s="163">
        <f>'Predict EVs'!$C56*V48</f>
        <v>48.068012356887834</v>
      </c>
      <c r="W78" s="163">
        <f>'Predict EVs'!$C56*W48</f>
        <v>243.08016918938208</v>
      </c>
      <c r="X78" s="163">
        <f>'Predict EVs'!$C56*X48</f>
        <v>515.25431830527634</v>
      </c>
      <c r="Y78" s="163">
        <f>'Predict EVs'!$C56*Y48</f>
        <v>240.06098918735898</v>
      </c>
      <c r="Z78" s="163">
        <f>'Predict EVs'!$C56*Z48</f>
        <v>502.75937202087624</v>
      </c>
      <c r="AA78" s="163">
        <f>'Predict EVs'!$C56*AA48</f>
        <v>82.904605591211336</v>
      </c>
      <c r="AB78" s="163">
        <f>'Predict EVs'!$C56*AB48</f>
        <v>297.58709976624078</v>
      </c>
      <c r="AC78" s="163">
        <f>'Predict EVs'!$C56*AC48</f>
        <v>471.347438349443</v>
      </c>
      <c r="AD78" s="163">
        <f>'Predict EVs'!$C56*AD48</f>
        <v>472.43306143123419</v>
      </c>
      <c r="AE78" s="163">
        <f t="shared" si="56"/>
        <v>8289.3597703229771</v>
      </c>
    </row>
    <row r="79" spans="1:31" x14ac:dyDescent="0.35">
      <c r="A79" s="48">
        <v>2029</v>
      </c>
      <c r="B79" s="122">
        <v>16</v>
      </c>
      <c r="C79" s="163">
        <f>'Predict EVs'!$C57*C49</f>
        <v>404.93604117389725</v>
      </c>
      <c r="D79" s="163">
        <f>'Predict EVs'!$C57*D49</f>
        <v>700.78135647872398</v>
      </c>
      <c r="E79" s="163">
        <f>'Predict EVs'!$C57*E49</f>
        <v>202.77093330397972</v>
      </c>
      <c r="F79" s="163">
        <f>'Predict EVs'!$C57*F49</f>
        <v>429.89378417877521</v>
      </c>
      <c r="G79" s="163">
        <f>'Predict EVs'!$C57*G49</f>
        <v>287.67736797264405</v>
      </c>
      <c r="H79" s="163">
        <f>'Predict EVs'!$C57*H49</f>
        <v>407.69500861817136</v>
      </c>
      <c r="I79" s="163">
        <f>'Predict EVs'!$C57*I49</f>
        <v>258.06314733829333</v>
      </c>
      <c r="J79" s="163">
        <f>'Predict EVs'!$C57*J49</f>
        <v>65.710192856491346</v>
      </c>
      <c r="K79" s="163">
        <f>'Predict EVs'!$C57*K49</f>
        <v>331.13168809113148</v>
      </c>
      <c r="L79" s="163">
        <f>'Predict EVs'!$C57*L49</f>
        <v>533.93073485883872</v>
      </c>
      <c r="M79" s="163">
        <f>'Predict EVs'!$C57*M49</f>
        <v>184.84429680141784</v>
      </c>
      <c r="N79" s="163">
        <f>'Predict EVs'!$C57*N49</f>
        <v>570.28892626216191</v>
      </c>
      <c r="O79" s="163">
        <f>'Predict EVs'!$C57*O49</f>
        <v>317.38768550685012</v>
      </c>
      <c r="P79" s="163">
        <f>'Predict EVs'!$C57*P49</f>
        <v>134.64173491260928</v>
      </c>
      <c r="Q79" s="163">
        <f>'Predict EVs'!$C57*Q49</f>
        <v>174.41379708930737</v>
      </c>
      <c r="R79" s="163">
        <f>'Predict EVs'!$C57*R49</f>
        <v>56.417196057275</v>
      </c>
      <c r="S79" s="163">
        <f>'Predict EVs'!$C57*S49</f>
        <v>335.06361448383979</v>
      </c>
      <c r="T79" s="163">
        <f>'Predict EVs'!$C57*T49</f>
        <v>463.75552850431973</v>
      </c>
      <c r="U79" s="163">
        <f>'Predict EVs'!$C57*U49</f>
        <v>281.15380024309047</v>
      </c>
      <c r="V79" s="163">
        <f>'Predict EVs'!$C57*V49</f>
        <v>54.501215982572127</v>
      </c>
      <c r="W79" s="163">
        <f>'Predict EVs'!$C57*W49</f>
        <v>278.67808580473735</v>
      </c>
      <c r="X79" s="163">
        <f>'Predict EVs'!$C57*X49</f>
        <v>586.07872521182264</v>
      </c>
      <c r="Y79" s="163">
        <f>'Predict EVs'!$C57*Y49</f>
        <v>271.52504664855081</v>
      </c>
      <c r="Z79" s="163">
        <f>'Predict EVs'!$C57*Z49</f>
        <v>569.38442121799835</v>
      </c>
      <c r="AA79" s="163">
        <f>'Predict EVs'!$C57*AA49</f>
        <v>93.765448805795899</v>
      </c>
      <c r="AB79" s="163">
        <f>'Predict EVs'!$C57*AB49</f>
        <v>337.47100312256629</v>
      </c>
      <c r="AC79" s="163">
        <f>'Predict EVs'!$C57*AC49</f>
        <v>534.93336604150477</v>
      </c>
      <c r="AD79" s="163">
        <f>'Predict EVs'!$C57*AD49</f>
        <v>537.32360038122795</v>
      </c>
      <c r="AE79" s="163">
        <f t="shared" si="56"/>
        <v>9404.2177479485927</v>
      </c>
    </row>
    <row r="80" spans="1:31" x14ac:dyDescent="0.35">
      <c r="A80" s="48">
        <v>2030</v>
      </c>
      <c r="B80" s="122">
        <v>17</v>
      </c>
      <c r="C80" s="163">
        <f>'Predict EVs'!$C58*C50</f>
        <v>454.253631623008</v>
      </c>
      <c r="D80" s="163">
        <f>'Predict EVs'!$C58*D50</f>
        <v>786.75646685188769</v>
      </c>
      <c r="E80" s="163">
        <f>'Predict EVs'!$C58*E50</f>
        <v>227.7077677223092</v>
      </c>
      <c r="F80" s="163">
        <f>'Predict EVs'!$C58*F50</f>
        <v>486.6161050206934</v>
      </c>
      <c r="G80" s="163">
        <f>'Predict EVs'!$C58*G50</f>
        <v>322.71766652181321</v>
      </c>
      <c r="H80" s="163">
        <f>'Predict EVs'!$C58*H50</f>
        <v>459.39748039979946</v>
      </c>
      <c r="I80" s="163">
        <f>'Predict EVs'!$C58*I50</f>
        <v>290.2561386308999</v>
      </c>
      <c r="J80" s="163">
        <f>'Predict EVs'!$C58*J50</f>
        <v>74.700234697385199</v>
      </c>
      <c r="K80" s="163">
        <f>'Predict EVs'!$C58*K50</f>
        <v>372.0173315112574</v>
      </c>
      <c r="L80" s="163">
        <f>'Predict EVs'!$C58*L50</f>
        <v>601.22204855450741</v>
      </c>
      <c r="M80" s="163">
        <f>'Predict EVs'!$C58*M50</f>
        <v>207.51309839722117</v>
      </c>
      <c r="N80" s="163">
        <f>'Predict EVs'!$C58*N50</f>
        <v>640.91879283058029</v>
      </c>
      <c r="O80" s="163">
        <f>'Predict EVs'!$C58*O50</f>
        <v>357.02196627429095</v>
      </c>
      <c r="P80" s="163">
        <f>'Predict EVs'!$C58*P50</f>
        <v>150.80765545761565</v>
      </c>
      <c r="Q80" s="163">
        <f>'Predict EVs'!$C58*Q50</f>
        <v>196.01988932573153</v>
      </c>
      <c r="R80" s="163">
        <f>'Predict EVs'!$C58*R50</f>
        <v>63.047770298170228</v>
      </c>
      <c r="S80" s="163">
        <f>'Predict EVs'!$C58*S50</f>
        <v>377.34341530388122</v>
      </c>
      <c r="T80" s="163">
        <f>'Predict EVs'!$C58*T50</f>
        <v>525.80958810934328</v>
      </c>
      <c r="U80" s="163">
        <f>'Predict EVs'!$C58*U50</f>
        <v>315.31181747346267</v>
      </c>
      <c r="V80" s="163">
        <f>'Predict EVs'!$C58*V50</f>
        <v>61.326840007768325</v>
      </c>
      <c r="W80" s="163">
        <f>'Predict EVs'!$C58*W50</f>
        <v>316.78630614085779</v>
      </c>
      <c r="X80" s="163">
        <f>'Predict EVs'!$C58*X50</f>
        <v>661.42955658446249</v>
      </c>
      <c r="Y80" s="163">
        <f>'Predict EVs'!$C58*Y50</f>
        <v>304.83491356523348</v>
      </c>
      <c r="Z80" s="163">
        <f>'Predict EVs'!$C58*Z50</f>
        <v>640.00036453802932</v>
      </c>
      <c r="AA80" s="163">
        <f>'Predict EVs'!$C58*AA50</f>
        <v>105.26284517388183</v>
      </c>
      <c r="AB80" s="163">
        <f>'Predict EVs'!$C58*AB50</f>
        <v>379.79400671919467</v>
      </c>
      <c r="AC80" s="163">
        <f>'Predict EVs'!$C58*AC50</f>
        <v>602.45358577941386</v>
      </c>
      <c r="AD80" s="163">
        <f>'Predict EVs'!$C58*AD50</f>
        <v>606.3561753979194</v>
      </c>
      <c r="AE80" s="163">
        <f t="shared" si="56"/>
        <v>10587.683458910618</v>
      </c>
    </row>
    <row r="81" spans="1:31" x14ac:dyDescent="0.35">
      <c r="A81" s="48">
        <v>2031</v>
      </c>
      <c r="B81" s="122">
        <v>18</v>
      </c>
      <c r="C81" s="163">
        <f>'Predict EVs'!$C59*C51</f>
        <v>506.25236668932052</v>
      </c>
      <c r="D81" s="163">
        <f>'Predict EVs'!$C59*D51</f>
        <v>877.47267519464162</v>
      </c>
      <c r="E81" s="163">
        <f>'Predict EVs'!$C59*E51</f>
        <v>254.02611893119189</v>
      </c>
      <c r="F81" s="163">
        <f>'Predict EVs'!$C59*F51</f>
        <v>546.88966722445809</v>
      </c>
      <c r="G81" s="163">
        <f>'Predict EVs'!$C59*G51</f>
        <v>359.66332992150143</v>
      </c>
      <c r="H81" s="163">
        <f>'Predict EVs'!$C59*H51</f>
        <v>514.13020136861292</v>
      </c>
      <c r="I81" s="163">
        <f>'Predict EVs'!$C59*I51</f>
        <v>324.28104379108834</v>
      </c>
      <c r="J81" s="163">
        <f>'Predict EVs'!$C59*J51</f>
        <v>84.284748834334664</v>
      </c>
      <c r="K81" s="163">
        <f>'Predict EVs'!$C59*K51</f>
        <v>415.1853519295808</v>
      </c>
      <c r="L81" s="163">
        <f>'Predict EVs'!$C59*L51</f>
        <v>672.41406723661316</v>
      </c>
      <c r="M81" s="163">
        <f>'Predict EVs'!$C59*M51</f>
        <v>231.4310402939245</v>
      </c>
      <c r="N81" s="163">
        <f>'Predict EVs'!$C59*N51</f>
        <v>715.51416430347217</v>
      </c>
      <c r="O81" s="163">
        <f>'Predict EVs'!$C59*O51</f>
        <v>398.91585086582893</v>
      </c>
      <c r="P81" s="163">
        <f>'Predict EVs'!$C59*P51</f>
        <v>167.82755943107801</v>
      </c>
      <c r="Q81" s="163">
        <f>'Predict EVs'!$C59*Q51</f>
        <v>218.83958699102655</v>
      </c>
      <c r="R81" s="163">
        <f>'Predict EVs'!$C59*R51</f>
        <v>70.013051419834696</v>
      </c>
      <c r="S81" s="163">
        <f>'Predict EVs'!$C59*S51</f>
        <v>422.079421032906</v>
      </c>
      <c r="T81" s="163">
        <f>'Predict EVs'!$C59*T51</f>
        <v>591.83410132401275</v>
      </c>
      <c r="U81" s="163">
        <f>'Predict EVs'!$C59*U51</f>
        <v>351.31783362381356</v>
      </c>
      <c r="V81" s="163">
        <f>'Predict EVs'!$C59*V51</f>
        <v>68.543659963523908</v>
      </c>
      <c r="W81" s="163">
        <f>'Predict EVs'!$C59*W51</f>
        <v>357.41267351463091</v>
      </c>
      <c r="X81" s="163">
        <f>'Predict EVs'!$C59*X51</f>
        <v>741.3022273931881</v>
      </c>
      <c r="Y81" s="163">
        <f>'Predict EVs'!$C59*Y51</f>
        <v>339.98143144288809</v>
      </c>
      <c r="Z81" s="163">
        <f>'Predict EVs'!$C59*Z51</f>
        <v>714.59136367182009</v>
      </c>
      <c r="AA81" s="163">
        <f>'Predict EVs'!$C59*AA51</f>
        <v>117.39360797417793</v>
      </c>
      <c r="AB81" s="163">
        <f>'Predict EVs'!$C59*AB51</f>
        <v>424.54878727134917</v>
      </c>
      <c r="AC81" s="163">
        <f>'Predict EVs'!$C59*AC51</f>
        <v>673.89839355723655</v>
      </c>
      <c r="AD81" s="163">
        <f>'Predict EVs'!$C59*AD51</f>
        <v>679.52636334022645</v>
      </c>
      <c r="AE81" s="163">
        <f t="shared" si="56"/>
        <v>11839.57068853628</v>
      </c>
    </row>
    <row r="82" spans="1:31" x14ac:dyDescent="0.35">
      <c r="A82" s="48">
        <v>2032</v>
      </c>
      <c r="B82" s="122">
        <v>19</v>
      </c>
      <c r="C82" s="163">
        <f>'Predict EVs'!$C60*C52</f>
        <v>560.91800648168237</v>
      </c>
      <c r="D82" s="163">
        <f>'Predict EVs'!$C60*D52</f>
        <v>972.90789455535901</v>
      </c>
      <c r="E82" s="163">
        <f>'Predict EVs'!$C60*E52</f>
        <v>281.71984085040481</v>
      </c>
      <c r="F82" s="163">
        <f>'Predict EVs'!$C60*F52</f>
        <v>610.71717438444421</v>
      </c>
      <c r="G82" s="163">
        <f>'Predict EVs'!$C60*G52</f>
        <v>398.50425715005508</v>
      </c>
      <c r="H82" s="163">
        <f>'Predict EVs'!$C60*H52</f>
        <v>571.88719939033649</v>
      </c>
      <c r="I82" s="163">
        <f>'Predict EVs'!$C60*I52</f>
        <v>360.13190372679378</v>
      </c>
      <c r="J82" s="163">
        <f>'Predict EVs'!$C60*J52</f>
        <v>94.465454606586576</v>
      </c>
      <c r="K82" s="163">
        <f>'Predict EVs'!$C60*K52</f>
        <v>460.6263779087945</v>
      </c>
      <c r="L82" s="163">
        <f>'Predict EVs'!$C60*L52</f>
        <v>747.49725515175078</v>
      </c>
      <c r="M82" s="163">
        <f>'Predict EVs'!$C60*M52</f>
        <v>256.59226089833879</v>
      </c>
      <c r="N82" s="163">
        <f>'Predict EVs'!$C60*N52</f>
        <v>794.05977812080846</v>
      </c>
      <c r="O82" s="163">
        <f>'Predict EVs'!$C60*O52</f>
        <v>443.06217621801318</v>
      </c>
      <c r="P82" s="163">
        <f>'Predict EVs'!$C60*P52</f>
        <v>185.69576390144491</v>
      </c>
      <c r="Q82" s="163">
        <f>'Predict EVs'!$C60*Q52</f>
        <v>242.86824297698877</v>
      </c>
      <c r="R82" s="163">
        <f>'Predict EVs'!$C60*R52</f>
        <v>77.310073445265729</v>
      </c>
      <c r="S82" s="163">
        <f>'Predict EVs'!$C60*S52</f>
        <v>469.26585874127966</v>
      </c>
      <c r="T82" s="163">
        <f>'Predict EVs'!$C60*T52</f>
        <v>661.83551149765117</v>
      </c>
      <c r="U82" s="163">
        <f>'Predict EVs'!$C60*U52</f>
        <v>389.16161874906635</v>
      </c>
      <c r="V82" s="163">
        <f>'Predict EVs'!$C60*V52</f>
        <v>76.15052624983376</v>
      </c>
      <c r="W82" s="163">
        <f>'Predict EVs'!$C60*W52</f>
        <v>400.5644033061194</v>
      </c>
      <c r="X82" s="163">
        <f>'Predict EVs'!$C60*X52</f>
        <v>825.69234267704712</v>
      </c>
      <c r="Y82" s="163">
        <f>'Predict EVs'!$C60*Y52</f>
        <v>376.95603394355453</v>
      </c>
      <c r="Z82" s="163">
        <f>'Predict EVs'!$C60*Z52</f>
        <v>793.14258076978319</v>
      </c>
      <c r="AA82" s="163">
        <f>'Predict EVs'!$C60*AA52</f>
        <v>130.15475669611936</v>
      </c>
      <c r="AB82" s="163">
        <f>'Predict EVs'!$C60*AB52</f>
        <v>471.72846654888315</v>
      </c>
      <c r="AC82" s="163">
        <f>'Predict EVs'!$C60*AC52</f>
        <v>749.25865436712468</v>
      </c>
      <c r="AD82" s="163">
        <f>'Predict EVs'!$C60*AD52</f>
        <v>756.82993105699848</v>
      </c>
      <c r="AE82" s="163">
        <f t="shared" si="56"/>
        <v>13159.704344370528</v>
      </c>
    </row>
    <row r="83" spans="1:31" x14ac:dyDescent="0.35">
      <c r="A83" s="48">
        <v>2033</v>
      </c>
      <c r="B83" s="122">
        <v>20</v>
      </c>
      <c r="C83" s="163">
        <f>'Predict EVs'!$C61*C53</f>
        <v>618.23719139466539</v>
      </c>
      <c r="D83" s="163">
        <f>'Predict EVs'!$C61*D53</f>
        <v>1073.0413880415476</v>
      </c>
      <c r="E83" s="163">
        <f>'Predict EVs'!$C61*E53</f>
        <v>310.78316144086654</v>
      </c>
      <c r="F83" s="163">
        <f>'Predict EVs'!$C61*F53</f>
        <v>678.10105618276054</v>
      </c>
      <c r="G83" s="163">
        <f>'Predict EVs'!$C61*G53</f>
        <v>439.2309715215726</v>
      </c>
      <c r="H83" s="163">
        <f>'Predict EVs'!$C61*H53</f>
        <v>632.66282139776888</v>
      </c>
      <c r="I83" s="163">
        <f>'Predict EVs'!$C61*I53</f>
        <v>397.80310905699571</v>
      </c>
      <c r="J83" s="163">
        <f>'Predict EVs'!$C61*J53</f>
        <v>105.24394091929628</v>
      </c>
      <c r="K83" s="163">
        <f>'Predict EVs'!$C61*K53</f>
        <v>508.33160371806952</v>
      </c>
      <c r="L83" s="163">
        <f>'Predict EVs'!$C61*L53</f>
        <v>826.46261066426212</v>
      </c>
      <c r="M83" s="163">
        <f>'Predict EVs'!$C61*M53</f>
        <v>282.99125714457949</v>
      </c>
      <c r="N83" s="163">
        <f>'Predict EVs'!$C61*N53</f>
        <v>876.54128651466897</v>
      </c>
      <c r="O83" s="163">
        <f>'Predict EVs'!$C61*O53</f>
        <v>489.45419811979326</v>
      </c>
      <c r="P83" s="163">
        <f>'Predict EVs'!$C61*P53</f>
        <v>204.40694292740039</v>
      </c>
      <c r="Q83" s="163">
        <f>'Predict EVs'!$C61*Q53</f>
        <v>268.1014885461571</v>
      </c>
      <c r="R83" s="163">
        <f>'Predict EVs'!$C61*R53</f>
        <v>84.936059633167048</v>
      </c>
      <c r="S83" s="163">
        <f>'Predict EVs'!$C61*S53</f>
        <v>518.89727636224393</v>
      </c>
      <c r="T83" s="163">
        <f>'Predict EVs'!$C61*T53</f>
        <v>735.81972733932344</v>
      </c>
      <c r="U83" s="163">
        <f>'Predict EVs'!$C61*U53</f>
        <v>428.83357735676185</v>
      </c>
      <c r="V83" s="163">
        <f>'Predict EVs'!$C61*V53</f>
        <v>84.146355737424614</v>
      </c>
      <c r="W83" s="163">
        <f>'Predict EVs'!$C61*W53</f>
        <v>446.24816290062466</v>
      </c>
      <c r="X83" s="163">
        <f>'Predict EVs'!$C61*X53</f>
        <v>914.595682007341</v>
      </c>
      <c r="Y83" s="163">
        <f>'Predict EVs'!$C61*Y53</f>
        <v>415.75067840138394</v>
      </c>
      <c r="Z83" s="163">
        <f>'Predict EVs'!$C61*Z53</f>
        <v>875.6400641653712</v>
      </c>
      <c r="AA83" s="163">
        <f>'Predict EVs'!$C61*AA53</f>
        <v>143.54349318086045</v>
      </c>
      <c r="AB83" s="163">
        <f>'Predict EVs'!$C61*AB53</f>
        <v>521.32656162779926</v>
      </c>
      <c r="AC83" s="163">
        <f>'Predict EVs'!$C61*AC53</f>
        <v>828.5257399331241</v>
      </c>
      <c r="AD83" s="163">
        <f>'Predict EVs'!$C61*AD53</f>
        <v>838.26281923000988</v>
      </c>
      <c r="AE83" s="163">
        <f t="shared" si="56"/>
        <v>14547.919225465837</v>
      </c>
    </row>
    <row r="84" spans="1:31" x14ac:dyDescent="0.35">
      <c r="A84" s="48">
        <v>2034</v>
      </c>
      <c r="B84" s="122">
        <v>21</v>
      </c>
      <c r="C84" s="163">
        <f>'Predict EVs'!$C62*C54</f>
        <v>678.19734499148376</v>
      </c>
      <c r="D84" s="163">
        <f>'Predict EVs'!$C62*D54</f>
        <v>1177.8536207469981</v>
      </c>
      <c r="E84" s="163">
        <f>'Predict EVs'!$C62*E54</f>
        <v>341.2106417744393</v>
      </c>
      <c r="F84" s="163">
        <f>'Predict EVs'!$C62*F54</f>
        <v>749.04350468519306</v>
      </c>
      <c r="G84" s="163">
        <f>'Predict EVs'!$C62*G54</f>
        <v>481.83455181161946</v>
      </c>
      <c r="H84" s="163">
        <f>'Predict EVs'!$C62*H54</f>
        <v>696.45170104211559</v>
      </c>
      <c r="I84" s="163">
        <f>'Predict EVs'!$C62*I54</f>
        <v>437.28936259249161</v>
      </c>
      <c r="J84" s="163">
        <f>'Predict EVs'!$C62*J54</f>
        <v>116.62168200779605</v>
      </c>
      <c r="K84" s="163">
        <f>'Predict EVs'!$C62*K54</f>
        <v>558.29272769684894</v>
      </c>
      <c r="L84" s="163">
        <f>'Predict EVs'!$C62*L54</f>
        <v>909.30161048076104</v>
      </c>
      <c r="M84" s="163">
        <f>'Predict EVs'!$C62*M54</f>
        <v>310.62284515747342</v>
      </c>
      <c r="N84" s="163">
        <f>'Predict EVs'!$C62*N54</f>
        <v>962.9451572192836</v>
      </c>
      <c r="O84" s="163">
        <f>'Predict EVs'!$C62*O54</f>
        <v>538.0855463661303</v>
      </c>
      <c r="P84" s="163">
        <f>'Predict EVs'!$C62*P54</f>
        <v>223.95608784979171</v>
      </c>
      <c r="Q84" s="163">
        <f>'Predict EVs'!$C62*Q54</f>
        <v>294.53520312749953</v>
      </c>
      <c r="R84" s="163">
        <f>'Predict EVs'!$C62*R54</f>
        <v>92.888401265761104</v>
      </c>
      <c r="S84" s="163">
        <f>'Predict EVs'!$C62*S54</f>
        <v>570.96850934213626</v>
      </c>
      <c r="T84" s="163">
        <f>'Predict EVs'!$C62*T54</f>
        <v>813.79218965969415</v>
      </c>
      <c r="U84" s="163">
        <f>'Predict EVs'!$C62*U54</f>
        <v>470.32467829444982</v>
      </c>
      <c r="V84" s="163">
        <f>'Predict EVs'!$C62*V54</f>
        <v>92.53012469593132</v>
      </c>
      <c r="W84" s="163">
        <f>'Predict EVs'!$C62*W54</f>
        <v>494.47013794786955</v>
      </c>
      <c r="X84" s="163">
        <f>'Predict EVs'!$C62*X54</f>
        <v>1008.0081857614673</v>
      </c>
      <c r="Y84" s="163">
        <f>'Predict EVs'!$C62*Y54</f>
        <v>456.35778838363871</v>
      </c>
      <c r="Z84" s="163">
        <f>'Predict EVs'!$C62*Z54</f>
        <v>962.07065237537552</v>
      </c>
      <c r="AA84" s="163">
        <f>'Predict EVs'!$C62*AA54</f>
        <v>157.55718161144452</v>
      </c>
      <c r="AB84" s="163">
        <f>'Predict EVs'!$C62*AB54</f>
        <v>573.33694297952979</v>
      </c>
      <c r="AC84" s="163">
        <f>'Predict EVs'!$C62*AC54</f>
        <v>911.69147610570224</v>
      </c>
      <c r="AD84" s="163">
        <f>'Predict EVs'!$C62*AD54</f>
        <v>923.82112819551105</v>
      </c>
      <c r="AE84" s="163">
        <f t="shared" si="56"/>
        <v>16004.05898416844</v>
      </c>
    </row>
    <row r="85" spans="1:31" x14ac:dyDescent="0.35">
      <c r="A85" s="48">
        <v>2035</v>
      </c>
      <c r="B85" s="122">
        <v>22</v>
      </c>
      <c r="C85" s="163">
        <f>'Predict EVs'!$C63*C55</f>
        <v>740.78659183963259</v>
      </c>
      <c r="D85" s="163">
        <f>'Predict EVs'!$C63*D55</f>
        <v>1287.3261343880863</v>
      </c>
      <c r="E85" s="163">
        <f>'Predict EVs'!$C63*E55</f>
        <v>372.99714137130582</v>
      </c>
      <c r="F85" s="163">
        <f>'Predict EVs'!$C63*F55</f>
        <v>823.54650442827722</v>
      </c>
      <c r="G85" s="163">
        <f>'Predict EVs'!$C63*G55</f>
        <v>526.30657398669848</v>
      </c>
      <c r="H85" s="163">
        <f>'Predict EVs'!$C63*H55</f>
        <v>763.24873103365314</v>
      </c>
      <c r="I85" s="163">
        <f>'Predict EVs'!$C63*I55</f>
        <v>478.58564748485662</v>
      </c>
      <c r="J85" s="163">
        <f>'Predict EVs'!$C63*J55</f>
        <v>128.60005063437569</v>
      </c>
      <c r="K85" s="163">
        <f>'Predict EVs'!$C63*K55</f>
        <v>610.50190002936768</v>
      </c>
      <c r="L85" s="163">
        <f>'Predict EVs'!$C63*L55</f>
        <v>996.00616214043418</v>
      </c>
      <c r="M85" s="163">
        <f>'Predict EVs'!$C63*M55</f>
        <v>339.48212695022357</v>
      </c>
      <c r="N85" s="163">
        <f>'Predict EVs'!$C63*N55</f>
        <v>1053.2585893014839</v>
      </c>
      <c r="O85" s="163">
        <f>'Predict EVs'!$C63*O55</f>
        <v>588.95018667720774</v>
      </c>
      <c r="P85" s="163">
        <f>'Predict EVs'!$C63*P55</f>
        <v>244.33847373026137</v>
      </c>
      <c r="Q85" s="163">
        <f>'Predict EVs'!$C63*Q55</f>
        <v>322.16548871078191</v>
      </c>
      <c r="R85" s="163">
        <f>'Predict EVs'!$C63*R55</f>
        <v>101.16463973674919</v>
      </c>
      <c r="S85" s="163">
        <f>'Predict EVs'!$C63*S55</f>
        <v>625.47465221607536</v>
      </c>
      <c r="T85" s="163">
        <f>'Predict EVs'!$C63*T55</f>
        <v>895.757927044697</v>
      </c>
      <c r="U85" s="163">
        <f>'Predict EVs'!$C63*U55</f>
        <v>513.62639544397393</v>
      </c>
      <c r="V85" s="163">
        <f>'Predict EVs'!$C63*V55</f>
        <v>101.30086278418668</v>
      </c>
      <c r="W85" s="163">
        <f>'Predict EVs'!$C63*W55</f>
        <v>545.23608782705151</v>
      </c>
      <c r="X85" s="163">
        <f>'Predict EVs'!$C63*X55</f>
        <v>1105.9259429455176</v>
      </c>
      <c r="Y85" s="163">
        <f>'Predict EVs'!$C63*Y55</f>
        <v>498.77020506114457</v>
      </c>
      <c r="Z85" s="163">
        <f>'Predict EVs'!$C63*Z55</f>
        <v>1052.4218927003606</v>
      </c>
      <c r="AA85" s="163">
        <f>'Predict EVs'!$C63*AA55</f>
        <v>172.1933315727735</v>
      </c>
      <c r="AB85" s="163">
        <f>'Predict EVs'!$C63*AB55</f>
        <v>627.7537988393151</v>
      </c>
      <c r="AC85" s="163">
        <f>'Predict EVs'!$C63*AC55</f>
        <v>998.7480980187936</v>
      </c>
      <c r="AD85" s="163">
        <f>'Predict EVs'!$C63*AD55</f>
        <v>1013.5011054382354</v>
      </c>
      <c r="AE85" s="163">
        <f t="shared" si="56"/>
        <v>17527.975242335517</v>
      </c>
    </row>
    <row r="86" spans="1:31" x14ac:dyDescent="0.35">
      <c r="A86" s="48">
        <v>2036</v>
      </c>
      <c r="B86" s="122">
        <v>23</v>
      </c>
      <c r="C86" s="163">
        <f>'Predict EVs'!$C64*C56</f>
        <v>805.99368740562602</v>
      </c>
      <c r="D86" s="163">
        <f>'Predict EVs'!$C64*D56</f>
        <v>1401.4414402673403</v>
      </c>
      <c r="E86" s="163">
        <f>'Predict EVs'!$C64*E56</f>
        <v>406.13778859693866</v>
      </c>
      <c r="F86" s="163">
        <f>'Predict EVs'!$C64*F56</f>
        <v>901.61185758785155</v>
      </c>
      <c r="G86" s="163">
        <f>'Predict EVs'!$C64*G56</f>
        <v>572.63906148553701</v>
      </c>
      <c r="H86" s="163">
        <f>'Predict EVs'!$C64*H56</f>
        <v>833.04903930594412</v>
      </c>
      <c r="I86" s="163">
        <f>'Predict EVs'!$C64*I56</f>
        <v>521.68719996222387</v>
      </c>
      <c r="J86" s="163">
        <f>'Predict EVs'!$C64*J56</f>
        <v>141.1803292345169</v>
      </c>
      <c r="K86" s="163">
        <f>'Predict EVs'!$C64*K56</f>
        <v>664.95167812008378</v>
      </c>
      <c r="L86" s="163">
        <f>'Predict EVs'!$C64*L56</f>
        <v>1086.5685632175919</v>
      </c>
      <c r="M86" s="163">
        <f>'Predict EVs'!$C64*M56</f>
        <v>369.56446199177856</v>
      </c>
      <c r="N86" s="163">
        <f>'Predict EVs'!$C64*N56</f>
        <v>1147.4694412093745</v>
      </c>
      <c r="O86" s="163">
        <f>'Predict EVs'!$C64*O56</f>
        <v>642.04238809390608</v>
      </c>
      <c r="P86" s="163">
        <f>'Predict EVs'!$C64*P56</f>
        <v>265.54963074236002</v>
      </c>
      <c r="Q86" s="163">
        <f>'Predict EVs'!$C64*Q56</f>
        <v>350.9886479570992</v>
      </c>
      <c r="R86" s="163">
        <f>'Predict EVs'!$C64*R56</f>
        <v>109.76245129588735</v>
      </c>
      <c r="S86" s="163">
        <f>'Predict EVs'!$C64*S56</f>
        <v>682.41103418590103</v>
      </c>
      <c r="T86" s="163">
        <f>'Predict EVs'!$C64*T56</f>
        <v>981.72160271631367</v>
      </c>
      <c r="U86" s="163">
        <f>'Predict EVs'!$C64*U56</f>
        <v>558.73065712961318</v>
      </c>
      <c r="V86" s="163">
        <f>'Predict EVs'!$C64*V56</f>
        <v>110.45764790090971</v>
      </c>
      <c r="W86" s="163">
        <f>'Predict EVs'!$C64*W56</f>
        <v>598.55139249143156</v>
      </c>
      <c r="X86" s="163">
        <f>'Predict EVs'!$C64*X56</f>
        <v>1208.3451803467372</v>
      </c>
      <c r="Y86" s="163">
        <f>'Predict EVs'!$C64*Y56</f>
        <v>542.98114568830442</v>
      </c>
      <c r="Z86" s="163">
        <f>'Predict EVs'!$C64*Z56</f>
        <v>1146.6819716256964</v>
      </c>
      <c r="AA86" s="163">
        <f>'Predict EVs'!$C64*AA56</f>
        <v>187.44958358889511</v>
      </c>
      <c r="AB86" s="163">
        <f>'Predict EVs'!$C64*AB56</f>
        <v>684.57160466342884</v>
      </c>
      <c r="AC86" s="163">
        <f>'Predict EVs'!$C64*AC56</f>
        <v>1089.6882115554063</v>
      </c>
      <c r="AD86" s="163">
        <f>'Predict EVs'!$C64*AD56</f>
        <v>1107.2991345072951</v>
      </c>
      <c r="AE86" s="163">
        <f t="shared" si="56"/>
        <v>19119.526832873999</v>
      </c>
    </row>
    <row r="87" spans="1:31" x14ac:dyDescent="0.35">
      <c r="A87" s="48">
        <v>2037</v>
      </c>
      <c r="B87" s="122">
        <v>24</v>
      </c>
      <c r="C87" s="163">
        <f>'Predict EVs'!$C65*C57</f>
        <v>873.80795777944263</v>
      </c>
      <c r="D87" s="163">
        <f>'Predict EVs'!$C65*D57</f>
        <v>1520.1829271859365</v>
      </c>
      <c r="E87" s="163">
        <f>'Predict EVs'!$C65*E57</f>
        <v>440.62795518708549</v>
      </c>
      <c r="F87" s="163">
        <f>'Predict EVs'!$C65*F57</f>
        <v>983.24120520719543</v>
      </c>
      <c r="G87" s="163">
        <f>'Predict EVs'!$C65*G57</f>
        <v>620.82444247125488</v>
      </c>
      <c r="H87" s="163">
        <f>'Predict EVs'!$C65*H57</f>
        <v>905.84796832903078</v>
      </c>
      <c r="I87" s="163">
        <f>'Predict EVs'!$C65*I57</f>
        <v>566.58948581593813</v>
      </c>
      <c r="J87" s="163">
        <f>'Predict EVs'!$C65*J57</f>
        <v>154.36371940723052</v>
      </c>
      <c r="K87" s="163">
        <f>'Predict EVs'!$C65*K57</f>
        <v>721.63498817359755</v>
      </c>
      <c r="L87" s="163">
        <f>'Predict EVs'!$C65*L57</f>
        <v>1180.9814660312372</v>
      </c>
      <c r="M87" s="163">
        <f>'Predict EVs'!$C65*M57</f>
        <v>400.86544274609651</v>
      </c>
      <c r="N87" s="163">
        <f>'Predict EVs'!$C65*N57</f>
        <v>1245.566168798917</v>
      </c>
      <c r="O87" s="163">
        <f>'Predict EVs'!$C65*O57</f>
        <v>697.3566948525646</v>
      </c>
      <c r="P87" s="163">
        <f>'Predict EVs'!$C65*P57</f>
        <v>287.58531959590243</v>
      </c>
      <c r="Q87" s="163">
        <f>'Predict EVs'!$C65*Q57</f>
        <v>381.00116534429111</v>
      </c>
      <c r="R87" s="163">
        <f>'Predict EVs'!$C65*R57</f>
        <v>118.67963395525102</v>
      </c>
      <c r="S87" s="163">
        <f>'Predict EVs'!$C65*S57</f>
        <v>741.77319798366545</v>
      </c>
      <c r="T87" s="163">
        <f>'Predict EVs'!$C65*T57</f>
        <v>1071.687554297557</v>
      </c>
      <c r="U87" s="163">
        <f>'Predict EVs'!$C65*U57</f>
        <v>605.62980262780286</v>
      </c>
      <c r="V87" s="163">
        <f>'Predict EVs'!$C65*V57</f>
        <v>119.99960173968923</v>
      </c>
      <c r="W87" s="163">
        <f>'Predict EVs'!$C65*W57</f>
        <v>654.4210923518383</v>
      </c>
      <c r="X87" s="163">
        <f>'Predict EVs'!$C65*X57</f>
        <v>1315.2622528325928</v>
      </c>
      <c r="Y87" s="163">
        <f>'Predict EVs'!$C65*Y57</f>
        <v>588.98416788210125</v>
      </c>
      <c r="Z87" s="163">
        <f>'Predict EVs'!$C65*Z57</f>
        <v>1244.839654861596</v>
      </c>
      <c r="AA87" s="163">
        <f>'Predict EVs'!$C65*AA57</f>
        <v>203.3236966808434</v>
      </c>
      <c r="AB87" s="163">
        <f>'Predict EVs'!$C65*AB57</f>
        <v>743.78509675372538</v>
      </c>
      <c r="AC87" s="163">
        <f>'Predict EVs'!$C65*AC57</f>
        <v>1184.5047599928698</v>
      </c>
      <c r="AD87" s="163">
        <f>'Predict EVs'!$C65*AD57</f>
        <v>1205.2117251477027</v>
      </c>
      <c r="AE87" s="163">
        <f t="shared" si="56"/>
        <v>20778.579144032959</v>
      </c>
    </row>
    <row r="88" spans="1:31" x14ac:dyDescent="0.35">
      <c r="A88" s="48">
        <v>2038</v>
      </c>
      <c r="B88" s="122">
        <v>25</v>
      </c>
      <c r="C88" s="163">
        <f>'Predict EVs'!$C66*C58</f>
        <v>944.21924748913079</v>
      </c>
      <c r="D88" s="163">
        <f>'Predict EVs'!$C66*D58</f>
        <v>1643.5347816673843</v>
      </c>
      <c r="E88" s="163">
        <f>'Predict EVs'!$C66*E58</f>
        <v>476.46323417322242</v>
      </c>
      <c r="F88" s="163">
        <f>'Predict EVs'!$C66*F58</f>
        <v>1068.4360452360272</v>
      </c>
      <c r="G88" s="163">
        <f>'Predict EVs'!$C66*G58</f>
        <v>670.85551282083634</v>
      </c>
      <c r="H88" s="163">
        <f>'Predict EVs'!$C66*H58</f>
        <v>981.64105703966072</v>
      </c>
      <c r="I88" s="163">
        <f>'Predict EVs'!$C66*I58</f>
        <v>613.2881799837329</v>
      </c>
      <c r="J88" s="163">
        <f>'Predict EVs'!$C66*J58</f>
        <v>168.15135005473769</v>
      </c>
      <c r="K88" s="163">
        <f>'Predict EVs'!$C66*K58</f>
        <v>780.5450918879468</v>
      </c>
      <c r="L88" s="163">
        <f>'Predict EVs'!$C66*L58</f>
        <v>1279.2378469150647</v>
      </c>
      <c r="M88" s="163">
        <f>'Predict EVs'!$C66*M58</f>
        <v>433.38087348234097</v>
      </c>
      <c r="N88" s="163">
        <f>'Predict EVs'!$C66*N58</f>
        <v>1347.5377715871634</v>
      </c>
      <c r="O88" s="163">
        <f>'Predict EVs'!$C66*O58</f>
        <v>754.88790195844751</v>
      </c>
      <c r="P88" s="163">
        <f>'Predict EVs'!$C66*P58</f>
        <v>310.44151027794118</v>
      </c>
      <c r="Q88" s="163">
        <f>'Predict EVs'!$C66*Q58</f>
        <v>412.19969081466536</v>
      </c>
      <c r="R88" s="163">
        <f>'Predict EVs'!$C66*R58</f>
        <v>127.91409617166643</v>
      </c>
      <c r="S88" s="163">
        <f>'Predict EVs'!$C66*S58</f>
        <v>803.5568814574317</v>
      </c>
      <c r="T88" s="163">
        <f>'Predict EVs'!$C66*T58</f>
        <v>1165.6598278062686</v>
      </c>
      <c r="U88" s="163">
        <f>'Predict EVs'!$C66*U58</f>
        <v>654.31654452064652</v>
      </c>
      <c r="V88" s="163">
        <f>'Predict EVs'!$C66*V58</f>
        <v>129.92588592594751</v>
      </c>
      <c r="W88" s="163">
        <f>'Predict EVs'!$C66*W58</f>
        <v>712.84992248248727</v>
      </c>
      <c r="X88" s="163">
        <f>'Predict EVs'!$C66*X58</f>
        <v>1426.673634642628</v>
      </c>
      <c r="Y88" s="163">
        <f>'Predict EVs'!$C66*Y58</f>
        <v>636.77313867682938</v>
      </c>
      <c r="Z88" s="163">
        <f>'Predict EVs'!$C66*Z58</f>
        <v>1346.8842353320622</v>
      </c>
      <c r="AA88" s="163">
        <f>'Predict EVs'!$C66*AA58</f>
        <v>219.81353758841826</v>
      </c>
      <c r="AB88" s="163">
        <f>'Predict EVs'!$C66*AB58</f>
        <v>805.38924932713041</v>
      </c>
      <c r="AC88" s="163">
        <f>'Predict EVs'!$C66*AC58</f>
        <v>1283.1909949403869</v>
      </c>
      <c r="AD88" s="163">
        <f>'Predict EVs'!$C66*AD58</f>
        <v>1307.2355044767817</v>
      </c>
      <c r="AE88" s="163">
        <f t="shared" si="56"/>
        <v>22505.00354873699</v>
      </c>
    </row>
    <row r="89" spans="1:31" x14ac:dyDescent="0.35">
      <c r="A89" s="48">
        <v>2039</v>
      </c>
      <c r="B89" s="122">
        <v>26</v>
      </c>
      <c r="C89" s="163">
        <f>'Predict EVs'!$C67*C59</f>
        <v>1017.2178740326015</v>
      </c>
      <c r="D89" s="163">
        <f>'Predict EVs'!$C67*D59</f>
        <v>1771.481918409218</v>
      </c>
      <c r="E89" s="163">
        <f>'Predict EVs'!$C67*E59</f>
        <v>513.639420633751</v>
      </c>
      <c r="F89" s="163">
        <f>'Predict EVs'!$C67*F59</f>
        <v>1157.1977479644004</v>
      </c>
      <c r="G89" s="163">
        <f>'Predict EVs'!$C67*G59</f>
        <v>722.7254038782703</v>
      </c>
      <c r="H89" s="163">
        <f>'Predict EVs'!$C67*H59</f>
        <v>1060.4240249645027</v>
      </c>
      <c r="I89" s="163">
        <f>'Predict EVs'!$C67*I59</f>
        <v>661.77914871140501</v>
      </c>
      <c r="J89" s="163">
        <f>'Predict EVs'!$C67*J59</f>
        <v>182.54428441039457</v>
      </c>
      <c r="K89" s="163">
        <f>'Predict EVs'!$C67*K59</f>
        <v>841.67555739894658</v>
      </c>
      <c r="L89" s="163">
        <f>'Predict EVs'!$C67*L59</f>
        <v>1381.330979296127</v>
      </c>
      <c r="M89" s="163">
        <f>'Predict EVs'!$C67*M59</f>
        <v>467.10675180243248</v>
      </c>
      <c r="N89" s="163">
        <f>'Predict EVs'!$C67*N59</f>
        <v>1453.3737458475071</v>
      </c>
      <c r="O89" s="163">
        <f>'Predict EVs'!$C67*O59</f>
        <v>814.63103383980899</v>
      </c>
      <c r="P89" s="163">
        <f>'Predict EVs'!$C67*P59</f>
        <v>334.11436354521987</v>
      </c>
      <c r="Q89" s="163">
        <f>'Predict EVs'!$C67*Q59</f>
        <v>444.58102550393272</v>
      </c>
      <c r="R89" s="163">
        <f>'Predict EVs'!$C67*R59</f>
        <v>137.46384700151728</v>
      </c>
      <c r="S89" s="163">
        <f>'Predict EVs'!$C67*S59</f>
        <v>867.75800143181516</v>
      </c>
      <c r="T89" s="163">
        <f>'Predict EVs'!$C67*T59</f>
        <v>1263.6422069118059</v>
      </c>
      <c r="U89" s="163">
        <f>'Predict EVs'!$C67*U59</f>
        <v>704.78393590064775</v>
      </c>
      <c r="V89" s="163">
        <f>'Predict EVs'!$C67*V59</f>
        <v>140.23569863895827</v>
      </c>
      <c r="W89" s="163">
        <f>'Predict EVs'!$C67*W59</f>
        <v>773.84234215354468</v>
      </c>
      <c r="X89" s="163">
        <f>'Predict EVs'!$C67*X59</f>
        <v>1542.5759115435649</v>
      </c>
      <c r="Y89" s="163">
        <f>'Predict EVs'!$C67*Y59</f>
        <v>686.34220754642786</v>
      </c>
      <c r="Z89" s="163">
        <f>'Predict EVs'!$C67*Z59</f>
        <v>1452.8054877761963</v>
      </c>
      <c r="AA89" s="163">
        <f>'Predict EVs'!$C67*AA59</f>
        <v>236.91707137427932</v>
      </c>
      <c r="AB89" s="163">
        <f>'Predict EVs'!$C67*AB59</f>
        <v>869.3792544574203</v>
      </c>
      <c r="AC89" s="163">
        <f>'Predict EVs'!$C67*AC59</f>
        <v>1385.7404508636869</v>
      </c>
      <c r="AD89" s="163">
        <f>'Predict EVs'!$C67*AD59</f>
        <v>1413.3672090633556</v>
      </c>
      <c r="AE89" s="163">
        <f t="shared" si="56"/>
        <v>24298.676904901738</v>
      </c>
    </row>
    <row r="90" spans="1:31" x14ac:dyDescent="0.35">
      <c r="A90" s="48">
        <v>2040</v>
      </c>
      <c r="B90" s="122">
        <v>27</v>
      </c>
      <c r="C90" s="163">
        <f>'Predict EVs'!$C68*C60</f>
        <v>1092.7945880315096</v>
      </c>
      <c r="D90" s="163">
        <f>'Predict EVs'!$C68*D60</f>
        <v>1904.009919300142</v>
      </c>
      <c r="E90" s="163">
        <f>'Predict EVs'!$C68*E60</f>
        <v>552.15249481215017</v>
      </c>
      <c r="F90" s="163">
        <f>'Predict EVs'!$C68*F60</f>
        <v>1249.5275693104581</v>
      </c>
      <c r="G90" s="163">
        <f>'Predict EVs'!$C68*G60</f>
        <v>776.42755419476975</v>
      </c>
      <c r="H90" s="163">
        <f>'Predict EVs'!$C68*H60</f>
        <v>1142.1927581949128</v>
      </c>
      <c r="I90" s="163">
        <f>'Predict EVs'!$C68*I60</f>
        <v>712.05843387860671</v>
      </c>
      <c r="J90" s="163">
        <f>'Predict EVs'!$C68*J60</f>
        <v>197.54352614385581</v>
      </c>
      <c r="K90" s="163">
        <f>'Predict EVs'!$C68*K60</f>
        <v>905.02023378690126</v>
      </c>
      <c r="L90" s="163">
        <f>'Predict EVs'!$C68*L60</f>
        <v>1487.2544099790198</v>
      </c>
      <c r="M90" s="163">
        <f>'Predict EVs'!$C68*M60</f>
        <v>502.03925244417718</v>
      </c>
      <c r="N90" s="163">
        <f>'Predict EVs'!$C68*N60</f>
        <v>1563.0640434407178</v>
      </c>
      <c r="O90" s="163">
        <f>'Predict EVs'!$C68*O60</f>
        <v>876.58132558801844</v>
      </c>
      <c r="P90" s="163">
        <f>'Predict EVs'!$C68*P60</f>
        <v>358.60021471771171</v>
      </c>
      <c r="Q90" s="163">
        <f>'Predict EVs'!$C68*Q60</f>
        <v>478.14210921491281</v>
      </c>
      <c r="R90" s="163">
        <f>'Predict EVs'!$C68*R60</f>
        <v>147.32698748599927</v>
      </c>
      <c r="S90" s="163">
        <f>'Predict EVs'!$C68*S60</f>
        <v>934.37263948396958</v>
      </c>
      <c r="T90" s="163">
        <f>'Predict EVs'!$C68*T60</f>
        <v>1365.638238270632</v>
      </c>
      <c r="U90" s="163">
        <f>'Predict EVs'!$C68*U60</f>
        <v>757.02534163511223</v>
      </c>
      <c r="V90" s="163">
        <f>'Predict EVs'!$C68*V60</f>
        <v>150.92827164131575</v>
      </c>
      <c r="W90" s="163">
        <f>'Predict EVs'!$C68*W60</f>
        <v>837.40256048501726</v>
      </c>
      <c r="X90" s="163">
        <f>'Predict EVs'!$C68*X60</f>
        <v>1662.9657737380919</v>
      </c>
      <c r="Y90" s="163">
        <f>'Predict EVs'!$C68*Y60</f>
        <v>737.68578274946572</v>
      </c>
      <c r="Z90" s="163">
        <f>'Predict EVs'!$C68*Z60</f>
        <v>1562.5936288938251</v>
      </c>
      <c r="AA90" s="163">
        <f>'Predict EVs'!$C68*AA60</f>
        <v>254.63235318560493</v>
      </c>
      <c r="AB90" s="163">
        <f>'Predict EVs'!$C68*AB60</f>
        <v>935.75050443061514</v>
      </c>
      <c r="AC90" s="163">
        <f>'Predict EVs'!$C68*AC60</f>
        <v>1492.1469226305826</v>
      </c>
      <c r="AD90" s="163">
        <f>'Predict EVs'!$C68*AD60</f>
        <v>1523.6036777907248</v>
      </c>
      <c r="AE90" s="163">
        <f t="shared" si="56"/>
        <v>26159.481115458813</v>
      </c>
    </row>
    <row r="91" spans="1:31" x14ac:dyDescent="0.35">
      <c r="B91" s="51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</row>
    <row r="92" spans="1:31" x14ac:dyDescent="0.35">
      <c r="A92" s="160" t="s">
        <v>143</v>
      </c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  <c r="AA92" s="54"/>
      <c r="AB92" s="54"/>
      <c r="AC92" s="54"/>
      <c r="AD92" s="54"/>
      <c r="AE92" s="54"/>
    </row>
    <row r="93" spans="1:31" x14ac:dyDescent="0.35">
      <c r="A93" s="162" t="s">
        <v>14</v>
      </c>
      <c r="B93" s="162" t="s">
        <v>142</v>
      </c>
      <c r="C93" s="162" t="s">
        <v>38</v>
      </c>
      <c r="D93" s="162" t="s">
        <v>39</v>
      </c>
      <c r="E93" s="162" t="s">
        <v>40</v>
      </c>
      <c r="F93" s="162" t="s">
        <v>41</v>
      </c>
      <c r="G93" s="162" t="s">
        <v>42</v>
      </c>
      <c r="H93" s="162" t="s">
        <v>43</v>
      </c>
      <c r="I93" s="162" t="s">
        <v>44</v>
      </c>
      <c r="J93" s="162" t="s">
        <v>45</v>
      </c>
      <c r="K93" s="162" t="s">
        <v>46</v>
      </c>
      <c r="L93" s="162" t="s">
        <v>47</v>
      </c>
      <c r="M93" s="162" t="s">
        <v>48</v>
      </c>
      <c r="N93" s="162" t="s">
        <v>49</v>
      </c>
      <c r="O93" s="162" t="s">
        <v>50</v>
      </c>
      <c r="P93" s="162" t="s">
        <v>51</v>
      </c>
      <c r="Q93" s="162" t="s">
        <v>52</v>
      </c>
      <c r="R93" s="162" t="s">
        <v>53</v>
      </c>
      <c r="S93" s="162" t="s">
        <v>54</v>
      </c>
      <c r="T93" s="162" t="s">
        <v>55</v>
      </c>
      <c r="U93" s="162" t="s">
        <v>56</v>
      </c>
      <c r="V93" s="162" t="s">
        <v>57</v>
      </c>
      <c r="W93" s="162" t="s">
        <v>58</v>
      </c>
      <c r="X93" s="162" t="s">
        <v>59</v>
      </c>
      <c r="Y93" s="162" t="s">
        <v>60</v>
      </c>
      <c r="Z93" s="162" t="s">
        <v>61</v>
      </c>
      <c r="AA93" s="162" t="s">
        <v>62</v>
      </c>
      <c r="AB93" s="162" t="s">
        <v>63</v>
      </c>
      <c r="AC93" s="162" t="s">
        <v>64</v>
      </c>
      <c r="AD93" s="162" t="s">
        <v>65</v>
      </c>
      <c r="AE93" s="162" t="s">
        <v>87</v>
      </c>
    </row>
    <row r="94" spans="1:31" x14ac:dyDescent="0.35">
      <c r="A94" s="48">
        <v>2015</v>
      </c>
      <c r="B94" s="49">
        <v>2</v>
      </c>
      <c r="C94" s="50">
        <f>'Predict EVs'!$D43*C35</f>
        <v>4.974702788924059E-2</v>
      </c>
      <c r="D94" s="50">
        <f>'Predict EVs'!$D43*D35</f>
        <v>8.2637556181408833E-2</v>
      </c>
      <c r="E94" s="50">
        <f>'Predict EVs'!$D43*E35</f>
        <v>2.3668884845765941E-2</v>
      </c>
      <c r="F94" s="50">
        <f>'Predict EVs'!$D43*F35</f>
        <v>3.6919804933163859E-2</v>
      </c>
      <c r="G94" s="50">
        <f>'Predict EVs'!$D43*G35</f>
        <v>3.5183477473435858E-2</v>
      </c>
      <c r="H94" s="50">
        <f>'Predict EVs'!$D43*H35</f>
        <v>4.0791233623275101E-2</v>
      </c>
      <c r="I94" s="50">
        <f>'Predict EVs'!$D43*I35</f>
        <v>2.88861750118386E-2</v>
      </c>
      <c r="J94" s="50">
        <f>'Predict EVs'!$D43*J35</f>
        <v>4.4529737723167928E-3</v>
      </c>
      <c r="K94" s="50">
        <f>'Predict EVs'!$D43*K35</f>
        <v>3.812443403201822E-2</v>
      </c>
      <c r="L94" s="50">
        <f>'Predict EVs'!$D43*L35</f>
        <v>5.6368334039495219E-2</v>
      </c>
      <c r="M94" s="50">
        <f>'Predict EVs'!$D43*M35</f>
        <v>2.1940865172926587E-2</v>
      </c>
      <c r="N94" s="50">
        <f>'Predict EVs'!$D43*N35</f>
        <v>6.5432129535013178E-2</v>
      </c>
      <c r="O94" s="50">
        <f>'Predict EVs'!$D43*O35</f>
        <v>3.4734856981448715E-2</v>
      </c>
      <c r="P94" s="50">
        <f>'Predict EVs'!$D43*P35</f>
        <v>1.7288504515282174E-2</v>
      </c>
      <c r="Q94" s="50">
        <f>'Predict EVs'!$D43*Q35</f>
        <v>1.9672839352324934E-2</v>
      </c>
      <c r="R94" s="50">
        <f>'Predict EVs'!$D43*R35</f>
        <v>7.8010118884430388E-3</v>
      </c>
      <c r="S94" s="50">
        <f>'Predict EVs'!$D43*S35</f>
        <v>3.4718241407671414E-2</v>
      </c>
      <c r="T94" s="50">
        <f>'Predict EVs'!$D43*T35</f>
        <v>3.3704691407256022E-2</v>
      </c>
      <c r="U94" s="50">
        <f>'Predict EVs'!$D43*U35</f>
        <v>3.4701625833894113E-2</v>
      </c>
      <c r="V94" s="50">
        <f>'Predict EVs'!$D43*V35</f>
        <v>6.0148377073831307E-3</v>
      </c>
      <c r="W94" s="50">
        <f>'Predict EVs'!$D43*W35</f>
        <v>1.8750675007684705E-2</v>
      </c>
      <c r="X94" s="50">
        <f>'Predict EVs'!$D43*X35</f>
        <v>5.5213551661972775E-2</v>
      </c>
      <c r="Y94" s="50">
        <f>'Predict EVs'!$D43*Y35</f>
        <v>3.2184366406632942E-2</v>
      </c>
      <c r="Z94" s="50">
        <f>'Predict EVs'!$D43*Z35</f>
        <v>6.5008432403691988E-2</v>
      </c>
      <c r="AA94" s="50">
        <f>'Predict EVs'!$D43*AA35</f>
        <v>1.0966278693018968E-2</v>
      </c>
      <c r="AB94" s="50">
        <f>'Predict EVs'!$D43*AB35</f>
        <v>3.6828419277388703E-2</v>
      </c>
      <c r="AC94" s="50">
        <f>'Predict EVs'!$D43*AC35</f>
        <v>5.6210486088610859E-2</v>
      </c>
      <c r="AD94" s="50">
        <f>'Predict EVs'!$D43*AD35</f>
        <v>5.2048284857396841E-2</v>
      </c>
      <c r="AE94" s="50">
        <f>SUM(C94:AD94)</f>
        <v>1</v>
      </c>
    </row>
    <row r="95" spans="1:31" x14ac:dyDescent="0.35">
      <c r="A95" s="48">
        <v>2016</v>
      </c>
      <c r="B95" s="49">
        <v>3</v>
      </c>
      <c r="C95" s="50">
        <f>'Predict EVs'!$D44*C36</f>
        <v>0.57473305338932212</v>
      </c>
      <c r="D95" s="50">
        <f>'Predict EVs'!$D44*D36</f>
        <v>0.98620275944811042</v>
      </c>
      <c r="E95" s="50">
        <f>'Predict EVs'!$D44*E36</f>
        <v>0.28151169766046791</v>
      </c>
      <c r="F95" s="50">
        <f>'Predict EVs'!$D44*F36</f>
        <v>0.43988002399520099</v>
      </c>
      <c r="G95" s="50">
        <f>'Predict EVs'!$D44*G36</f>
        <v>0.41175764847030594</v>
      </c>
      <c r="H95" s="50">
        <f>'Predict EVs'!$D44*H36</f>
        <v>0.5195440911817637</v>
      </c>
      <c r="I95" s="50">
        <f>'Predict EVs'!$D44*I36</f>
        <v>0.33430113977204556</v>
      </c>
      <c r="J95" s="50">
        <f>'Predict EVs'!$D44*J36</f>
        <v>5.1829634073185367E-2</v>
      </c>
      <c r="K95" s="50">
        <f>'Predict EVs'!$D44*K36</f>
        <v>0.45360527894421115</v>
      </c>
      <c r="L95" s="50">
        <f>'Predict EVs'!$D44*L36</f>
        <v>0.68453509298140369</v>
      </c>
      <c r="M95" s="50">
        <f>'Predict EVs'!$D44*M36</f>
        <v>0.2584763047390522</v>
      </c>
      <c r="N95" s="50">
        <f>'Predict EVs'!$D44*N36</f>
        <v>0.76285542891421709</v>
      </c>
      <c r="O95" s="50">
        <f>'Predict EVs'!$D44*O36</f>
        <v>0.41857228554289144</v>
      </c>
      <c r="P95" s="50">
        <f>'Predict EVs'!$D44*P36</f>
        <v>0.20175164967006601</v>
      </c>
      <c r="Q95" s="50">
        <f>'Predict EVs'!$D44*Q36</f>
        <v>0.23592081583683264</v>
      </c>
      <c r="R95" s="50">
        <f>'Predict EVs'!$D44*R36</f>
        <v>8.9742051589682056E-2</v>
      </c>
      <c r="S95" s="50">
        <f>'Predict EVs'!$D44*S36</f>
        <v>0.42826634673065389</v>
      </c>
      <c r="T95" s="50">
        <f>'Predict EVs'!$D44*T36</f>
        <v>0.46080383923215362</v>
      </c>
      <c r="U95" s="50">
        <f>'Predict EVs'!$D44*U36</f>
        <v>0.4057108578284343</v>
      </c>
      <c r="V95" s="50">
        <f>'Predict EVs'!$D44*V36</f>
        <v>6.9682063587282544E-2</v>
      </c>
      <c r="W95" s="50">
        <f>'Predict EVs'!$D44*W36</f>
        <v>0.22075584883023397</v>
      </c>
      <c r="X95" s="50">
        <f>'Predict EVs'!$D44*X36</f>
        <v>0.69451709658068383</v>
      </c>
      <c r="Y95" s="50">
        <f>'Predict EVs'!$D44*Y36</f>
        <v>0.38286742651469707</v>
      </c>
      <c r="Z95" s="50">
        <f>'Predict EVs'!$D44*Z36</f>
        <v>0.76976604679064187</v>
      </c>
      <c r="AA95" s="50">
        <f>'Predict EVs'!$D44*AA36</f>
        <v>0.13293341331733655</v>
      </c>
      <c r="AB95" s="50">
        <f>'Predict EVs'!$D44*AB36</f>
        <v>0.43316136772645475</v>
      </c>
      <c r="AC95" s="50">
        <f>'Predict EVs'!$D44*AC36</f>
        <v>0.66908218356328741</v>
      </c>
      <c r="AD95" s="50">
        <f>'Predict EVs'!$D44*AD36</f>
        <v>0.62723455308938214</v>
      </c>
      <c r="AE95" s="50">
        <f t="shared" ref="AE95:AE119" si="57">SUM(C95:AD95)</f>
        <v>11.999999999999998</v>
      </c>
    </row>
    <row r="96" spans="1:31" x14ac:dyDescent="0.35">
      <c r="A96" s="48">
        <v>2017</v>
      </c>
      <c r="B96" s="49">
        <v>4</v>
      </c>
      <c r="C96" s="50">
        <f>'Predict EVs'!$D45*C37</f>
        <v>14.762895969431774</v>
      </c>
      <c r="D96" s="50">
        <f>'Predict EVs'!$D45*D37</f>
        <v>25.270846172809069</v>
      </c>
      <c r="E96" s="50">
        <f>'Predict EVs'!$D45*E37</f>
        <v>7.360886848268211</v>
      </c>
      <c r="F96" s="50">
        <f>'Predict EVs'!$D45*F37</f>
        <v>11.441667693824725</v>
      </c>
      <c r="G96" s="50">
        <f>'Predict EVs'!$D45*G37</f>
        <v>10.495855417231603</v>
      </c>
      <c r="H96" s="50">
        <f>'Predict EVs'!$D45*H37</f>
        <v>13.355062862073215</v>
      </c>
      <c r="I96" s="50">
        <f>'Predict EVs'!$D45*I37</f>
        <v>8.870316159250585</v>
      </c>
      <c r="J96" s="50">
        <f>'Predict EVs'!$D45*J37</f>
        <v>1.5529705411068653</v>
      </c>
      <c r="K96" s="50">
        <f>'Predict EVs'!$D45*K37</f>
        <v>11.707752989029951</v>
      </c>
      <c r="L96" s="50">
        <f>'Predict EVs'!$D45*L37</f>
        <v>17.595494884752863</v>
      </c>
      <c r="M96" s="50">
        <f>'Predict EVs'!$D45*M37</f>
        <v>6.6908356957968689</v>
      </c>
      <c r="N96" s="50">
        <f>'Predict EVs'!$D45*N37</f>
        <v>20.028965857266115</v>
      </c>
      <c r="O96" s="50">
        <f>'Predict EVs'!$D45*O37</f>
        <v>10.965133119684456</v>
      </c>
      <c r="P96" s="50">
        <f>'Predict EVs'!$D45*P37</f>
        <v>5.1475409836065573</v>
      </c>
      <c r="Q96" s="50">
        <f>'Predict EVs'!$D45*Q37</f>
        <v>6.2094632071983238</v>
      </c>
      <c r="R96" s="50">
        <f>'Predict EVs'!$D45*R37</f>
        <v>2.2738197953901143</v>
      </c>
      <c r="S96" s="50">
        <f>'Predict EVs'!$D45*S37</f>
        <v>11.117527425120176</v>
      </c>
      <c r="T96" s="50">
        <f>'Predict EVs'!$D45*T37</f>
        <v>12.687430666831011</v>
      </c>
      <c r="U96" s="50">
        <f>'Predict EVs'!$D45*U37</f>
        <v>10.423286700357449</v>
      </c>
      <c r="V96" s="50">
        <f>'Predict EVs'!$D45*V37</f>
        <v>1.8069610501663993</v>
      </c>
      <c r="W96" s="50">
        <f>'Predict EVs'!$D45*W37</f>
        <v>6.8142025144829272</v>
      </c>
      <c r="X96" s="50">
        <f>'Predict EVs'!$D45*X37</f>
        <v>18.717891039073091</v>
      </c>
      <c r="Y96" s="50">
        <f>'Predict EVs'!$D45*Y37</f>
        <v>9.7000184888450622</v>
      </c>
      <c r="Z96" s="50">
        <f>'Predict EVs'!$D45*Z37</f>
        <v>19.66854123012449</v>
      </c>
      <c r="AA96" s="50">
        <f>'Predict EVs'!$D45*AA37</f>
        <v>3.4228244792308637</v>
      </c>
      <c r="AB96" s="50">
        <f>'Predict EVs'!$D45*AB37</f>
        <v>11.439248736595587</v>
      </c>
      <c r="AC96" s="50">
        <f>'Predict EVs'!$D45*AC37</f>
        <v>17.774497719709107</v>
      </c>
      <c r="AD96" s="50">
        <f>'Predict EVs'!$D45*AD37</f>
        <v>16.698061752742511</v>
      </c>
      <c r="AE96" s="50">
        <f t="shared" si="57"/>
        <v>314</v>
      </c>
    </row>
    <row r="97" spans="1:31" x14ac:dyDescent="0.35">
      <c r="A97" s="48">
        <v>2018</v>
      </c>
      <c r="B97" s="49">
        <v>5</v>
      </c>
      <c r="C97" s="50">
        <f>'Predict EVs'!$D46*C38</f>
        <v>26.221452197196406</v>
      </c>
      <c r="D97" s="50">
        <f>'Predict EVs'!$D46*D38</f>
        <v>44.202236572688612</v>
      </c>
      <c r="E97" s="50">
        <f>'Predict EVs'!$D46*E38</f>
        <v>12.629810468840237</v>
      </c>
      <c r="F97" s="50">
        <f>'Predict EVs'!$D46*F38</f>
        <v>22.899144222187221</v>
      </c>
      <c r="G97" s="50">
        <f>'Predict EVs'!$D46*G38</f>
        <v>18.45119966398908</v>
      </c>
      <c r="H97" s="50">
        <f>'Predict EVs'!$D46*H38</f>
        <v>23.9701790308185</v>
      </c>
      <c r="I97" s="50">
        <f>'Predict EVs'!$D46*I38</f>
        <v>15.611907386990076</v>
      </c>
      <c r="J97" s="50">
        <f>'Predict EVs'!$D46*J38</f>
        <v>3.2467055179293323</v>
      </c>
      <c r="K97" s="50">
        <f>'Predict EVs'!$D46*K38</f>
        <v>20.75287446842022</v>
      </c>
      <c r="L97" s="50">
        <f>'Predict EVs'!$D46*L38</f>
        <v>31.370819551635428</v>
      </c>
      <c r="M97" s="50">
        <f>'Predict EVs'!$D46*M38</f>
        <v>11.617577571271065</v>
      </c>
      <c r="N97" s="50">
        <f>'Predict EVs'!$D46*N38</f>
        <v>35.264346091247965</v>
      </c>
      <c r="O97" s="50">
        <f>'Predict EVs'!$D46*O38</f>
        <v>19.035018638105736</v>
      </c>
      <c r="P97" s="50">
        <f>'Predict EVs'!$D46*P38</f>
        <v>8.9420906179450821</v>
      </c>
      <c r="Q97" s="50">
        <f>'Predict EVs'!$D46*Q38</f>
        <v>10.844752454454769</v>
      </c>
      <c r="R97" s="50">
        <f>'Predict EVs'!$D46*R38</f>
        <v>3.9439281776657737</v>
      </c>
      <c r="S97" s="50">
        <f>'Predict EVs'!$D46*S38</f>
        <v>20.085052764214833</v>
      </c>
      <c r="T97" s="50">
        <f>'Predict EVs'!$D46*T38</f>
        <v>24.062582033916101</v>
      </c>
      <c r="U97" s="50">
        <f>'Predict EVs'!$D46*U38</f>
        <v>18.047986559563185</v>
      </c>
      <c r="V97" s="50">
        <f>'Predict EVs'!$D46*V38</f>
        <v>3.3349083845224969</v>
      </c>
      <c r="W97" s="50">
        <f>'Predict EVs'!$D46*W38</f>
        <v>13.549640363311806</v>
      </c>
      <c r="X97" s="50">
        <f>'Predict EVs'!$D46*X38</f>
        <v>32.71486323305507</v>
      </c>
      <c r="Y97" s="50">
        <f>'Predict EVs'!$D46*Y38</f>
        <v>16.964351341418595</v>
      </c>
      <c r="Z97" s="50">
        <f>'Predict EVs'!$D46*Z38</f>
        <v>34.529322202971592</v>
      </c>
      <c r="AA97" s="50">
        <f>'Predict EVs'!$D46*AA38</f>
        <v>5.9515934267863697</v>
      </c>
      <c r="AB97" s="50">
        <f>'Predict EVs'!$D46*AB38</f>
        <v>19.770042526382106</v>
      </c>
      <c r="AC97" s="50">
        <f>'Predict EVs'!$D46*AC38</f>
        <v>31.753031973539137</v>
      </c>
      <c r="AD97" s="50">
        <f>'Predict EVs'!$D46*AD38</f>
        <v>30.23258255893316</v>
      </c>
      <c r="AE97" s="50">
        <f t="shared" si="57"/>
        <v>560</v>
      </c>
    </row>
    <row r="98" spans="1:31" x14ac:dyDescent="0.35">
      <c r="A98" s="48">
        <v>2019</v>
      </c>
      <c r="B98" s="49">
        <v>6</v>
      </c>
      <c r="C98" s="50">
        <f>'Predict EVs'!$D47*C39</f>
        <v>51.216830876361207</v>
      </c>
      <c r="D98" s="50">
        <f>'Predict EVs'!$D47*D39</f>
        <v>87.466034521075642</v>
      </c>
      <c r="E98" s="50">
        <f>'Predict EVs'!$D47*E39</f>
        <v>25.189421438625082</v>
      </c>
      <c r="F98" s="50">
        <f>'Predict EVs'!$D47*F39</f>
        <v>47.275798207274612</v>
      </c>
      <c r="G98" s="50">
        <f>'Predict EVs'!$D47*G39</f>
        <v>36.448329505889326</v>
      </c>
      <c r="H98" s="50">
        <f>'Predict EVs'!$D47*H39</f>
        <v>47.765315949329583</v>
      </c>
      <c r="I98" s="50">
        <f>'Predict EVs'!$D47*I39</f>
        <v>31.254463293577306</v>
      </c>
      <c r="J98" s="50">
        <f>'Predict EVs'!$D47*J39</f>
        <v>6.4135121120082967</v>
      </c>
      <c r="K98" s="50">
        <f>'Predict EVs'!$D47*K39</f>
        <v>40.804207719090307</v>
      </c>
      <c r="L98" s="50">
        <f>'Predict EVs'!$D47*L39</f>
        <v>63.463071338617681</v>
      </c>
      <c r="M98" s="50">
        <f>'Predict EVs'!$D47*M39</f>
        <v>23.140084450700055</v>
      </c>
      <c r="N98" s="50">
        <f>'Predict EVs'!$D47*N39</f>
        <v>70.249944440328917</v>
      </c>
      <c r="O98" s="50">
        <f>'Predict EVs'!$D47*O39</f>
        <v>38.66360471146011</v>
      </c>
      <c r="P98" s="50">
        <f>'Predict EVs'!$D47*P39</f>
        <v>17.448403585450777</v>
      </c>
      <c r="Q98" s="50">
        <f>'Predict EVs'!$D47*Q39</f>
        <v>21.347951700125936</v>
      </c>
      <c r="R98" s="50">
        <f>'Predict EVs'!$D47*R39</f>
        <v>7.5584858137639825</v>
      </c>
      <c r="S98" s="50">
        <f>'Predict EVs'!$D47*S39</f>
        <v>39.659234017334619</v>
      </c>
      <c r="T98" s="50">
        <f>'Predict EVs'!$D47*T39</f>
        <v>48.097192384621088</v>
      </c>
      <c r="U98" s="50">
        <f>'Predict EVs'!$D47*U39</f>
        <v>35.203792873546192</v>
      </c>
      <c r="V98" s="50">
        <f>'Predict EVs'!$D47*V39</f>
        <v>6.6209348840654867</v>
      </c>
      <c r="W98" s="50">
        <f>'Predict EVs'!$D47*W39</f>
        <v>27.19727387213868</v>
      </c>
      <c r="X98" s="50">
        <f>'Predict EVs'!$D47*X39</f>
        <v>66.441662345358921</v>
      </c>
      <c r="Y98" s="50">
        <f>'Predict EVs'!$D47*Y39</f>
        <v>34.166679013260243</v>
      </c>
      <c r="Z98" s="50">
        <f>'Predict EVs'!$D47*Z39</f>
        <v>69.353878065041854</v>
      </c>
      <c r="AA98" s="50">
        <f>'Predict EVs'!$D47*AA39</f>
        <v>11.715238165790058</v>
      </c>
      <c r="AB98" s="50">
        <f>'Predict EVs'!$D47*AB39</f>
        <v>40.314689977035336</v>
      </c>
      <c r="AC98" s="50">
        <f>'Predict EVs'!$D47*AC39</f>
        <v>63.629009556263433</v>
      </c>
      <c r="AD98" s="50">
        <f>'Predict EVs'!$D47*AD39</f>
        <v>61.894955181865328</v>
      </c>
      <c r="AE98" s="50">
        <f t="shared" si="57"/>
        <v>1120</v>
      </c>
    </row>
    <row r="99" spans="1:31" x14ac:dyDescent="0.35">
      <c r="A99" s="48">
        <v>2020</v>
      </c>
      <c r="B99" s="49">
        <v>7</v>
      </c>
      <c r="C99" s="50">
        <f>'Predict EVs'!$D48*C40</f>
        <v>55.084145384688703</v>
      </c>
      <c r="D99" s="50">
        <f>'Predict EVs'!$D48*D40</f>
        <v>94.0972481907569</v>
      </c>
      <c r="E99" s="50">
        <f>'Predict EVs'!$D48*E40</f>
        <v>27.127134613551544</v>
      </c>
      <c r="F99" s="50">
        <f>'Predict EVs'!$D48*F40</f>
        <v>51.871721548873396</v>
      </c>
      <c r="G99" s="50">
        <f>'Predict EVs'!$D48*G40</f>
        <v>39.200494196490766</v>
      </c>
      <c r="H99" s="50">
        <f>'Predict EVs'!$D48*H40</f>
        <v>51.372011174413238</v>
      </c>
      <c r="I99" s="50">
        <f>'Predict EVs'!$D48*I40</f>
        <v>34.105233056905917</v>
      </c>
      <c r="J99" s="50">
        <f>'Predict EVs'!$D48*J40</f>
        <v>7.4064216214630854</v>
      </c>
      <c r="K99" s="50">
        <f>'Predict EVs'!$D48*K40</f>
        <v>43.938819354318355</v>
      </c>
      <c r="L99" s="50">
        <f>'Predict EVs'!$D48*L40</f>
        <v>69.45974204996223</v>
      </c>
      <c r="M99" s="50">
        <f>'Predict EVs'!$D48*M40</f>
        <v>24.887361328024756</v>
      </c>
      <c r="N99" s="50">
        <f>'Predict EVs'!$D48*N40</f>
        <v>75.554423938467409</v>
      </c>
      <c r="O99" s="50">
        <f>'Predict EVs'!$D48*O40</f>
        <v>41.333186687490375</v>
      </c>
      <c r="P99" s="50">
        <f>'Predict EVs'!$D48*P40</f>
        <v>18.614211448640958</v>
      </c>
      <c r="Q99" s="50">
        <f>'Predict EVs'!$D48*Q40</f>
        <v>22.85282623200839</v>
      </c>
      <c r="R99" s="50">
        <f>'Predict EVs'!$D48*R40</f>
        <v>8.0042893909064912</v>
      </c>
      <c r="S99" s="50">
        <f>'Predict EVs'!$D48*S40</f>
        <v>42.600309422728635</v>
      </c>
      <c r="T99" s="50">
        <f>'Predict EVs'!$D48*T40</f>
        <v>52.523129715580389</v>
      </c>
      <c r="U99" s="50">
        <f>'Predict EVs'!$D48*U40</f>
        <v>38.941715609716752</v>
      </c>
      <c r="V99" s="50">
        <f>'Predict EVs'!$D48*V40</f>
        <v>7.0762558383376231</v>
      </c>
      <c r="W99" s="50">
        <f>'Predict EVs'!$D48*W40</f>
        <v>31.410366394638629</v>
      </c>
      <c r="X99" s="50">
        <f>'Predict EVs'!$D48*X40</f>
        <v>73.046948666622669</v>
      </c>
      <c r="Y99" s="50">
        <f>'Predict EVs'!$D48*Y40</f>
        <v>36.630555127838512</v>
      </c>
      <c r="Z99" s="50">
        <f>'Predict EVs'!$D48*Z40</f>
        <v>76.875087070969258</v>
      </c>
      <c r="AA99" s="50">
        <f>'Predict EVs'!$D48*AA40</f>
        <v>12.457065763328274</v>
      </c>
      <c r="AB99" s="50">
        <f>'Predict EVs'!$D48*AB40</f>
        <v>44.795465710535773</v>
      </c>
      <c r="AC99" s="50">
        <f>'Predict EVs'!$D48*AC40</f>
        <v>68.433551102410121</v>
      </c>
      <c r="AD99" s="50">
        <f>'Predict EVs'!$D48*AD40</f>
        <v>67.300279360330833</v>
      </c>
      <c r="AE99" s="50">
        <f t="shared" si="57"/>
        <v>1217.0000000000002</v>
      </c>
    </row>
    <row r="100" spans="1:31" x14ac:dyDescent="0.35">
      <c r="A100" s="48">
        <v>2021</v>
      </c>
      <c r="B100" s="49">
        <v>8</v>
      </c>
      <c r="C100" s="163">
        <f>'Predict EVs'!$D49*C41</f>
        <v>266.3148284925644</v>
      </c>
      <c r="D100" s="163">
        <f>'Predict EVs'!$D49*D41</f>
        <v>456.58808574352668</v>
      </c>
      <c r="E100" s="163">
        <f>'Predict EVs'!$D49*E41</f>
        <v>131.7023764110601</v>
      </c>
      <c r="F100" s="163">
        <f>'Predict EVs'!$D49*F41</f>
        <v>252.78449433054325</v>
      </c>
      <c r="G100" s="163">
        <f>'Predict EVs'!$D49*G41</f>
        <v>189.17132241075242</v>
      </c>
      <c r="H100" s="163">
        <f>'Predict EVs'!$D49*H41</f>
        <v>254.07423995608775</v>
      </c>
      <c r="I100" s="163">
        <f>'Predict EVs'!$D49*I41</f>
        <v>164.48518463633502</v>
      </c>
      <c r="J100" s="163">
        <f>'Predict EVs'!$D49*J41</f>
        <v>36.444073949518071</v>
      </c>
      <c r="K100" s="163">
        <f>'Predict EVs'!$D49*K41</f>
        <v>213.95645655211825</v>
      </c>
      <c r="L100" s="163">
        <f>'Predict EVs'!$D49*L41</f>
        <v>335.62468482012338</v>
      </c>
      <c r="M100" s="163">
        <f>'Predict EVs'!$D49*M41</f>
        <v>120.49377535372236</v>
      </c>
      <c r="N100" s="163">
        <f>'Predict EVs'!$D49*N41</f>
        <v>367.01067191086423</v>
      </c>
      <c r="O100" s="163">
        <f>'Predict EVs'!$D49*O41</f>
        <v>202.01886198461906</v>
      </c>
      <c r="P100" s="163">
        <f>'Predict EVs'!$D49*P41</f>
        <v>90.143157928755912</v>
      </c>
      <c r="Q100" s="163">
        <f>'Predict EVs'!$D49*Q41</f>
        <v>112.2095896901656</v>
      </c>
      <c r="R100" s="163">
        <f>'Predict EVs'!$D49*R41</f>
        <v>38.754035232889535</v>
      </c>
      <c r="S100" s="163">
        <f>'Predict EVs'!$D49*S41</f>
        <v>210.26357919064992</v>
      </c>
      <c r="T100" s="163">
        <f>'Predict EVs'!$D49*T41</f>
        <v>266.76977417012438</v>
      </c>
      <c r="U100" s="163">
        <f>'Predict EVs'!$D49*U41</f>
        <v>185.48304948875162</v>
      </c>
      <c r="V100" s="163">
        <f>'Predict EVs'!$D49*V41</f>
        <v>34.555158414796395</v>
      </c>
      <c r="W100" s="163">
        <f>'Predict EVs'!$D49*W41</f>
        <v>154.68827860816785</v>
      </c>
      <c r="X100" s="163">
        <f>'Predict EVs'!$D49*X41</f>
        <v>358.20168635438375</v>
      </c>
      <c r="Y100" s="163">
        <f>'Predict EVs'!$D49*Y41</f>
        <v>176.92412944050281</v>
      </c>
      <c r="Z100" s="163">
        <f>'Predict EVs'!$D49*Z41</f>
        <v>365.75562220937138</v>
      </c>
      <c r="AA100" s="163">
        <f>'Predict EVs'!$D49*AA41</f>
        <v>61.134497807109824</v>
      </c>
      <c r="AB100" s="163">
        <f>'Predict EVs'!$D49*AB41</f>
        <v>213.561804793926</v>
      </c>
      <c r="AC100" s="163">
        <f>'Predict EVs'!$D49*AC41</f>
        <v>335.55148257827142</v>
      </c>
      <c r="AD100" s="163">
        <f>'Predict EVs'!$D49*AD41</f>
        <v>328.74579628084086</v>
      </c>
      <c r="AE100" s="163">
        <f t="shared" si="57"/>
        <v>5923.4106987405439</v>
      </c>
    </row>
    <row r="101" spans="1:31" x14ac:dyDescent="0.35">
      <c r="A101" s="48">
        <v>2022</v>
      </c>
      <c r="B101" s="49">
        <v>9</v>
      </c>
      <c r="C101" s="163">
        <f>'Predict EVs'!$D50*C42</f>
        <v>374.00583912369274</v>
      </c>
      <c r="D101" s="163">
        <f>'Predict EVs'!$D50*D42</f>
        <v>642.26418231106948</v>
      </c>
      <c r="E101" s="163">
        <f>'Predict EVs'!$D50*E42</f>
        <v>185.36129635768827</v>
      </c>
      <c r="F101" s="163">
        <f>'Predict EVs'!$D50*F42</f>
        <v>362.27723529024286</v>
      </c>
      <c r="G101" s="163">
        <f>'Predict EVs'!$D50*G42</f>
        <v>265.67371726751611</v>
      </c>
      <c r="H101" s="163">
        <f>'Predict EVs'!$D50*H42</f>
        <v>360.22924711546182</v>
      </c>
      <c r="I101" s="163">
        <f>'Predict EVs'!$D50*I42</f>
        <v>232.27049333957982</v>
      </c>
      <c r="J101" s="163">
        <f>'Predict EVs'!$D50*J42</f>
        <v>52.825875283255222</v>
      </c>
      <c r="K101" s="163">
        <f>'Predict EVs'!$D50*K42</f>
        <v>301.40272997374478</v>
      </c>
      <c r="L101" s="163">
        <f>'Predict EVs'!$D50*L42</f>
        <v>475.1139659686142</v>
      </c>
      <c r="M101" s="163">
        <f>'Predict EVs'!$D50*M42</f>
        <v>169.47904569539094</v>
      </c>
      <c r="N101" s="163">
        <f>'Predict EVs'!$D50*N42</f>
        <v>517.37626626850852</v>
      </c>
      <c r="O101" s="163">
        <f>'Predict EVs'!$D50*O42</f>
        <v>285.34189182688175</v>
      </c>
      <c r="P101" s="163">
        <f>'Predict EVs'!$D50*P42</f>
        <v>126.20782786948709</v>
      </c>
      <c r="Q101" s="163">
        <f>'Predict EVs'!$D50*Q42</f>
        <v>158.19089735573314</v>
      </c>
      <c r="R101" s="163">
        <f>'Predict EVs'!$D50*R42</f>
        <v>54.024414231553983</v>
      </c>
      <c r="S101" s="163">
        <f>'Predict EVs'!$D50*S42</f>
        <v>297.74157663962683</v>
      </c>
      <c r="T101" s="163">
        <f>'Predict EVs'!$D50*T42</f>
        <v>383.93002783124052</v>
      </c>
      <c r="U101" s="163">
        <f>'Predict EVs'!$D50*U42</f>
        <v>260.34776028944782</v>
      </c>
      <c r="V101" s="163">
        <f>'Predict EVs'!$D50*V42</f>
        <v>48.841408615342282</v>
      </c>
      <c r="W101" s="163">
        <f>'Predict EVs'!$D50*W42</f>
        <v>224.1845087881928</v>
      </c>
      <c r="X101" s="163">
        <f>'Predict EVs'!$D50*X42</f>
        <v>509.66697668801356</v>
      </c>
      <c r="Y101" s="163">
        <f>'Predict EVs'!$D50*Y42</f>
        <v>248.86858126143107</v>
      </c>
      <c r="Z101" s="163">
        <f>'Predict EVs'!$D50*Z42</f>
        <v>515.77405517581633</v>
      </c>
      <c r="AA101" s="163">
        <f>'Predict EVs'!$D50*AA42</f>
        <v>85.985049769483226</v>
      </c>
      <c r="AB101" s="163">
        <f>'Predict EVs'!$D50*AB42</f>
        <v>301.95698309431344</v>
      </c>
      <c r="AC101" s="163">
        <f>'Predict EVs'!$D50*AC42</f>
        <v>475.18910182472257</v>
      </c>
      <c r="AD101" s="163">
        <f>'Predict EVs'!$D50*AD42</f>
        <v>467.66618705644169</v>
      </c>
      <c r="AE101" s="163">
        <f t="shared" si="57"/>
        <v>8382.1971423124942</v>
      </c>
    </row>
    <row r="102" spans="1:31" x14ac:dyDescent="0.35">
      <c r="A102" s="48">
        <v>2023</v>
      </c>
      <c r="B102" s="49">
        <v>10</v>
      </c>
      <c r="C102" s="163">
        <f>'Predict EVs'!$D51*C43</f>
        <v>505.28641974019467</v>
      </c>
      <c r="D102" s="163">
        <f>'Predict EVs'!$D51*D43</f>
        <v>868.95895270435767</v>
      </c>
      <c r="E102" s="163">
        <f>'Predict EVs'!$D51*E43</f>
        <v>250.90759419818596</v>
      </c>
      <c r="F102" s="163">
        <f>'Predict EVs'!$D51*F43</f>
        <v>498.17010102957749</v>
      </c>
      <c r="G102" s="163">
        <f>'Predict EVs'!$D51*G43</f>
        <v>358.93594262442224</v>
      </c>
      <c r="H102" s="163">
        <f>'Predict EVs'!$D51*H43</f>
        <v>490.77131941391826</v>
      </c>
      <c r="I102" s="163">
        <f>'Predict EVs'!$D51*I43</f>
        <v>315.32648283789899</v>
      </c>
      <c r="J102" s="163">
        <f>'Predict EVs'!$D51*J43</f>
        <v>73.342419111804105</v>
      </c>
      <c r="K102" s="163">
        <f>'Predict EVs'!$D51*K43</f>
        <v>408.31213486846639</v>
      </c>
      <c r="L102" s="163">
        <f>'Predict EVs'!$D51*L43</f>
        <v>646.41083316916354</v>
      </c>
      <c r="M102" s="163">
        <f>'Predict EVs'!$D51*M43</f>
        <v>229.2810437483061</v>
      </c>
      <c r="N102" s="163">
        <f>'Predict EVs'!$D51*N43</f>
        <v>701.32887113607569</v>
      </c>
      <c r="O102" s="163">
        <f>'Predict EVs'!$D51*O43</f>
        <v>387.45871593931957</v>
      </c>
      <c r="P102" s="163">
        <f>'Predict EVs'!$D51*P43</f>
        <v>170.04388080342372</v>
      </c>
      <c r="Q102" s="163">
        <f>'Predict EVs'!$D51*Q43</f>
        <v>214.44583397476111</v>
      </c>
      <c r="R102" s="163">
        <f>'Predict EVs'!$D51*R43</f>
        <v>72.506623137092262</v>
      </c>
      <c r="S102" s="163">
        <f>'Predict EVs'!$D51*S43</f>
        <v>405.19622345451836</v>
      </c>
      <c r="T102" s="163">
        <f>'Predict EVs'!$D51*T43</f>
        <v>529.83836204746456</v>
      </c>
      <c r="U102" s="163">
        <f>'Predict EVs'!$D51*U43</f>
        <v>351.56499284971846</v>
      </c>
      <c r="V102" s="163">
        <f>'Predict EVs'!$D51*V43</f>
        <v>66.361016384306552</v>
      </c>
      <c r="W102" s="163">
        <f>'Predict EVs'!$D51*W43</f>
        <v>311.21044121183149</v>
      </c>
      <c r="X102" s="163">
        <f>'Predict EVs'!$D51*X43</f>
        <v>696.50868186528862</v>
      </c>
      <c r="Y102" s="163">
        <f>'Predict EVs'!$D51*Y43</f>
        <v>336.70549768811827</v>
      </c>
      <c r="Z102" s="163">
        <f>'Predict EVs'!$D51*Z43</f>
        <v>699.356716514553</v>
      </c>
      <c r="AA102" s="163">
        <f>'Predict EVs'!$D51*AA43</f>
        <v>116.32203115348884</v>
      </c>
      <c r="AB102" s="163">
        <f>'Predict EVs'!$D51*AB43</f>
        <v>410.39135655491663</v>
      </c>
      <c r="AC102" s="163">
        <f>'Predict EVs'!$D51*AC43</f>
        <v>646.72590638561132</v>
      </c>
      <c r="AD102" s="163">
        <f>'Predict EVs'!$D51*AD43</f>
        <v>639.00456042452004</v>
      </c>
      <c r="AE102" s="163">
        <f t="shared" si="57"/>
        <v>11400.672954971305</v>
      </c>
    </row>
    <row r="103" spans="1:31" x14ac:dyDescent="0.35">
      <c r="A103" s="48">
        <v>2024</v>
      </c>
      <c r="B103" s="49">
        <v>11</v>
      </c>
      <c r="C103" s="163">
        <f>'Predict EVs'!$D52*C44</f>
        <v>661.95692557812663</v>
      </c>
      <c r="D103" s="163">
        <f>'Predict EVs'!$D52*D44</f>
        <v>1139.8656645932704</v>
      </c>
      <c r="E103" s="163">
        <f>'Predict EVs'!$D52*E44</f>
        <v>329.27266873018942</v>
      </c>
      <c r="F103" s="163">
        <f>'Predict EVs'!$D52*F44</f>
        <v>662.91517833177784</v>
      </c>
      <c r="G103" s="163">
        <f>'Predict EVs'!$D52*G44</f>
        <v>470.23748547949458</v>
      </c>
      <c r="H103" s="163">
        <f>'Predict EVs'!$D52*H44</f>
        <v>647.76690124414881</v>
      </c>
      <c r="I103" s="163">
        <f>'Predict EVs'!$D52*I44</f>
        <v>414.89505755852258</v>
      </c>
      <c r="J103" s="163">
        <f>'Predict EVs'!$D52*J44</f>
        <v>98.408144453729022</v>
      </c>
      <c r="K103" s="163">
        <f>'Predict EVs'!$D52*K44</f>
        <v>536.22586500834007</v>
      </c>
      <c r="L103" s="163">
        <f>'Predict EVs'!$D52*L44</f>
        <v>852.16954598951577</v>
      </c>
      <c r="M103" s="163">
        <f>'Predict EVs'!$D52*M44</f>
        <v>300.74096947264155</v>
      </c>
      <c r="N103" s="163">
        <f>'Predict EVs'!$D52*N44</f>
        <v>921.54941698340406</v>
      </c>
      <c r="O103" s="163">
        <f>'Predict EVs'!$D52*O44</f>
        <v>509.90176740171864</v>
      </c>
      <c r="P103" s="163">
        <f>'Predict EVs'!$D52*P44</f>
        <v>222.2211661930543</v>
      </c>
      <c r="Q103" s="163">
        <f>'Predict EVs'!$D52*Q44</f>
        <v>281.79494770558824</v>
      </c>
      <c r="R103" s="163">
        <f>'Predict EVs'!$D52*R44</f>
        <v>94.421695430725592</v>
      </c>
      <c r="S103" s="163">
        <f>'Predict EVs'!$D52*S44</f>
        <v>534.29958445082764</v>
      </c>
      <c r="T103" s="163">
        <f>'Predict EVs'!$D52*T44</f>
        <v>707.24702682539953</v>
      </c>
      <c r="U103" s="163">
        <f>'Predict EVs'!$D52*U44</f>
        <v>460.37435699141145</v>
      </c>
      <c r="V103" s="163">
        <f>'Predict EVs'!$D52*V44</f>
        <v>87.379568764307052</v>
      </c>
      <c r="W103" s="163">
        <f>'Predict EVs'!$D52*W44</f>
        <v>417.52140173248233</v>
      </c>
      <c r="X103" s="163">
        <f>'Predict EVs'!$D52*X44</f>
        <v>921.82455201722053</v>
      </c>
      <c r="Y103" s="163">
        <f>'Predict EVs'!$D52*Y44</f>
        <v>441.67188511242762</v>
      </c>
      <c r="Z103" s="163">
        <f>'Predict EVs'!$D52*Z44</f>
        <v>919.1924375766381</v>
      </c>
      <c r="AA103" s="163">
        <f>'Predict EVs'!$D52*AA44</f>
        <v>152.57193915945476</v>
      </c>
      <c r="AB103" s="163">
        <f>'Predict EVs'!$D52*AB44</f>
        <v>540.51672268136053</v>
      </c>
      <c r="AC103" s="163">
        <f>'Predict EVs'!$D52*AC44</f>
        <v>852.83384375065827</v>
      </c>
      <c r="AD103" s="163">
        <f>'Predict EVs'!$D52*AD44</f>
        <v>845.59478453069494</v>
      </c>
      <c r="AE103" s="163">
        <f t="shared" si="57"/>
        <v>15025.371503747128</v>
      </c>
    </row>
    <row r="104" spans="1:31" x14ac:dyDescent="0.35">
      <c r="A104" s="48">
        <v>2025</v>
      </c>
      <c r="B104" s="49">
        <v>12</v>
      </c>
      <c r="C104" s="163">
        <f>'Predict EVs'!$D53*C45</f>
        <v>845.74921624357614</v>
      </c>
      <c r="D104" s="163">
        <f>'Predict EVs'!$D53*D45</f>
        <v>1458.0599840227144</v>
      </c>
      <c r="E104" s="163">
        <f>'Predict EVs'!$D53*E45</f>
        <v>421.35398043425334</v>
      </c>
      <c r="F104" s="163">
        <f>'Predict EVs'!$D53*F45</f>
        <v>858.89836653296618</v>
      </c>
      <c r="G104" s="163">
        <f>'Predict EVs'!$D53*G45</f>
        <v>600.80917734191553</v>
      </c>
      <c r="H104" s="163">
        <f>'Predict EVs'!$D53*H45</f>
        <v>833.21653961503876</v>
      </c>
      <c r="I104" s="163">
        <f>'Predict EVs'!$D53*I45</f>
        <v>532.17561179579025</v>
      </c>
      <c r="J104" s="163">
        <f>'Predict EVs'!$D53*J45</f>
        <v>128.42785199624748</v>
      </c>
      <c r="K104" s="163">
        <f>'Predict EVs'!$D53*K45</f>
        <v>686.62993554113632</v>
      </c>
      <c r="L104" s="163">
        <f>'Predict EVs'!$D53*L45</f>
        <v>1094.9574344352613</v>
      </c>
      <c r="M104" s="163">
        <f>'Predict EVs'!$D53*M45</f>
        <v>384.66899008583221</v>
      </c>
      <c r="N104" s="163">
        <f>'Predict EVs'!$D53*N45</f>
        <v>1180.6241247911362</v>
      </c>
      <c r="O104" s="163">
        <f>'Predict EVs'!$D53*O45</f>
        <v>654.15125756717407</v>
      </c>
      <c r="P104" s="163">
        <f>'Predict EVs'!$D53*P45</f>
        <v>283.28641120835198</v>
      </c>
      <c r="Q104" s="163">
        <f>'Predict EVs'!$D53*Q45</f>
        <v>361.02982890150219</v>
      </c>
      <c r="R104" s="163">
        <f>'Predict EVs'!$D53*R45</f>
        <v>119.98076170575906</v>
      </c>
      <c r="S104" s="163">
        <f>'Predict EVs'!$D53*S45</f>
        <v>686.66924991646056</v>
      </c>
      <c r="T104" s="163">
        <f>'Predict EVs'!$D53*T45</f>
        <v>918.83816354263695</v>
      </c>
      <c r="U104" s="163">
        <f>'Predict EVs'!$D53*U45</f>
        <v>587.9677792250078</v>
      </c>
      <c r="V104" s="163">
        <f>'Predict EVs'!$D53*V45</f>
        <v>112.15371485080468</v>
      </c>
      <c r="W104" s="163">
        <f>'Predict EVs'!$D53*W45</f>
        <v>544.83181188854405</v>
      </c>
      <c r="X104" s="163">
        <f>'Predict EVs'!$D53*X45</f>
        <v>1188.6191423528564</v>
      </c>
      <c r="Y104" s="163">
        <f>'Predict EVs'!$D53*Y45</f>
        <v>564.9591808287563</v>
      </c>
      <c r="Z104" s="163">
        <f>'Predict EVs'!$D53*Z45</f>
        <v>1177.8756371856618</v>
      </c>
      <c r="AA104" s="163">
        <f>'Predict EVs'!$D53*AA45</f>
        <v>195.14552648761585</v>
      </c>
      <c r="AB104" s="163">
        <f>'Predict EVs'!$D53*AB45</f>
        <v>693.92962326498412</v>
      </c>
      <c r="AC104" s="163">
        <f>'Predict EVs'!$D53*AC45</f>
        <v>1096.0979220063903</v>
      </c>
      <c r="AD104" s="163">
        <f>'Predict EVs'!$D53*AD45</f>
        <v>1090.1852106880151</v>
      </c>
      <c r="AE104" s="163">
        <f t="shared" si="57"/>
        <v>19301.292434456387</v>
      </c>
    </row>
    <row r="105" spans="1:31" x14ac:dyDescent="0.35">
      <c r="A105" s="48">
        <v>2026</v>
      </c>
      <c r="B105" s="49">
        <v>13</v>
      </c>
      <c r="C105" s="163">
        <f>'Predict EVs'!$D54*C46</f>
        <v>1058.3353877985899</v>
      </c>
      <c r="D105" s="163">
        <f>'Predict EVs'!$D54*D46</f>
        <v>1826.5148050550022</v>
      </c>
      <c r="E105" s="163">
        <f>'Predict EVs'!$D54*E46</f>
        <v>528.01931541991769</v>
      </c>
      <c r="F105" s="163">
        <f>'Predict EVs'!$D54*F46</f>
        <v>1088.4466814638904</v>
      </c>
      <c r="G105" s="163">
        <f>'Predict EVs'!$D54*G46</f>
        <v>751.83939604220336</v>
      </c>
      <c r="H105" s="163">
        <f>'Predict EVs'!$D54*H46</f>
        <v>1049.0627527857905</v>
      </c>
      <c r="I105" s="163">
        <f>'Predict EVs'!$D54*I46</f>
        <v>668.33025081389917</v>
      </c>
      <c r="J105" s="163">
        <f>'Predict EVs'!$D54*J46</f>
        <v>163.79767640824042</v>
      </c>
      <c r="K105" s="163">
        <f>'Predict EVs'!$D54*K46</f>
        <v>860.96207274711958</v>
      </c>
      <c r="L105" s="163">
        <f>'Predict EVs'!$D54*L46</f>
        <v>1377.265393138533</v>
      </c>
      <c r="M105" s="163">
        <f>'Predict EVs'!$D54*M46</f>
        <v>481.84815560418974</v>
      </c>
      <c r="N105" s="163">
        <f>'Predict EVs'!$D54*N46</f>
        <v>1481.0562750782829</v>
      </c>
      <c r="O105" s="163">
        <f>'Predict EVs'!$D54*O46</f>
        <v>821.64157910383551</v>
      </c>
      <c r="P105" s="163">
        <f>'Predict EVs'!$D54*P46</f>
        <v>353.76622877241567</v>
      </c>
      <c r="Q105" s="163">
        <f>'Predict EVs'!$D54*Q46</f>
        <v>452.91670719630878</v>
      </c>
      <c r="R105" s="163">
        <f>'Predict EVs'!$D54*R46</f>
        <v>149.38637460791946</v>
      </c>
      <c r="S105" s="163">
        <f>'Predict EVs'!$D54*S46</f>
        <v>863.87489785137279</v>
      </c>
      <c r="T105" s="163">
        <f>'Predict EVs'!$D54*T46</f>
        <v>1167.2312950669223</v>
      </c>
      <c r="U105" s="163">
        <f>'Predict EVs'!$D54*U46</f>
        <v>735.49560342197242</v>
      </c>
      <c r="V105" s="163">
        <f>'Predict EVs'!$D54*V46</f>
        <v>140.93225643620261</v>
      </c>
      <c r="W105" s="163">
        <f>'Predict EVs'!$D54*W46</f>
        <v>694.81932092625664</v>
      </c>
      <c r="X105" s="163">
        <f>'Predict EVs'!$D54*X46</f>
        <v>1499.8146623130831</v>
      </c>
      <c r="Y105" s="163">
        <f>'Predict EVs'!$D54*Y46</f>
        <v>707.7189998735372</v>
      </c>
      <c r="Z105" s="163">
        <f>'Predict EVs'!$D54*Z46</f>
        <v>1477.9180278086549</v>
      </c>
      <c r="AA105" s="163">
        <f>'Predict EVs'!$D54*AA46</f>
        <v>244.43978834917013</v>
      </c>
      <c r="AB105" s="163">
        <f>'Predict EVs'!$D54*AB46</f>
        <v>872.17807115058849</v>
      </c>
      <c r="AC105" s="163">
        <f>'Predict EVs'!$D54*AC46</f>
        <v>1379.0266775382256</v>
      </c>
      <c r="AD105" s="163">
        <f>'Predict EVs'!$D54*AD46</f>
        <v>1375.4486424906761</v>
      </c>
      <c r="AE105" s="163">
        <f t="shared" si="57"/>
        <v>24272.087295262798</v>
      </c>
    </row>
    <row r="106" spans="1:31" x14ac:dyDescent="0.35">
      <c r="A106" s="48">
        <v>2027</v>
      </c>
      <c r="B106" s="49">
        <v>14</v>
      </c>
      <c r="C106" s="163">
        <f>'Predict EVs'!$D55*C47</f>
        <v>1301.3347471956597</v>
      </c>
      <c r="D106" s="163">
        <f>'Predict EVs'!$D55*D47</f>
        <v>2248.112114816156</v>
      </c>
      <c r="E106" s="163">
        <f>'Predict EVs'!$D55*E47</f>
        <v>650.11019895709899</v>
      </c>
      <c r="F106" s="163">
        <f>'Predict EVs'!$D55*F47</f>
        <v>1353.8342314890795</v>
      </c>
      <c r="G106" s="163">
        <f>'Predict EVs'!$D55*G47</f>
        <v>924.47901932418938</v>
      </c>
      <c r="H106" s="163">
        <f>'Predict EVs'!$D55*H47</f>
        <v>1297.1963818335876</v>
      </c>
      <c r="I106" s="163">
        <f>'Predict EVs'!$D55*I47</f>
        <v>824.48798588900002</v>
      </c>
      <c r="J106" s="163">
        <f>'Predict EVs'!$D55*J47</f>
        <v>204.90589511565628</v>
      </c>
      <c r="K106" s="163">
        <f>'Predict EVs'!$D55*K47</f>
        <v>1060.6172351284504</v>
      </c>
      <c r="L106" s="163">
        <f>'Predict EVs'!$D55*L47</f>
        <v>1701.5163369818122</v>
      </c>
      <c r="M106" s="163">
        <f>'Predict EVs'!$D55*M47</f>
        <v>593.03753133719545</v>
      </c>
      <c r="N106" s="163">
        <f>'Predict EVs'!$D55*N47</f>
        <v>1825.2756462425564</v>
      </c>
      <c r="O106" s="163">
        <f>'Predict EVs'!$D55*O47</f>
        <v>1013.7664521111723</v>
      </c>
      <c r="P106" s="163">
        <f>'Predict EVs'!$D55*P47</f>
        <v>434.16951255802769</v>
      </c>
      <c r="Q106" s="163">
        <f>'Predict EVs'!$D55*Q47</f>
        <v>558.19933641137652</v>
      </c>
      <c r="R106" s="163">
        <f>'Predict EVs'!$D55*R47</f>
        <v>182.83355924263364</v>
      </c>
      <c r="S106" s="163">
        <f>'Predict EVs'!$D55*S47</f>
        <v>1067.4435832987729</v>
      </c>
      <c r="T106" s="163">
        <f>'Predict EVs'!$D55*T47</f>
        <v>1454.9894898627001</v>
      </c>
      <c r="U106" s="163">
        <f>'Predict EVs'!$D55*U47</f>
        <v>904.07146076571109</v>
      </c>
      <c r="V106" s="163">
        <f>'Predict EVs'!$D55*V47</f>
        <v>173.95702524544998</v>
      </c>
      <c r="W106" s="163">
        <f>'Predict EVs'!$D55*W47</f>
        <v>869.12824195087182</v>
      </c>
      <c r="X106" s="163">
        <f>'Predict EVs'!$D55*X47</f>
        <v>1858.2597703946499</v>
      </c>
      <c r="Y106" s="163">
        <f>'Predict EVs'!$D55*Y47</f>
        <v>871.06773294387631</v>
      </c>
      <c r="Z106" s="163">
        <f>'Predict EVs'!$D55*Z47</f>
        <v>1821.7580068288714</v>
      </c>
      <c r="AA106" s="163">
        <f>'Predict EVs'!$D55*AA47</f>
        <v>300.83955204823911</v>
      </c>
      <c r="AB106" s="163">
        <f>'Predict EVs'!$D55*AB47</f>
        <v>1076.7669628297167</v>
      </c>
      <c r="AC106" s="163">
        <f>'Predict EVs'!$D55*AC47</f>
        <v>1704.0606129800917</v>
      </c>
      <c r="AD106" s="163">
        <f>'Predict EVs'!$D55*AD47</f>
        <v>1703.9904153415323</v>
      </c>
      <c r="AE106" s="163">
        <f t="shared" si="57"/>
        <v>29980.209039124136</v>
      </c>
    </row>
    <row r="107" spans="1:31" x14ac:dyDescent="0.35">
      <c r="A107" s="48">
        <v>2028</v>
      </c>
      <c r="B107" s="49">
        <v>15</v>
      </c>
      <c r="C107" s="163">
        <f>'Predict EVs'!$D56*C48</f>
        <v>1576.3194924572053</v>
      </c>
      <c r="D107" s="163">
        <f>'Predict EVs'!$D56*D48</f>
        <v>2725.6526716070885</v>
      </c>
      <c r="E107" s="163">
        <f>'Predict EVs'!$D56*E48</f>
        <v>788.44468128305323</v>
      </c>
      <c r="F107" s="163">
        <f>'Predict EVs'!$D56*F48</f>
        <v>1657.2871882691272</v>
      </c>
      <c r="G107" s="163">
        <f>'Predict EVs'!$D56*G48</f>
        <v>1119.8454592818837</v>
      </c>
      <c r="H107" s="163">
        <f>'Predict EVs'!$D56*H48</f>
        <v>1579.4618122286902</v>
      </c>
      <c r="I107" s="163">
        <f>'Predict EVs'!$D56*I48</f>
        <v>1001.7481690038061</v>
      </c>
      <c r="J107" s="163">
        <f>'Predict EVs'!$D56*J48</f>
        <v>252.13361044324645</v>
      </c>
      <c r="K107" s="163">
        <f>'Predict EVs'!$D56*K48</f>
        <v>1286.9521231701499</v>
      </c>
      <c r="L107" s="163">
        <f>'Predict EVs'!$D56*L48</f>
        <v>2070.0721413717388</v>
      </c>
      <c r="M107" s="163">
        <f>'Predict EVs'!$D56*M48</f>
        <v>718.97475279683397</v>
      </c>
      <c r="N107" s="163">
        <f>'Predict EVs'!$D56*N48</f>
        <v>2215.6462293015456</v>
      </c>
      <c r="O107" s="163">
        <f>'Predict EVs'!$D56*O48</f>
        <v>1231.8831385304818</v>
      </c>
      <c r="P107" s="163">
        <f>'Predict EVs'!$D56*P48</f>
        <v>524.98938202407783</v>
      </c>
      <c r="Q107" s="163">
        <f>'Predict EVs'!$D56*Q48</f>
        <v>677.60135275567166</v>
      </c>
      <c r="R107" s="163">
        <f>'Predict EVs'!$D56*R48</f>
        <v>220.51066294227024</v>
      </c>
      <c r="S107" s="163">
        <f>'Predict EVs'!$D56*S48</f>
        <v>1298.8640811005696</v>
      </c>
      <c r="T107" s="163">
        <f>'Predict EVs'!$D56*T48</f>
        <v>1784.6245146125593</v>
      </c>
      <c r="U107" s="163">
        <f>'Predict EVs'!$D56*U48</f>
        <v>1094.7762339836017</v>
      </c>
      <c r="V107" s="163">
        <f>'Predict EVs'!$D56*V48</f>
        <v>211.46360184506545</v>
      </c>
      <c r="W107" s="163">
        <f>'Predict EVs'!$D56*W48</f>
        <v>1069.3724494420244</v>
      </c>
      <c r="X107" s="163">
        <f>'Predict EVs'!$D56*X48</f>
        <v>2266.7368312649746</v>
      </c>
      <c r="Y107" s="163">
        <f>'Predict EVs'!$D56*Y48</f>
        <v>1056.0902967891093</v>
      </c>
      <c r="Z107" s="163">
        <f>'Predict EVs'!$D56*Z48</f>
        <v>2211.76833524017</v>
      </c>
      <c r="AA107" s="163">
        <f>'Predict EVs'!$D56*AA48</f>
        <v>364.71877342666903</v>
      </c>
      <c r="AB107" s="163">
        <f>'Predict EVs'!$D56*AB48</f>
        <v>1309.1625156449561</v>
      </c>
      <c r="AC107" s="163">
        <f>'Predict EVs'!$D56*AC48</f>
        <v>2073.5791256310536</v>
      </c>
      <c r="AD107" s="163">
        <f>'Predict EVs'!$D56*AD48</f>
        <v>2078.3550619734438</v>
      </c>
      <c r="AE107" s="163">
        <f t="shared" si="57"/>
        <v>36467.034688421059</v>
      </c>
    </row>
    <row r="108" spans="1:31" x14ac:dyDescent="0.35">
      <c r="A108" s="48">
        <v>2029</v>
      </c>
      <c r="B108" s="49">
        <v>16</v>
      </c>
      <c r="C108" s="163">
        <f>'Predict EVs'!$D57*C49</f>
        <v>1884.819415061399</v>
      </c>
      <c r="D108" s="163">
        <f>'Predict EVs'!$D57*D49</f>
        <v>3261.864028143973</v>
      </c>
      <c r="E108" s="163">
        <f>'Predict EVs'!$D57*E49</f>
        <v>943.81964814372589</v>
      </c>
      <c r="F108" s="163">
        <f>'Predict EVs'!$D57*F49</f>
        <v>2000.9879794483495</v>
      </c>
      <c r="G108" s="163">
        <f>'Predict EVs'!$D57*G49</f>
        <v>1339.0260023699616</v>
      </c>
      <c r="H108" s="163">
        <f>'Predict EVs'!$D57*H49</f>
        <v>1897.6613329835852</v>
      </c>
      <c r="I108" s="163">
        <f>'Predict EVs'!$D57*I49</f>
        <v>1201.1833498569301</v>
      </c>
      <c r="J108" s="163">
        <f>'Predict EVs'!$D57*J49</f>
        <v>305.8553318798223</v>
      </c>
      <c r="K108" s="163">
        <f>'Predict EVs'!$D57*K49</f>
        <v>1541.2889226824691</v>
      </c>
      <c r="L108" s="163">
        <f>'Predict EVs'!$D57*L49</f>
        <v>2485.2394280403482</v>
      </c>
      <c r="M108" s="163">
        <f>'Predict EVs'!$D57*M49</f>
        <v>860.37814358210358</v>
      </c>
      <c r="N108" s="163">
        <f>'Predict EVs'!$D57*N49</f>
        <v>2654.4726354743902</v>
      </c>
      <c r="O108" s="163">
        <f>'Predict EVs'!$D57*O49</f>
        <v>1477.3159484902735</v>
      </c>
      <c r="P108" s="163">
        <f>'Predict EVs'!$D57*P49</f>
        <v>626.70478850227596</v>
      </c>
      <c r="Q108" s="163">
        <f>'Predict EVs'!$D57*Q49</f>
        <v>811.82823355387904</v>
      </c>
      <c r="R108" s="163">
        <f>'Predict EVs'!$D57*R49</f>
        <v>262.60005447727463</v>
      </c>
      <c r="S108" s="163">
        <f>'Predict EVs'!$D57*S49</f>
        <v>1559.590507253911</v>
      </c>
      <c r="T108" s="163">
        <f>'Predict EVs'!$D57*T49</f>
        <v>2158.6011989276772</v>
      </c>
      <c r="U108" s="163">
        <f>'Predict EVs'!$D57*U49</f>
        <v>1308.6613376775185</v>
      </c>
      <c r="V108" s="163">
        <f>'Predict EVs'!$D57*V49</f>
        <v>253.68191413787238</v>
      </c>
      <c r="W108" s="163">
        <f>'Predict EVs'!$D57*W49</f>
        <v>1297.1378520771054</v>
      </c>
      <c r="X108" s="163">
        <f>'Predict EVs'!$D57*X49</f>
        <v>2727.9679942326784</v>
      </c>
      <c r="Y108" s="163">
        <f>'Predict EVs'!$D57*Y49</f>
        <v>1263.8432432811328</v>
      </c>
      <c r="Z108" s="163">
        <f>'Predict EVs'!$D57*Z49</f>
        <v>2650.2625170978727</v>
      </c>
      <c r="AA108" s="163">
        <f>'Predict EVs'!$D57*AA49</f>
        <v>436.44161151665372</v>
      </c>
      <c r="AB108" s="163">
        <f>'Predict EVs'!$D57*AB49</f>
        <v>1570.7959628925742</v>
      </c>
      <c r="AC108" s="163">
        <f>'Predict EVs'!$D57*AC49</f>
        <v>2489.9062853389887</v>
      </c>
      <c r="AD108" s="163">
        <f>'Predict EVs'!$D57*AD49</f>
        <v>2501.0318944030678</v>
      </c>
      <c r="AE108" s="163">
        <f t="shared" si="57"/>
        <v>43772.967561527825</v>
      </c>
    </row>
    <row r="109" spans="1:31" x14ac:dyDescent="0.35">
      <c r="A109" s="48">
        <v>2030</v>
      </c>
      <c r="B109" s="49">
        <v>17</v>
      </c>
      <c r="C109" s="163">
        <f>'Predict EVs'!$D58*C50</f>
        <v>2228.3258474562263</v>
      </c>
      <c r="D109" s="163">
        <f>'Predict EVs'!$D58*D50</f>
        <v>3859.4072753486857</v>
      </c>
      <c r="E109" s="163">
        <f>'Predict EVs'!$D58*E50</f>
        <v>1117.0127637048481</v>
      </c>
      <c r="F109" s="163">
        <f>'Predict EVs'!$D58*F50</f>
        <v>2387.0788676621837</v>
      </c>
      <c r="G109" s="163">
        <f>'Predict EVs'!$D58*G50</f>
        <v>1583.080613295182</v>
      </c>
      <c r="H109" s="163">
        <f>'Predict EVs'!$D58*H50</f>
        <v>2253.5588238966725</v>
      </c>
      <c r="I109" s="163">
        <f>'Predict EVs'!$D58*I50</f>
        <v>1423.8416846182727</v>
      </c>
      <c r="J109" s="163">
        <f>'Predict EVs'!$D58*J50</f>
        <v>366.43947829871092</v>
      </c>
      <c r="K109" s="163">
        <f>'Predict EVs'!$D58*K50</f>
        <v>1824.9184547988516</v>
      </c>
      <c r="L109" s="163">
        <f>'Predict EVs'!$D58*L50</f>
        <v>2949.2744528379335</v>
      </c>
      <c r="M109" s="163">
        <f>'Predict EVs'!$D58*M50</f>
        <v>1017.9484954079873</v>
      </c>
      <c r="N109" s="163">
        <f>'Predict EVs'!$D58*N50</f>
        <v>3144.005491121949</v>
      </c>
      <c r="O109" s="163">
        <f>'Predict EVs'!$D58*O50</f>
        <v>1751.3591970991572</v>
      </c>
      <c r="P109" s="163">
        <f>'Predict EVs'!$D58*P50</f>
        <v>739.78186030083259</v>
      </c>
      <c r="Q109" s="163">
        <f>'Predict EVs'!$D58*Q50</f>
        <v>961.56894649229832</v>
      </c>
      <c r="R109" s="163">
        <f>'Predict EVs'!$D58*R50</f>
        <v>309.27870775173295</v>
      </c>
      <c r="S109" s="163">
        <f>'Predict EVs'!$D58*S50</f>
        <v>1851.045378954454</v>
      </c>
      <c r="T109" s="163">
        <f>'Predict EVs'!$D58*T50</f>
        <v>2579.3411751890026</v>
      </c>
      <c r="U109" s="163">
        <f>'Predict EVs'!$D58*U50</f>
        <v>1546.7514709219311</v>
      </c>
      <c r="V109" s="163">
        <f>'Predict EVs'!$D58*V50</f>
        <v>300.8367423367917</v>
      </c>
      <c r="W109" s="163">
        <f>'Predict EVs'!$D58*W50</f>
        <v>1553.9845252788077</v>
      </c>
      <c r="X109" s="163">
        <f>'Predict EVs'!$D58*X50</f>
        <v>3244.6203499631329</v>
      </c>
      <c r="Y109" s="163">
        <f>'Predict EVs'!$D58*Y50</f>
        <v>1495.3573726587883</v>
      </c>
      <c r="Z109" s="163">
        <f>'Predict EVs'!$D58*Z50</f>
        <v>3139.5001721528652</v>
      </c>
      <c r="AA109" s="163">
        <f>'Predict EVs'!$D58*AA50</f>
        <v>516.36333173536104</v>
      </c>
      <c r="AB109" s="163">
        <f>'Predict EVs'!$D58*AB50</f>
        <v>1863.0666723732577</v>
      </c>
      <c r="AC109" s="163">
        <f>'Predict EVs'!$D58*AC50</f>
        <v>2955.3157170993954</v>
      </c>
      <c r="AD109" s="163">
        <f>'Predict EVs'!$D58*AD50</f>
        <v>2974.459738662546</v>
      </c>
      <c r="AE109" s="163">
        <f t="shared" si="57"/>
        <v>51937.523607417847</v>
      </c>
    </row>
    <row r="110" spans="1:31" x14ac:dyDescent="0.35">
      <c r="A110" s="48">
        <v>2031</v>
      </c>
      <c r="B110" s="49">
        <v>18</v>
      </c>
      <c r="C110" s="163">
        <f>'Predict EVs'!$D59*C51</f>
        <v>2608.2950169122769</v>
      </c>
      <c r="D110" s="163">
        <f>'Predict EVs'!$D59*D51</f>
        <v>4520.8827785913618</v>
      </c>
      <c r="E110" s="163">
        <f>'Predict EVs'!$D59*E51</f>
        <v>1308.7841238289075</v>
      </c>
      <c r="F110" s="163">
        <f>'Predict EVs'!$D59*F51</f>
        <v>2817.6650375992376</v>
      </c>
      <c r="G110" s="163">
        <f>'Predict EVs'!$D59*G51</f>
        <v>1853.0443172743353</v>
      </c>
      <c r="H110" s="163">
        <f>'Predict EVs'!$D59*H51</f>
        <v>2648.8829100068428</v>
      </c>
      <c r="I110" s="163">
        <f>'Predict EVs'!$D59*I51</f>
        <v>1670.7489905296086</v>
      </c>
      <c r="J110" s="163">
        <f>'Predict EVs'!$D59*J51</f>
        <v>434.24881511953527</v>
      </c>
      <c r="K110" s="163">
        <f>'Predict EVs'!$D59*K51</f>
        <v>2139.1028581550731</v>
      </c>
      <c r="L110" s="163">
        <f>'Predict EVs'!$D59*L51</f>
        <v>3464.3872824624023</v>
      </c>
      <c r="M110" s="163">
        <f>'Predict EVs'!$D59*M51</f>
        <v>1192.3705820972737</v>
      </c>
      <c r="N110" s="163">
        <f>'Predict EVs'!$D59*N51</f>
        <v>3686.4460337983992</v>
      </c>
      <c r="O110" s="163">
        <f>'Predict EVs'!$D59*O51</f>
        <v>2055.2797269571993</v>
      </c>
      <c r="P110" s="163">
        <f>'Predict EVs'!$D59*P51</f>
        <v>864.67504305667092</v>
      </c>
      <c r="Q110" s="163">
        <f>'Predict EVs'!$D59*Q51</f>
        <v>1127.4973546980484</v>
      </c>
      <c r="R110" s="163">
        <f>'Predict EVs'!$D59*R51</f>
        <v>360.71869516660598</v>
      </c>
      <c r="S110" s="163">
        <f>'Predict EVs'!$D59*S51</f>
        <v>2174.6222300565719</v>
      </c>
      <c r="T110" s="163">
        <f>'Predict EVs'!$D59*T51</f>
        <v>3049.2261150642876</v>
      </c>
      <c r="U110" s="163">
        <f>'Predict EVs'!$D59*U51</f>
        <v>1810.0469550115777</v>
      </c>
      <c r="V110" s="163">
        <f>'Predict EVs'!$D59*V51</f>
        <v>353.14814998880746</v>
      </c>
      <c r="W110" s="163">
        <f>'Predict EVs'!$D59*W51</f>
        <v>1841.4485672550084</v>
      </c>
      <c r="X110" s="163">
        <f>'Predict EVs'!$D59*X51</f>
        <v>3819.310353806613</v>
      </c>
      <c r="Y110" s="163">
        <f>'Predict EVs'!$D59*Y51</f>
        <v>1751.6399563212046</v>
      </c>
      <c r="Z110" s="163">
        <f>'Predict EVs'!$D59*Z51</f>
        <v>3681.6916139724103</v>
      </c>
      <c r="AA110" s="163">
        <f>'Predict EVs'!$D59*AA51</f>
        <v>604.83107407241062</v>
      </c>
      <c r="AB110" s="163">
        <f>'Predict EVs'!$D59*AB51</f>
        <v>2187.3448089094531</v>
      </c>
      <c r="AC110" s="163">
        <f>'Predict EVs'!$D59*AC51</f>
        <v>3472.0347745045078</v>
      </c>
      <c r="AD110" s="163">
        <f>'Predict EVs'!$D59*AD51</f>
        <v>3501.0309955716857</v>
      </c>
      <c r="AE110" s="163">
        <f t="shared" si="57"/>
        <v>60999.40516078833</v>
      </c>
    </row>
    <row r="111" spans="1:31" x14ac:dyDescent="0.35">
      <c r="A111" s="48">
        <v>2032</v>
      </c>
      <c r="B111" s="49">
        <v>19</v>
      </c>
      <c r="C111" s="163">
        <f>'Predict EVs'!$D60*C52</f>
        <v>3026.1509249565538</v>
      </c>
      <c r="D111" s="163">
        <f>'Predict EVs'!$D60*D52</f>
        <v>5248.8351077785892</v>
      </c>
      <c r="E111" s="163">
        <f>'Predict EVs'!$D60*E52</f>
        <v>1519.8776775156105</v>
      </c>
      <c r="F111" s="163">
        <f>'Predict EVs'!$D60*F52</f>
        <v>3294.8172830866179</v>
      </c>
      <c r="G111" s="163">
        <f>'Predict EVs'!$D60*G52</f>
        <v>2149.929245341752</v>
      </c>
      <c r="H111" s="163">
        <f>'Predict EVs'!$D60*H52</f>
        <v>3085.3296870625522</v>
      </c>
      <c r="I111" s="163">
        <f>'Predict EVs'!$D60*I52</f>
        <v>1942.9105162891412</v>
      </c>
      <c r="J111" s="163">
        <f>'Predict EVs'!$D60*J52</f>
        <v>509.64083793145033</v>
      </c>
      <c r="K111" s="163">
        <f>'Predict EVs'!$D60*K52</f>
        <v>2485.0778963424241</v>
      </c>
      <c r="L111" s="163">
        <f>'Predict EVs'!$D60*L52</f>
        <v>4032.7453994005914</v>
      </c>
      <c r="M111" s="163">
        <f>'Predict EVs'!$D60*M52</f>
        <v>1384.3144607260144</v>
      </c>
      <c r="N111" s="163">
        <f>'Predict EVs'!$D60*N52</f>
        <v>4283.9500680382453</v>
      </c>
      <c r="O111" s="163">
        <f>'Predict EVs'!$D60*O52</f>
        <v>2390.3190820799387</v>
      </c>
      <c r="P111" s="163">
        <f>'Predict EVs'!$D60*P52</f>
        <v>1001.8280768264522</v>
      </c>
      <c r="Q111" s="163">
        <f>'Predict EVs'!$D60*Q52</f>
        <v>1310.2734261239814</v>
      </c>
      <c r="R111" s="163">
        <f>'Predict EVs'!$D60*R52</f>
        <v>417.08760917178722</v>
      </c>
      <c r="S111" s="163">
        <f>'Predict EVs'!$D60*S52</f>
        <v>2531.6878689413747</v>
      </c>
      <c r="T111" s="163">
        <f>'Predict EVs'!$D60*T52</f>
        <v>3570.600555061902</v>
      </c>
      <c r="U111" s="163">
        <f>'Predict EVs'!$D60*U52</f>
        <v>2099.5257398169033</v>
      </c>
      <c r="V111" s="163">
        <f>'Predict EVs'!$D60*V52</f>
        <v>410.83185560809443</v>
      </c>
      <c r="W111" s="163">
        <f>'Predict EVs'!$D60*W52</f>
        <v>2161.0437275364388</v>
      </c>
      <c r="X111" s="163">
        <f>'Predict EVs'!$D60*X52</f>
        <v>4454.6076568203152</v>
      </c>
      <c r="Y111" s="163">
        <f>'Predict EVs'!$D60*Y52</f>
        <v>2033.6766472186584</v>
      </c>
      <c r="Z111" s="163">
        <f>'Predict EVs'!$D60*Z52</f>
        <v>4279.0017911419791</v>
      </c>
      <c r="AA111" s="163">
        <f>'Predict EVs'!$D60*AA52</f>
        <v>702.18451326596721</v>
      </c>
      <c r="AB111" s="163">
        <f>'Predict EVs'!$D60*AB52</f>
        <v>2544.9736305119973</v>
      </c>
      <c r="AC111" s="163">
        <f>'Predict EVs'!$D60*AC52</f>
        <v>4042.2481427663374</v>
      </c>
      <c r="AD111" s="163">
        <f>'Predict EVs'!$D60*AD52</f>
        <v>4083.0951572914664</v>
      </c>
      <c r="AE111" s="163">
        <f t="shared" si="57"/>
        <v>70996.564584653126</v>
      </c>
    </row>
    <row r="112" spans="1:31" x14ac:dyDescent="0.35">
      <c r="A112" s="48">
        <v>2033</v>
      </c>
      <c r="B112" s="49">
        <v>20</v>
      </c>
      <c r="C112" s="163">
        <f>'Predict EVs'!$D61*C53</f>
        <v>3483.2878423317102</v>
      </c>
      <c r="D112" s="163">
        <f>'Predict EVs'!$D61*D53</f>
        <v>6045.7573133897959</v>
      </c>
      <c r="E112" s="163">
        <f>'Predict EVs'!$D61*E53</f>
        <v>1751.0224601763168</v>
      </c>
      <c r="F112" s="163">
        <f>'Predict EVs'!$D61*F53</f>
        <v>3820.5743649056103</v>
      </c>
      <c r="G112" s="163">
        <f>'Predict EVs'!$D61*G53</f>
        <v>2474.726406583894</v>
      </c>
      <c r="H112" s="163">
        <f>'Predict EVs'!$D61*H53</f>
        <v>3564.5650969310836</v>
      </c>
      <c r="I112" s="163">
        <f>'Predict EVs'!$D61*I53</f>
        <v>2241.312481208236</v>
      </c>
      <c r="J112" s="163">
        <f>'Predict EVs'!$D61*J53</f>
        <v>592.96811156939532</v>
      </c>
      <c r="K112" s="163">
        <f>'Predict EVs'!$D61*K53</f>
        <v>2864.0549610251269</v>
      </c>
      <c r="L112" s="163">
        <f>'Predict EVs'!$D61*L53</f>
        <v>4656.4768408292011</v>
      </c>
      <c r="M112" s="163">
        <f>'Predict EVs'!$D61*M53</f>
        <v>1594.4366000922314</v>
      </c>
      <c r="N112" s="163">
        <f>'Predict EVs'!$D61*N53</f>
        <v>4938.6314008877471</v>
      </c>
      <c r="O112" s="163">
        <f>'Predict EVs'!$D61*O53</f>
        <v>2757.6953981736842</v>
      </c>
      <c r="P112" s="163">
        <f>'Predict EVs'!$D61*P53</f>
        <v>1151.6748411414792</v>
      </c>
      <c r="Q112" s="163">
        <f>'Predict EVs'!$D61*Q53</f>
        <v>1510.5442839133625</v>
      </c>
      <c r="R112" s="163">
        <f>'Predict EVs'!$D61*R53</f>
        <v>478.54892590391768</v>
      </c>
      <c r="S112" s="163">
        <f>'Predict EVs'!$D61*S53</f>
        <v>2923.5843448599717</v>
      </c>
      <c r="T112" s="163">
        <f>'Predict EVs'!$D61*T53</f>
        <v>4145.7743824937661</v>
      </c>
      <c r="U112" s="163">
        <f>'Predict EVs'!$D61*U53</f>
        <v>2416.1451416740388</v>
      </c>
      <c r="V112" s="163">
        <f>'Predict EVs'!$D61*V53</f>
        <v>474.09955595760914</v>
      </c>
      <c r="W112" s="163">
        <f>'Predict EVs'!$D61*W53</f>
        <v>2514.2628462516968</v>
      </c>
      <c r="X112" s="163">
        <f>'Predict EVs'!$D61*X53</f>
        <v>5153.0384521165497</v>
      </c>
      <c r="Y112" s="163">
        <f>'Predict EVs'!$D61*Y53</f>
        <v>2342.4331367865316</v>
      </c>
      <c r="Z112" s="163">
        <f>'Predict EVs'!$D61*Z53</f>
        <v>4933.553710809826</v>
      </c>
      <c r="AA112" s="163">
        <f>'Predict EVs'!$D61*AA53</f>
        <v>808.75643135407506</v>
      </c>
      <c r="AB112" s="163">
        <f>'Predict EVs'!$D61*AB53</f>
        <v>2937.2714862174421</v>
      </c>
      <c r="AC112" s="163">
        <f>'Predict EVs'!$D61*AC53</f>
        <v>4668.1009766777324</v>
      </c>
      <c r="AD112" s="163">
        <f>'Predict EVs'!$D61*AD53</f>
        <v>4722.961878620803</v>
      </c>
      <c r="AE112" s="163">
        <f t="shared" si="57"/>
        <v>81966.259672882821</v>
      </c>
    </row>
    <row r="113" spans="1:31" x14ac:dyDescent="0.35">
      <c r="A113" s="48">
        <v>2034</v>
      </c>
      <c r="B113" s="49">
        <v>21</v>
      </c>
      <c r="C113" s="163">
        <f>'Predict EVs'!$D62*C54</f>
        <v>3981.0724885012032</v>
      </c>
      <c r="D113" s="163">
        <f>'Predict EVs'!$D62*D54</f>
        <v>6914.0946653164583</v>
      </c>
      <c r="E113" s="163">
        <f>'Predict EVs'!$D62*E54</f>
        <v>2002.9336723061297</v>
      </c>
      <c r="F113" s="163">
        <f>'Predict EVs'!$D62*F54</f>
        <v>4396.9450945435201</v>
      </c>
      <c r="G113" s="163">
        <f>'Predict EVs'!$D62*G54</f>
        <v>2828.4072363194418</v>
      </c>
      <c r="H113" s="163">
        <f>'Predict EVs'!$D62*H54</f>
        <v>4088.227013957784</v>
      </c>
      <c r="I113" s="163">
        <f>'Predict EVs'!$D62*I54</f>
        <v>2566.9234239674824</v>
      </c>
      <c r="J113" s="163">
        <f>'Predict EVs'!$D62*J54</f>
        <v>684.57857175746187</v>
      </c>
      <c r="K113" s="163">
        <f>'Predict EVs'!$D62*K54</f>
        <v>3277.2228248580486</v>
      </c>
      <c r="L113" s="163">
        <f>'Predict EVs'!$D62*L54</f>
        <v>5337.6729531140409</v>
      </c>
      <c r="M113" s="163">
        <f>'Predict EVs'!$D62*M54</f>
        <v>1823.3808673667322</v>
      </c>
      <c r="N113" s="163">
        <f>'Predict EVs'!$D62*N54</f>
        <v>5652.5648495266432</v>
      </c>
      <c r="O113" s="163">
        <f>'Predict EVs'!$D62*O54</f>
        <v>3158.6050593065052</v>
      </c>
      <c r="P113" s="163">
        <f>'Predict EVs'!$D62*P54</f>
        <v>1314.6400919371929</v>
      </c>
      <c r="Q113" s="163">
        <f>'Predict EVs'!$D62*Q54</f>
        <v>1728.945125965844</v>
      </c>
      <c r="R113" s="163">
        <f>'Predict EVs'!$D62*R54</f>
        <v>545.26232152180637</v>
      </c>
      <c r="S113" s="163">
        <f>'Predict EVs'!$D62*S54</f>
        <v>3351.6306737695413</v>
      </c>
      <c r="T113" s="163">
        <f>'Predict EVs'!$D62*T54</f>
        <v>4777.0250378258906</v>
      </c>
      <c r="U113" s="163">
        <f>'Predict EVs'!$D62*U54</f>
        <v>2760.8433610791044</v>
      </c>
      <c r="V113" s="163">
        <f>'Predict EVs'!$D62*V54</f>
        <v>543.15920949113058</v>
      </c>
      <c r="W113" s="163">
        <f>'Predict EVs'!$D62*W54</f>
        <v>2902.5791343880551</v>
      </c>
      <c r="X113" s="163">
        <f>'Predict EVs'!$D62*X54</f>
        <v>5917.088419992825</v>
      </c>
      <c r="Y113" s="163">
        <f>'Predict EVs'!$D62*Y54</f>
        <v>2678.8566037075416</v>
      </c>
      <c r="Z113" s="163">
        <f>'Predict EVs'!$D62*Z54</f>
        <v>5647.431436367694</v>
      </c>
      <c r="AA113" s="163">
        <f>'Predict EVs'!$D62*AA54</f>
        <v>924.87321826213565</v>
      </c>
      <c r="AB113" s="163">
        <f>'Predict EVs'!$D62*AB54</f>
        <v>3365.5335680587937</v>
      </c>
      <c r="AC113" s="163">
        <f>'Predict EVs'!$D62*AC54</f>
        <v>5351.7016548789934</v>
      </c>
      <c r="AD113" s="163">
        <f>'Predict EVs'!$D62*AD54</f>
        <v>5422.9036797563322</v>
      </c>
      <c r="AE113" s="163">
        <f t="shared" si="57"/>
        <v>93945.102257844323</v>
      </c>
    </row>
    <row r="114" spans="1:31" x14ac:dyDescent="0.35">
      <c r="A114" s="48">
        <v>2035</v>
      </c>
      <c r="B114" s="49">
        <v>22</v>
      </c>
      <c r="C114" s="163">
        <f>'Predict EVs'!$D63*C55</f>
        <v>4520.8459494748849</v>
      </c>
      <c r="D114" s="163">
        <f>'Predict EVs'!$D63*D55</f>
        <v>7856.247945645091</v>
      </c>
      <c r="E114" s="163">
        <f>'Predict EVs'!$D63*E55</f>
        <v>2276.3136297413248</v>
      </c>
      <c r="F114" s="163">
        <f>'Predict EVs'!$D63*F55</f>
        <v>5025.9101875790566</v>
      </c>
      <c r="G114" s="163">
        <f>'Predict EVs'!$D63*G55</f>
        <v>3211.9249584161726</v>
      </c>
      <c r="H114" s="163">
        <f>'Predict EVs'!$D63*H55</f>
        <v>4657.9270901305908</v>
      </c>
      <c r="I114" s="163">
        <f>'Predict EVs'!$D63*I55</f>
        <v>2920.6953929008396</v>
      </c>
      <c r="J114" s="163">
        <f>'Predict EVs'!$D63*J55</f>
        <v>784.81579501717204</v>
      </c>
      <c r="K114" s="163">
        <f>'Predict EVs'!$D63*K55</f>
        <v>3725.749186470126</v>
      </c>
      <c r="L114" s="163">
        <f>'Predict EVs'!$D63*L55</f>
        <v>6078.3908258687597</v>
      </c>
      <c r="M114" s="163">
        <f>'Predict EVs'!$D63*M55</f>
        <v>2071.7793969930317</v>
      </c>
      <c r="N114" s="163">
        <f>'Predict EVs'!$D63*N55</f>
        <v>6427.7888931122197</v>
      </c>
      <c r="O114" s="163">
        <f>'Predict EVs'!$D63*O55</f>
        <v>3594.2241601188821</v>
      </c>
      <c r="P114" s="163">
        <f>'Predict EVs'!$D63*P55</f>
        <v>1491.1401089498365</v>
      </c>
      <c r="Q114" s="163">
        <f>'Predict EVs'!$D63*Q55</f>
        <v>1966.100035749613</v>
      </c>
      <c r="R114" s="163">
        <f>'Predict EVs'!$D63*R55</f>
        <v>617.3839494694538</v>
      </c>
      <c r="S114" s="163">
        <f>'Predict EVs'!$D63*S55</f>
        <v>3817.1243636418289</v>
      </c>
      <c r="T114" s="163">
        <f>'Predict EVs'!$D63*T55</f>
        <v>5466.5994779056464</v>
      </c>
      <c r="U114" s="163">
        <f>'Predict EVs'!$D63*U55</f>
        <v>3134.5408177810996</v>
      </c>
      <c r="V114" s="163">
        <f>'Predict EVs'!$D63*V55</f>
        <v>618.21528661704383</v>
      </c>
      <c r="W114" s="163">
        <f>'Predict EVs'!$D63*W55</f>
        <v>3327.4473192598944</v>
      </c>
      <c r="X114" s="163">
        <f>'Predict EVs'!$D63*X55</f>
        <v>6749.2053374891393</v>
      </c>
      <c r="Y114" s="163">
        <f>'Predict EVs'!$D63*Y55</f>
        <v>3043.876989822154</v>
      </c>
      <c r="Z114" s="163">
        <f>'Predict EVs'!$D63*Z55</f>
        <v>6422.6827309842929</v>
      </c>
      <c r="AA114" s="163">
        <f>'Predict EVs'!$D63*AA55</f>
        <v>1050.8553126402724</v>
      </c>
      <c r="AB114" s="163">
        <f>'Predict EVs'!$D63*AB55</f>
        <v>3831.0334582359219</v>
      </c>
      <c r="AC114" s="163">
        <f>'Predict EVs'!$D63*AC55</f>
        <v>6095.1242141967232</v>
      </c>
      <c r="AD114" s="163">
        <f>'Predict EVs'!$D63*AD55</f>
        <v>6185.158340852724</v>
      </c>
      <c r="AE114" s="163">
        <f t="shared" si="57"/>
        <v>106969.10115506382</v>
      </c>
    </row>
    <row r="115" spans="1:31" x14ac:dyDescent="0.35">
      <c r="A115" s="48">
        <v>2036</v>
      </c>
      <c r="B115" s="49">
        <v>23</v>
      </c>
      <c r="C115" s="163">
        <f>'Predict EVs'!$D64*C56</f>
        <v>5103.9253764218793</v>
      </c>
      <c r="D115" s="163">
        <f>'Predict EVs'!$D64*D56</f>
        <v>8874.576367432448</v>
      </c>
      <c r="E115" s="163">
        <f>'Predict EVs'!$D64*E56</f>
        <v>2571.8526062110077</v>
      </c>
      <c r="F115" s="163">
        <f>'Predict EVs'!$D64*F56</f>
        <v>5709.4239217156719</v>
      </c>
      <c r="G115" s="163">
        <f>'Predict EVs'!$D64*G56</f>
        <v>3626.2157919055185</v>
      </c>
      <c r="H115" s="163">
        <f>'Predict EVs'!$D64*H56</f>
        <v>5275.2523970795019</v>
      </c>
      <c r="I115" s="163">
        <f>'Predict EVs'!$D64*I56</f>
        <v>3303.5650031110699</v>
      </c>
      <c r="J115" s="163">
        <f>'Predict EVs'!$D64*J56</f>
        <v>894.01924145469025</v>
      </c>
      <c r="K115" s="163">
        <f>'Predict EVs'!$D64*K56</f>
        <v>4210.782040955869</v>
      </c>
      <c r="L115" s="163">
        <f>'Predict EVs'!$D64*L56</f>
        <v>6880.6554563467125</v>
      </c>
      <c r="M115" s="163">
        <f>'Predict EVs'!$D64*M56</f>
        <v>2340.2533608607159</v>
      </c>
      <c r="N115" s="163">
        <f>'Predict EVs'!$D64*N56</f>
        <v>7266.3080259458111</v>
      </c>
      <c r="O115" s="163">
        <f>'Predict EVs'!$D64*O56</f>
        <v>4065.7098046002857</v>
      </c>
      <c r="P115" s="163">
        <f>'Predict EVs'!$D64*P56</f>
        <v>1681.5832682363143</v>
      </c>
      <c r="Q115" s="163">
        <f>'Predict EVs'!$D64*Q56</f>
        <v>2222.6227018111749</v>
      </c>
      <c r="R115" s="163">
        <f>'Predict EVs'!$D64*R56</f>
        <v>695.06668513820864</v>
      </c>
      <c r="S115" s="163">
        <f>'Predict EVs'!$D64*S56</f>
        <v>4321.3427709873231</v>
      </c>
      <c r="T115" s="163">
        <f>'Predict EVs'!$D64*T56</f>
        <v>6216.7159358454001</v>
      </c>
      <c r="U115" s="163">
        <f>'Predict EVs'!$D64*U56</f>
        <v>3538.1413329525776</v>
      </c>
      <c r="V115" s="163">
        <f>'Predict EVs'!$D64*V56</f>
        <v>699.46899206619105</v>
      </c>
      <c r="W115" s="163">
        <f>'Predict EVs'!$D64*W56</f>
        <v>3790.3046747960739</v>
      </c>
      <c r="X115" s="163">
        <f>'Predict EVs'!$D64*X56</f>
        <v>7651.8014046740473</v>
      </c>
      <c r="Y115" s="163">
        <f>'Predict EVs'!$D64*Y56</f>
        <v>3438.4081311079235</v>
      </c>
      <c r="Z115" s="163">
        <f>'Predict EVs'!$D64*Z56</f>
        <v>7261.3214037748212</v>
      </c>
      <c r="AA115" s="163">
        <f>'Predict EVs'!$D64*AA56</f>
        <v>1187.0175926050283</v>
      </c>
      <c r="AB115" s="163">
        <f>'Predict EVs'!$D64*AB56</f>
        <v>4335.0245040580849</v>
      </c>
      <c r="AC115" s="163">
        <f>'Predict EVs'!$D64*AC56</f>
        <v>6900.4105146873499</v>
      </c>
      <c r="AD115" s="163">
        <f>'Predict EVs'!$D64*AD56</f>
        <v>7011.9310364493522</v>
      </c>
      <c r="AE115" s="163">
        <f t="shared" si="57"/>
        <v>121073.70034323107</v>
      </c>
    </row>
    <row r="116" spans="1:31" x14ac:dyDescent="0.35">
      <c r="A116" s="48">
        <v>2037</v>
      </c>
      <c r="B116" s="49">
        <v>24</v>
      </c>
      <c r="C116" s="163">
        <f>'Predict EVs'!$D65*C57</f>
        <v>5731.6054990169559</v>
      </c>
      <c r="D116" s="163">
        <f>'Predict EVs'!$D65*D57</f>
        <v>9971.4001771197763</v>
      </c>
      <c r="E116" s="163">
        <f>'Predict EVs'!$D65*E57</f>
        <v>2890.2295847577498</v>
      </c>
      <c r="F116" s="163">
        <f>'Predict EVs'!$D65*F57</f>
        <v>6449.4156278307619</v>
      </c>
      <c r="G116" s="163">
        <f>'Predict EVs'!$D65*G57</f>
        <v>4072.2000260044942</v>
      </c>
      <c r="H116" s="163">
        <f>'Predict EVs'!$D65*H57</f>
        <v>5941.7668954881619</v>
      </c>
      <c r="I116" s="163">
        <f>'Predict EVs'!$D65*I57</f>
        <v>3716.4543807090295</v>
      </c>
      <c r="J116" s="163">
        <f>'Predict EVs'!$D65*J57</f>
        <v>1012.5244742009004</v>
      </c>
      <c r="K116" s="163">
        <f>'Predict EVs'!$D65*K57</f>
        <v>4733.4509026556889</v>
      </c>
      <c r="L116" s="163">
        <f>'Predict EVs'!$D65*L57</f>
        <v>7746.4616849487247</v>
      </c>
      <c r="M116" s="163">
        <f>'Predict EVs'!$D65*M57</f>
        <v>2629.4136549730642</v>
      </c>
      <c r="N116" s="163">
        <f>'Predict EVs'!$D65*N57</f>
        <v>8170.0948577070858</v>
      </c>
      <c r="O116" s="163">
        <f>'Predict EVs'!$D65*O57</f>
        <v>4574.2012663177438</v>
      </c>
      <c r="P116" s="163">
        <f>'Predict EVs'!$D65*P57</f>
        <v>1886.370551512505</v>
      </c>
      <c r="Q116" s="163">
        <f>'Predict EVs'!$D65*Q57</f>
        <v>2499.1170599643428</v>
      </c>
      <c r="R116" s="163">
        <f>'Predict EVs'!$D65*R57</f>
        <v>778.46034308024844</v>
      </c>
      <c r="S116" s="163">
        <f>'Predict EVs'!$D65*S57</f>
        <v>4865.5443140971047</v>
      </c>
      <c r="T116" s="163">
        <f>'Predict EVs'!$D65*T57</f>
        <v>7029.5655066468644</v>
      </c>
      <c r="U116" s="163">
        <f>'Predict EVs'!$D65*U57</f>
        <v>3972.5331821551572</v>
      </c>
      <c r="V116" s="163">
        <f>'Predict EVs'!$D65*V57</f>
        <v>787.1184636025622</v>
      </c>
      <c r="W116" s="163">
        <f>'Predict EVs'!$D65*W57</f>
        <v>4292.5719526844105</v>
      </c>
      <c r="X116" s="163">
        <f>'Predict EVs'!$D65*X57</f>
        <v>8627.2553298118655</v>
      </c>
      <c r="Y116" s="163">
        <f>'Predict EVs'!$D65*Y57</f>
        <v>3863.3487660672772</v>
      </c>
      <c r="Z116" s="163">
        <f>'Predict EVs'!$D65*Z57</f>
        <v>8165.3294041069103</v>
      </c>
      <c r="AA116" s="163">
        <f>'Predict EVs'!$D65*AA57</f>
        <v>1333.6697241094801</v>
      </c>
      <c r="AB116" s="163">
        <f>'Predict EVs'!$D65*AB57</f>
        <v>4878.7410468016742</v>
      </c>
      <c r="AC116" s="163">
        <f>'Predict EVs'!$D65*AC57</f>
        <v>7769.5721760644892</v>
      </c>
      <c r="AD116" s="163">
        <f>'Predict EVs'!$D65*AD57</f>
        <v>7905.3962484968324</v>
      </c>
      <c r="AE116" s="163">
        <f t="shared" si="57"/>
        <v>136293.81310093185</v>
      </c>
    </row>
    <row r="117" spans="1:31" x14ac:dyDescent="0.35">
      <c r="A117" s="48">
        <v>2038</v>
      </c>
      <c r="B117" s="49">
        <v>25</v>
      </c>
      <c r="C117" s="163">
        <f>'Predict EVs'!$D66*C58</f>
        <v>6405.1599809536519</v>
      </c>
      <c r="D117" s="163">
        <f>'Predict EVs'!$D66*D58</f>
        <v>11149.002987214057</v>
      </c>
      <c r="E117" s="163">
        <f>'Predict EVs'!$D66*E58</f>
        <v>3232.112931437784</v>
      </c>
      <c r="F117" s="163">
        <f>'Predict EVs'!$D66*F58</f>
        <v>7247.7910372537335</v>
      </c>
      <c r="G117" s="163">
        <f>'Predict EVs'!$D66*G58</f>
        <v>4550.7829830291867</v>
      </c>
      <c r="H117" s="163">
        <f>'Predict EVs'!$D66*H58</f>
        <v>6659.0127567632053</v>
      </c>
      <c r="I117" s="163">
        <f>'Predict EVs'!$D66*I58</f>
        <v>4160.2720106263514</v>
      </c>
      <c r="J117" s="163">
        <f>'Predict EVs'!$D66*J58</f>
        <v>1140.6633586192943</v>
      </c>
      <c r="K117" s="163">
        <f>'Predict EVs'!$D66*K58</f>
        <v>5294.8679019043393</v>
      </c>
      <c r="L117" s="163">
        <f>'Predict EVs'!$D66*L58</f>
        <v>8677.7759349541393</v>
      </c>
      <c r="M117" s="163">
        <f>'Predict EVs'!$D66*M58</f>
        <v>2939.8615149197985</v>
      </c>
      <c r="N117" s="163">
        <f>'Predict EVs'!$D66*N58</f>
        <v>9141.0919978020447</v>
      </c>
      <c r="O117" s="163">
        <f>'Predict EVs'!$D66*O58</f>
        <v>5120.8210302723901</v>
      </c>
      <c r="P117" s="163">
        <f>'Predict EVs'!$D66*P58</f>
        <v>2105.8960017461091</v>
      </c>
      <c r="Q117" s="163">
        <f>'Predict EVs'!$D66*Q58</f>
        <v>2796.1778694814793</v>
      </c>
      <c r="R117" s="163">
        <f>'Predict EVs'!$D66*R58</f>
        <v>867.71187092121409</v>
      </c>
      <c r="S117" s="163">
        <f>'Predict EVs'!$D66*S58</f>
        <v>5450.969563708567</v>
      </c>
      <c r="T117" s="163">
        <f>'Predict EVs'!$D66*T58</f>
        <v>7907.3135824378369</v>
      </c>
      <c r="U117" s="163">
        <f>'Predict EVs'!$D66*U58</f>
        <v>4438.5900382609689</v>
      </c>
      <c r="V117" s="163">
        <f>'Predict EVs'!$D66*V58</f>
        <v>881.35895051472994</v>
      </c>
      <c r="W117" s="163">
        <f>'Predict EVs'!$D66*W58</f>
        <v>4835.6542276091441</v>
      </c>
      <c r="X117" s="163">
        <f>'Predict EVs'!$D66*X58</f>
        <v>9677.9142077379056</v>
      </c>
      <c r="Y117" s="163">
        <f>'Predict EVs'!$D66*Y58</f>
        <v>4319.5834395930679</v>
      </c>
      <c r="Z117" s="163">
        <f>'Predict EVs'!$D66*Z58</f>
        <v>9136.6587008973183</v>
      </c>
      <c r="AA117" s="163">
        <f>'Predict EVs'!$D66*AA58</f>
        <v>1491.1164731890251</v>
      </c>
      <c r="AB117" s="163">
        <f>'Predict EVs'!$D66*AB58</f>
        <v>5463.3995256910093</v>
      </c>
      <c r="AC117" s="163">
        <f>'Predict EVs'!$D66*AC58</f>
        <v>8704.5923185408028</v>
      </c>
      <c r="AD117" s="163">
        <f>'Predict EVs'!$D66*AD58</f>
        <v>8867.6994895222415</v>
      </c>
      <c r="AE117" s="163">
        <f t="shared" si="57"/>
        <v>152663.85268560136</v>
      </c>
    </row>
    <row r="118" spans="1:31" x14ac:dyDescent="0.35">
      <c r="A118" s="48">
        <v>2039</v>
      </c>
      <c r="B118" s="49">
        <v>26</v>
      </c>
      <c r="C118" s="163">
        <f>'Predict EVs'!$D67*C59</f>
        <v>7125.842640015343</v>
      </c>
      <c r="D118" s="163">
        <f>'Predict EVs'!$D67*D59</f>
        <v>12409.633877326083</v>
      </c>
      <c r="E118" s="163">
        <f>'Predict EVs'!$D67*E59</f>
        <v>3598.1610022588475</v>
      </c>
      <c r="F118" s="163">
        <f>'Predict EVs'!$D67*F59</f>
        <v>8106.4335044413228</v>
      </c>
      <c r="G118" s="163">
        <f>'Predict EVs'!$D67*G59</f>
        <v>5062.8558851031676</v>
      </c>
      <c r="H118" s="163">
        <f>'Predict EVs'!$D67*H59</f>
        <v>7428.5115573446637</v>
      </c>
      <c r="I118" s="163">
        <f>'Predict EVs'!$D67*I59</f>
        <v>4635.913501466498</v>
      </c>
      <c r="J118" s="163">
        <f>'Predict EVs'!$D67*J59</f>
        <v>1278.764243874256</v>
      </c>
      <c r="K118" s="163">
        <f>'Predict EVs'!$D67*K59</f>
        <v>5896.1287734704829</v>
      </c>
      <c r="L118" s="163">
        <f>'Predict EVs'!$D67*L59</f>
        <v>9676.5377836125444</v>
      </c>
      <c r="M118" s="163">
        <f>'Predict EVs'!$D67*M59</f>
        <v>3272.1890702110877</v>
      </c>
      <c r="N118" s="163">
        <f>'Predict EVs'!$D67*N59</f>
        <v>10181.213754121534</v>
      </c>
      <c r="O118" s="163">
        <f>'Predict EVs'!$D67*O59</f>
        <v>5706.6757329014918</v>
      </c>
      <c r="P118" s="163">
        <f>'Predict EVs'!$D67*P59</f>
        <v>2340.5471326940233</v>
      </c>
      <c r="Q118" s="163">
        <f>'Predict EVs'!$D67*Q59</f>
        <v>3114.3912325474325</v>
      </c>
      <c r="R118" s="163">
        <f>'Predict EVs'!$D67*R59</f>
        <v>962.96552334526041</v>
      </c>
      <c r="S118" s="163">
        <f>'Predict EVs'!$D67*S59</f>
        <v>6078.8422280703498</v>
      </c>
      <c r="T118" s="163">
        <f>'Predict EVs'!$D67*T59</f>
        <v>8852.1011570886403</v>
      </c>
      <c r="U118" s="163">
        <f>'Predict EVs'!$D67*U59</f>
        <v>4937.1718199652059</v>
      </c>
      <c r="V118" s="163">
        <f>'Predict EVs'!$D67*V59</f>
        <v>982.38297470361147</v>
      </c>
      <c r="W118" s="163">
        <f>'Predict EVs'!$D67*W59</f>
        <v>5420.9416675963175</v>
      </c>
      <c r="X118" s="163">
        <f>'Predict EVs'!$D67*X59</f>
        <v>10806.095219661247</v>
      </c>
      <c r="Y118" s="163">
        <f>'Predict EVs'!$D67*Y59</f>
        <v>4807.9833170723941</v>
      </c>
      <c r="Z118" s="163">
        <f>'Predict EVs'!$D67*Z59</f>
        <v>10177.232977044716</v>
      </c>
      <c r="AA118" s="163">
        <f>'Predict EVs'!$D67*AA59</f>
        <v>1659.6579871858314</v>
      </c>
      <c r="AB118" s="163">
        <f>'Predict EVs'!$D67*AB59</f>
        <v>6090.1994743742434</v>
      </c>
      <c r="AC118" s="163">
        <f>'Predict EVs'!$D67*AC59</f>
        <v>9707.4271351646257</v>
      </c>
      <c r="AD118" s="163">
        <f>'Predict EVs'!$D67*AD59</f>
        <v>9900.9588618577054</v>
      </c>
      <c r="AE118" s="163">
        <f t="shared" si="57"/>
        <v>170217.76003451893</v>
      </c>
    </row>
    <row r="119" spans="1:31" x14ac:dyDescent="0.35">
      <c r="A119" s="48">
        <v>2040</v>
      </c>
      <c r="B119" s="49">
        <v>27</v>
      </c>
      <c r="C119" s="163">
        <f>'Predict EVs'!$D68*C60</f>
        <v>7894.8885511451881</v>
      </c>
      <c r="D119" s="163">
        <f>'Predict EVs'!$D68*D60</f>
        <v>13755.509294960137</v>
      </c>
      <c r="E119" s="163">
        <f>'Predict EVs'!$D68*E60</f>
        <v>3989.0226923900213</v>
      </c>
      <c r="F119" s="163">
        <f>'Predict EVs'!$D68*F60</f>
        <v>9027.2051210094087</v>
      </c>
      <c r="G119" s="163">
        <f>'Predict EVs'!$D68*G60</f>
        <v>5609.2966377586054</v>
      </c>
      <c r="H119" s="163">
        <f>'Predict EVs'!$D68*H60</f>
        <v>8251.7653625257062</v>
      </c>
      <c r="I119" s="163">
        <f>'Predict EVs'!$D68*I60</f>
        <v>5144.2622785138565</v>
      </c>
      <c r="J119" s="163">
        <f>'Predict EVs'!$D68*J60</f>
        <v>1427.1521290339774</v>
      </c>
      <c r="K119" s="163">
        <f>'Predict EVs'!$D68*K60</f>
        <v>6538.3137513057736</v>
      </c>
      <c r="L119" s="163">
        <f>'Predict EVs'!$D68*L60</f>
        <v>10744.661387035525</v>
      </c>
      <c r="M119" s="163">
        <f>'Predict EVs'!$D68*M60</f>
        <v>3626.9798457610391</v>
      </c>
      <c r="N119" s="163">
        <f>'Predict EVs'!$D68*N60</f>
        <v>11292.347671208461</v>
      </c>
      <c r="O119" s="163">
        <f>'Predict EVs'!$D68*O60</f>
        <v>6332.8570138681662</v>
      </c>
      <c r="P119" s="163">
        <f>'Predict EVs'!$D68*P60</f>
        <v>2590.7052987083757</v>
      </c>
      <c r="Q119" s="163">
        <f>'Predict EVs'!$D68*Q60</f>
        <v>3454.3350646172694</v>
      </c>
      <c r="R119" s="163">
        <f>'Predict EVs'!$D68*R60</f>
        <v>1064.3630189211626</v>
      </c>
      <c r="S119" s="163">
        <f>'Predict EVs'!$D68*S60</f>
        <v>6750.3700464451786</v>
      </c>
      <c r="T119" s="163">
        <f>'Predict EVs'!$D68*T60</f>
        <v>9866.046016708513</v>
      </c>
      <c r="U119" s="163">
        <f>'Predict EVs'!$D68*U60</f>
        <v>5469.1254587632448</v>
      </c>
      <c r="V119" s="163">
        <f>'Predict EVs'!$D68*V60</f>
        <v>1090.3804766928413</v>
      </c>
      <c r="W119" s="163">
        <f>'Predict EVs'!$D68*W60</f>
        <v>6049.810238703526</v>
      </c>
      <c r="X119" s="163">
        <f>'Predict EVs'!$D68*X60</f>
        <v>12014.087177793199</v>
      </c>
      <c r="Y119" s="163">
        <f>'Predict EVs'!$D68*Y60</f>
        <v>5329.4069208946385</v>
      </c>
      <c r="Z119" s="163">
        <f>'Predict EVs'!$D68*Z60</f>
        <v>11288.949163875764</v>
      </c>
      <c r="AA119" s="163">
        <f>'Predict EVs'!$D68*AA60</f>
        <v>1839.5900491577338</v>
      </c>
      <c r="AB119" s="163">
        <f>'Predict EVs'!$D68*AB60</f>
        <v>6760.3244242499695</v>
      </c>
      <c r="AC119" s="163">
        <f>'Predict EVs'!$D68*AC60</f>
        <v>10780.007318047807</v>
      </c>
      <c r="AD119" s="163">
        <f>'Predict EVs'!$D68*AD60</f>
        <v>11007.266474425347</v>
      </c>
      <c r="AE119" s="163">
        <f t="shared" si="57"/>
        <v>188989.02888452046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B97C4D-8C2E-41A9-8B6C-D1D1A902861F}">
  <sheetPr codeName="Sheet2"/>
  <dimension ref="A1:AE79"/>
  <sheetViews>
    <sheetView showGridLines="0" workbookViewId="0">
      <selection activeCell="B8" sqref="B8"/>
    </sheetView>
  </sheetViews>
  <sheetFormatPr defaultRowHeight="14.5" x14ac:dyDescent="0.35"/>
  <cols>
    <col min="1" max="1" width="28.08984375" style="46" customWidth="1"/>
    <col min="2" max="2" width="15.453125" bestFit="1" customWidth="1"/>
    <col min="3" max="3" width="18.81640625" customWidth="1"/>
    <col min="4" max="4" width="19.6328125" bestFit="1" customWidth="1"/>
    <col min="5" max="5" width="11" customWidth="1"/>
    <col min="6" max="6" width="11.90625" customWidth="1"/>
    <col min="7" max="7" width="12.453125" bestFit="1" customWidth="1"/>
    <col min="8" max="8" width="13.54296875" bestFit="1" customWidth="1"/>
    <col min="9" max="9" width="11.26953125" bestFit="1" customWidth="1"/>
    <col min="10" max="10" width="14.6328125" bestFit="1" customWidth="1"/>
    <col min="11" max="13" width="11.26953125" bestFit="1" customWidth="1"/>
    <col min="14" max="14" width="12.26953125" bestFit="1" customWidth="1"/>
    <col min="15" max="15" width="11.26953125" bestFit="1" customWidth="1"/>
    <col min="16" max="16" width="13.36328125" bestFit="1" customWidth="1"/>
    <col min="17" max="17" width="11.26953125" bestFit="1" customWidth="1"/>
    <col min="18" max="18" width="9.81640625" bestFit="1" customWidth="1"/>
    <col min="19" max="20" width="11.26953125" bestFit="1" customWidth="1"/>
    <col min="21" max="21" width="11.6328125" bestFit="1" customWidth="1"/>
    <col min="22" max="22" width="9.81640625" bestFit="1" customWidth="1"/>
    <col min="23" max="23" width="11.26953125" bestFit="1" customWidth="1"/>
    <col min="24" max="24" width="12.26953125" bestFit="1" customWidth="1"/>
    <col min="25" max="25" width="11.26953125" bestFit="1" customWidth="1"/>
    <col min="26" max="26" width="12.26953125" bestFit="1" customWidth="1"/>
    <col min="27" max="27" width="12.36328125" bestFit="1" customWidth="1"/>
    <col min="28" max="28" width="11.26953125" bestFit="1" customWidth="1"/>
    <col min="29" max="29" width="10.36328125" bestFit="1" customWidth="1"/>
    <col min="30" max="30" width="11.26953125" bestFit="1" customWidth="1"/>
    <col min="31" max="31" width="23.90625" bestFit="1" customWidth="1"/>
  </cols>
  <sheetData>
    <row r="1" spans="1:31" s="46" customFormat="1" ht="21" x14ac:dyDescent="0.5">
      <c r="A1" s="152" t="s">
        <v>163</v>
      </c>
    </row>
    <row r="2" spans="1:31" s="46" customFormat="1" x14ac:dyDescent="0.35"/>
    <row r="3" spans="1:31" s="46" customFormat="1" ht="15" thickBot="1" x14ac:dyDescent="0.4"/>
    <row r="4" spans="1:31" x14ac:dyDescent="0.35">
      <c r="A4" s="164" t="s">
        <v>98</v>
      </c>
      <c r="B4" s="94"/>
      <c r="C4" s="46"/>
      <c r="D4" s="164" t="s">
        <v>113</v>
      </c>
      <c r="E4" s="164"/>
      <c r="F4" s="94"/>
    </row>
    <row r="5" spans="1:31" x14ac:dyDescent="0.35">
      <c r="A5" s="95" t="s">
        <v>99</v>
      </c>
      <c r="B5" s="96"/>
      <c r="C5" s="46"/>
      <c r="D5" s="95" t="s">
        <v>102</v>
      </c>
      <c r="F5" s="96"/>
    </row>
    <row r="6" spans="1:31" x14ac:dyDescent="0.35">
      <c r="A6" s="97" t="s">
        <v>115</v>
      </c>
      <c r="B6" s="176">
        <f>8.8/50</f>
        <v>0.17600000000000002</v>
      </c>
      <c r="D6" s="97"/>
      <c r="E6" s="168" t="s">
        <v>115</v>
      </c>
      <c r="F6" s="176">
        <f>150/1000</f>
        <v>0.15</v>
      </c>
      <c r="G6" s="95"/>
    </row>
    <row r="7" spans="1:31" s="46" customFormat="1" x14ac:dyDescent="0.35">
      <c r="A7" s="166" t="s">
        <v>120</v>
      </c>
      <c r="B7" s="174"/>
      <c r="C7" s="165"/>
      <c r="D7" s="97"/>
      <c r="E7" s="166" t="s">
        <v>120</v>
      </c>
      <c r="F7" s="174"/>
      <c r="G7" s="165"/>
    </row>
    <row r="8" spans="1:31" x14ac:dyDescent="0.35">
      <c r="A8" s="168" t="s">
        <v>100</v>
      </c>
      <c r="B8" s="177">
        <v>17500</v>
      </c>
      <c r="C8" s="46"/>
      <c r="D8" s="216" t="s">
        <v>100</v>
      </c>
      <c r="E8" s="217"/>
      <c r="F8" s="177">
        <v>17500</v>
      </c>
    </row>
    <row r="9" spans="1:31" ht="29.5" thickBot="1" x14ac:dyDescent="0.4">
      <c r="A9" s="169" t="s">
        <v>147</v>
      </c>
      <c r="B9" s="175">
        <f>$B$6*$B$8</f>
        <v>3080.0000000000005</v>
      </c>
      <c r="C9" s="46"/>
      <c r="D9" s="218" t="s">
        <v>156</v>
      </c>
      <c r="E9" s="219"/>
      <c r="F9" s="175">
        <f>$F$6*$F$8</f>
        <v>2625</v>
      </c>
    </row>
    <row r="10" spans="1:31" x14ac:dyDescent="0.35">
      <c r="B10" s="46"/>
      <c r="C10" s="46"/>
      <c r="D10" s="46"/>
    </row>
    <row r="13" spans="1:31" x14ac:dyDescent="0.35">
      <c r="A13" s="47" t="s">
        <v>117</v>
      </c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</row>
    <row r="14" spans="1:31" x14ac:dyDescent="0.35">
      <c r="A14" s="162" t="s">
        <v>14</v>
      </c>
      <c r="B14" s="162" t="s">
        <v>15</v>
      </c>
      <c r="C14" s="162" t="s">
        <v>38</v>
      </c>
      <c r="D14" s="162" t="s">
        <v>39</v>
      </c>
      <c r="E14" s="162" t="s">
        <v>40</v>
      </c>
      <c r="F14" s="162" t="s">
        <v>41</v>
      </c>
      <c r="G14" s="162" t="s">
        <v>42</v>
      </c>
      <c r="H14" s="162" t="s">
        <v>43</v>
      </c>
      <c r="I14" s="162" t="s">
        <v>44</v>
      </c>
      <c r="J14" s="162" t="s">
        <v>45</v>
      </c>
      <c r="K14" s="162" t="s">
        <v>46</v>
      </c>
      <c r="L14" s="162" t="s">
        <v>47</v>
      </c>
      <c r="M14" s="162" t="s">
        <v>48</v>
      </c>
      <c r="N14" s="162" t="s">
        <v>49</v>
      </c>
      <c r="O14" s="162" t="s">
        <v>50</v>
      </c>
      <c r="P14" s="162" t="s">
        <v>51</v>
      </c>
      <c r="Q14" s="162" t="s">
        <v>52</v>
      </c>
      <c r="R14" s="162" t="s">
        <v>53</v>
      </c>
      <c r="S14" s="162" t="s">
        <v>54</v>
      </c>
      <c r="T14" s="162" t="s">
        <v>55</v>
      </c>
      <c r="U14" s="162" t="s">
        <v>56</v>
      </c>
      <c r="V14" s="162" t="s">
        <v>57</v>
      </c>
      <c r="W14" s="162" t="s">
        <v>58</v>
      </c>
      <c r="X14" s="162" t="s">
        <v>59</v>
      </c>
      <c r="Y14" s="162" t="s">
        <v>60</v>
      </c>
      <c r="Z14" s="162" t="s">
        <v>61</v>
      </c>
      <c r="AA14" s="162" t="s">
        <v>62</v>
      </c>
      <c r="AB14" s="162" t="s">
        <v>63</v>
      </c>
      <c r="AC14" s="162" t="s">
        <v>64</v>
      </c>
      <c r="AD14" s="162" t="s">
        <v>65</v>
      </c>
      <c r="AE14" s="162" t="s">
        <v>104</v>
      </c>
    </row>
    <row r="15" spans="1:31" x14ac:dyDescent="0.35">
      <c r="A15" s="48">
        <v>2015</v>
      </c>
      <c r="B15" s="50">
        <v>2</v>
      </c>
      <c r="C15" s="50">
        <f>($B$9*'Housing &amp; EVs in PA Prediction'!C65)+('Energy Prediction'!$F$9*'Housing &amp; EVs in PA Prediction'!C94)</f>
        <v>16678.43730528625</v>
      </c>
      <c r="D15" s="50">
        <f>($B$9*'Housing &amp; EVs in PA Prediction'!D65)+('Energy Prediction'!$F$9*'Housing &amp; EVs in PA Prediction'!D94)</f>
        <v>27705.480273160036</v>
      </c>
      <c r="E15" s="50">
        <f>($B$9*'Housing &amp; EVs in PA Prediction'!E65)+('Energy Prediction'!$F$9*'Housing &amp; EVs in PA Prediction'!E94)</f>
        <v>7935.3486778157185</v>
      </c>
      <c r="F15" s="50">
        <f>($B$9*'Housing &amp; EVs in PA Prediction'!F65)+('Energy Prediction'!$F$9*'Housing &amp; EVs in PA Prediction'!F94)</f>
        <v>12377.918400917182</v>
      </c>
      <c r="G15" s="50">
        <f>($B$9*'Housing &amp; EVs in PA Prediction'!G65)+('Energy Prediction'!$F$9*'Housing &amp; EVs in PA Prediction'!G94)</f>
        <v>11795.788575131473</v>
      </c>
      <c r="H15" s="50">
        <f>($B$9*'Housing &amp; EVs in PA Prediction'!H65)+('Energy Prediction'!$F$9*'Housing &amp; EVs in PA Prediction'!H94)</f>
        <v>13675.872940707328</v>
      </c>
      <c r="I15" s="50">
        <f>($B$9*'Housing &amp; EVs in PA Prediction'!I65)+('Energy Prediction'!$F$9*'Housing &amp; EVs in PA Prediction'!I94)</f>
        <v>9684.5234653440693</v>
      </c>
      <c r="J15" s="50">
        <f>($B$9*'Housing &amp; EVs in PA Prediction'!J65)+('Energy Prediction'!$F$9*'Housing &amp; EVs in PA Prediction'!J94)</f>
        <v>1492.9262517757898</v>
      </c>
      <c r="K15" s="50">
        <f>($B$9*'Housing &amp; EVs in PA Prediction'!K65)+('Energy Prediction'!$F$9*'Housing &amp; EVs in PA Prediction'!K94)</f>
        <v>12781.788375744589</v>
      </c>
      <c r="L15" s="50">
        <f>($B$9*'Housing &amp; EVs in PA Prediction'!L65)+('Energy Prediction'!$F$9*'Housing &amp; EVs in PA Prediction'!L94)</f>
        <v>18898.32951175137</v>
      </c>
      <c r="M15" s="50">
        <f>($B$9*'Housing &amp; EVs in PA Prediction'!M65)+('Energy Prediction'!$F$9*'Housing &amp; EVs in PA Prediction'!M94)</f>
        <v>7356.0041622012332</v>
      </c>
      <c r="N15" s="50">
        <f>($B$9*'Housing &amp; EVs in PA Prediction'!N65)+('Energy Prediction'!$F$9*'Housing &amp; EVs in PA Prediction'!N94)</f>
        <v>21937.102908556197</v>
      </c>
      <c r="O15" s="50">
        <f>($B$9*'Housing &amp; EVs in PA Prediction'!O65)+('Energy Prediction'!$F$9*'Housing &amp; EVs in PA Prediction'!O94)</f>
        <v>11645.381825885406</v>
      </c>
      <c r="P15" s="50">
        <f>($B$9*'Housing &amp; EVs in PA Prediction'!P65)+('Energy Prediction'!$F$9*'Housing &amp; EVs in PA Prediction'!P94)</f>
        <v>5796.2304663160794</v>
      </c>
      <c r="Q15" s="50">
        <f>($B$9*'Housing &amp; EVs in PA Prediction'!Q65)+('Energy Prediction'!$F$9*'Housing &amp; EVs in PA Prediction'!Q94)</f>
        <v>6595.6144854572203</v>
      </c>
      <c r="R15" s="50">
        <f>($B$9*'Housing &amp; EVs in PA Prediction'!R65)+('Energy Prediction'!$F$9*'Housing &amp; EVs in PA Prediction'!R94)</f>
        <v>2615.4062507788558</v>
      </c>
      <c r="S15" s="50">
        <f>($B$9*'Housing &amp; EVs in PA Prediction'!S65)+('Energy Prediction'!$F$9*'Housing &amp; EVs in PA Prediction'!S94)</f>
        <v>11639.811205542957</v>
      </c>
      <c r="T15" s="50">
        <f>($B$9*'Housing &amp; EVs in PA Prediction'!T65)+('Energy Prediction'!$F$9*'Housing &amp; EVs in PA Prediction'!T94)</f>
        <v>11300.003364653694</v>
      </c>
      <c r="U15" s="50">
        <f>($B$9*'Housing &amp; EVs in PA Prediction'!U65)+('Energy Prediction'!$F$9*'Housing &amp; EVs in PA Prediction'!U94)</f>
        <v>11634.240585200512</v>
      </c>
      <c r="V15" s="50">
        <f>($B$9*'Housing &amp; EVs in PA Prediction'!V65)+('Energy Prediction'!$F$9*'Housing &amp; EVs in PA Prediction'!V94)</f>
        <v>2016.5645639658057</v>
      </c>
      <c r="W15" s="50">
        <f>($B$9*'Housing &amp; EVs in PA Prediction'!W65)+('Energy Prediction'!$F$9*'Housing &amp; EVs in PA Prediction'!W94)</f>
        <v>6286.4450564514136</v>
      </c>
      <c r="X15" s="50">
        <f>($B$9*'Housing &amp; EVs in PA Prediction'!X65)+('Energy Prediction'!$F$9*'Housing &amp; EVs in PA Prediction'!X94)</f>
        <v>18511.171397951304</v>
      </c>
      <c r="Y15" s="50">
        <f>($B$9*'Housing &amp; EVs in PA Prediction'!Y65)+('Energy Prediction'!$F$9*'Housing &amp; EVs in PA Prediction'!Y94)</f>
        <v>10790.291603319796</v>
      </c>
      <c r="Z15" s="50">
        <f>($B$9*'Housing &amp; EVs in PA Prediction'!Z65)+('Energy Prediction'!$F$9*'Housing &amp; EVs in PA Prediction'!Z94)</f>
        <v>21795.052089823799</v>
      </c>
      <c r="AA15" s="50">
        <f>($B$9*'Housing &amp; EVs in PA Prediction'!AA65)+('Energy Prediction'!$F$9*'Housing &amp; EVs in PA Prediction'!AA94)</f>
        <v>3676.6094260150044</v>
      </c>
      <c r="AB15" s="50">
        <f>($B$9*'Housing &amp; EVs in PA Prediction'!AB65)+('Energy Prediction'!$F$9*'Housing &amp; EVs in PA Prediction'!AB94)</f>
        <v>12347.279989033726</v>
      </c>
      <c r="AC15" s="50">
        <f>($B$9*'Housing &amp; EVs in PA Prediction'!AC65)+('Energy Prediction'!$F$9*'Housing &amp; EVs in PA Prediction'!AC94)</f>
        <v>18845.408618498124</v>
      </c>
      <c r="AD15" s="50">
        <f>($B$9*'Housing &amp; EVs in PA Prediction'!AD65)+('Energy Prediction'!$F$9*'Housing &amp; EVs in PA Prediction'!AD94)</f>
        <v>17449.968222715153</v>
      </c>
      <c r="AE15" s="50">
        <f>SUM(C15:AD15)</f>
        <v>335265.00000000006</v>
      </c>
    </row>
    <row r="16" spans="1:31" x14ac:dyDescent="0.35">
      <c r="A16" s="48">
        <v>2016</v>
      </c>
      <c r="B16" s="50">
        <v>3</v>
      </c>
      <c r="C16" s="50">
        <f>($B$9*'Housing &amp; EVs in PA Prediction'!C66)+('Energy Prediction'!$F$9*'Housing &amp; EVs in PA Prediction'!C95)</f>
        <v>19948.026394721059</v>
      </c>
      <c r="D16" s="50">
        <f>($B$9*'Housing &amp; EVs in PA Prediction'!D66)+('Energy Prediction'!$F$9*'Housing &amp; EVs in PA Prediction'!D95)</f>
        <v>34229.454109178172</v>
      </c>
      <c r="E16" s="50">
        <f>($B$9*'Housing &amp; EVs in PA Prediction'!E66)+('Energy Prediction'!$F$9*'Housing &amp; EVs in PA Prediction'!E95)</f>
        <v>9770.8018396320749</v>
      </c>
      <c r="F16" s="50">
        <f>($B$9*'Housing &amp; EVs in PA Prediction'!F66)+('Energy Prediction'!$F$9*'Housing &amp; EVs in PA Prediction'!F95)</f>
        <v>15267.502499500102</v>
      </c>
      <c r="G16" s="50">
        <f>($B$9*'Housing &amp; EVs in PA Prediction'!G66)+('Energy Prediction'!$F$9*'Housing &amp; EVs in PA Prediction'!G95)</f>
        <v>14291.42171565687</v>
      </c>
      <c r="H16" s="50">
        <f>($B$9*'Housing &amp; EVs in PA Prediction'!H66)+('Energy Prediction'!$F$9*'Housing &amp; EVs in PA Prediction'!H95)</f>
        <v>18032.509498100386</v>
      </c>
      <c r="I16" s="50">
        <f>($B$9*'Housing &amp; EVs in PA Prediction'!I66)+('Energy Prediction'!$F$9*'Housing &amp; EVs in PA Prediction'!I95)</f>
        <v>11603.035392921418</v>
      </c>
      <c r="J16" s="50">
        <f>($B$9*'Housing &amp; EVs in PA Prediction'!J66)+('Energy Prediction'!$F$9*'Housing &amp; EVs in PA Prediction'!J95)</f>
        <v>1798.9202159568088</v>
      </c>
      <c r="K16" s="50">
        <f>($B$9*'Housing &amp; EVs in PA Prediction'!K66)+('Energy Prediction'!$F$9*'Housing &amp; EVs in PA Prediction'!K95)</f>
        <v>15743.883223355331</v>
      </c>
      <c r="L16" s="50">
        <f>($B$9*'Housing &amp; EVs in PA Prediction'!L66)+('Energy Prediction'!$F$9*'Housing &amp; EVs in PA Prediction'!L95)</f>
        <v>23759.072185562891</v>
      </c>
      <c r="M16" s="50">
        <f>($B$9*'Housing &amp; EVs in PA Prediction'!M66)+('Energy Prediction'!$F$9*'Housing &amp; EVs in PA Prediction'!M95)</f>
        <v>8971.2817436512705</v>
      </c>
      <c r="N16" s="50">
        <f>($B$9*'Housing &amp; EVs in PA Prediction'!N66)+('Energy Prediction'!$F$9*'Housing &amp; EVs in PA Prediction'!N95)</f>
        <v>26477.440511897621</v>
      </c>
      <c r="O16" s="50">
        <f>($B$9*'Housing &amp; EVs in PA Prediction'!O66)+('Energy Prediction'!$F$9*'Housing &amp; EVs in PA Prediction'!O95)</f>
        <v>14527.946410717857</v>
      </c>
      <c r="P16" s="50">
        <f>($B$9*'Housing &amp; EVs in PA Prediction'!P66)+('Energy Prediction'!$F$9*'Housing &amp; EVs in PA Prediction'!P95)</f>
        <v>7002.4635072985411</v>
      </c>
      <c r="Q16" s="50">
        <f>($B$9*'Housing &amp; EVs in PA Prediction'!Q66)+('Energy Prediction'!$F$9*'Housing &amp; EVs in PA Prediction'!Q95)</f>
        <v>8188.4183163367334</v>
      </c>
      <c r="R16" s="50">
        <f>($B$9*'Housing &amp; EVs in PA Prediction'!R66)+('Energy Prediction'!$F$9*'Housing &amp; EVs in PA Prediction'!R95)</f>
        <v>3114.7970405918818</v>
      </c>
      <c r="S16" s="50">
        <f>($B$9*'Housing &amp; EVs in PA Prediction'!S66)+('Energy Prediction'!$F$9*'Housing &amp; EVs in PA Prediction'!S95)</f>
        <v>14864.411117776446</v>
      </c>
      <c r="T16" s="50">
        <f>($B$9*'Housing &amp; EVs in PA Prediction'!T66)+('Energy Prediction'!$F$9*'Housing &amp; EVs in PA Prediction'!T95)</f>
        <v>15993.733253349334</v>
      </c>
      <c r="U16" s="50">
        <f>($B$9*'Housing &amp; EVs in PA Prediction'!U66)+('Energy Prediction'!$F$9*'Housing &amp; EVs in PA Prediction'!U95)</f>
        <v>14081.54769046191</v>
      </c>
      <c r="V16" s="50">
        <f>($B$9*'Housing &amp; EVs in PA Prediction'!V66)+('Energy Prediction'!$F$9*'Housing &amp; EVs in PA Prediction'!V95)</f>
        <v>2418.548290341932</v>
      </c>
      <c r="W16" s="50">
        <f>($B$9*'Housing &amp; EVs in PA Prediction'!W66)+('Energy Prediction'!$F$9*'Housing &amp; EVs in PA Prediction'!W95)</f>
        <v>7662.0675864827044</v>
      </c>
      <c r="X16" s="50">
        <f>($B$9*'Housing &amp; EVs in PA Prediction'!X66)+('Energy Prediction'!$F$9*'Housing &amp; EVs in PA Prediction'!X95)</f>
        <v>24105.530893821237</v>
      </c>
      <c r="Y16" s="50">
        <f>($B$9*'Housing &amp; EVs in PA Prediction'!Y66)+('Energy Prediction'!$F$9*'Housing &amp; EVs in PA Prediction'!Y95)</f>
        <v>13288.690261947611</v>
      </c>
      <c r="Z16" s="50">
        <f>($B$9*'Housing &amp; EVs in PA Prediction'!Z66)+('Energy Prediction'!$F$9*'Housing &amp; EVs in PA Prediction'!Z95)</f>
        <v>26717.296540691867</v>
      </c>
      <c r="AA16" s="50">
        <f>($B$9*'Housing &amp; EVs in PA Prediction'!AA66)+('Energy Prediction'!$F$9*'Housing &amp; EVs in PA Prediction'!AA95)</f>
        <v>4613.8972205558894</v>
      </c>
      <c r="AB16" s="50">
        <f>($B$9*'Housing &amp; EVs in PA Prediction'!AB66)+('Energy Prediction'!$F$9*'Housing &amp; EVs in PA Prediction'!AB95)</f>
        <v>15034.309138172368</v>
      </c>
      <c r="AC16" s="50">
        <f>($B$9*'Housing &amp; EVs in PA Prediction'!AC66)+('Energy Prediction'!$F$9*'Housing &amp; EVs in PA Prediction'!AC95)</f>
        <v>23222.727454509102</v>
      </c>
      <c r="AD16" s="50">
        <f>($B$9*'Housing &amp; EVs in PA Prediction'!AD66)+('Energy Prediction'!$F$9*'Housing &amp; EVs in PA Prediction'!AD95)</f>
        <v>21770.265946810639</v>
      </c>
      <c r="AE16" s="50">
        <f t="shared" ref="AE16:AE40" si="0">SUM(C16:AD16)</f>
        <v>416500</v>
      </c>
    </row>
    <row r="17" spans="1:31" x14ac:dyDescent="0.35">
      <c r="A17" s="48">
        <v>2017</v>
      </c>
      <c r="B17" s="50">
        <v>4</v>
      </c>
      <c r="C17" s="50">
        <f>($B$9*'Housing &amp; EVs in PA Prediction'!C67)+('Energy Prediction'!$F$9*'Housing &amp; EVs in PA Prediction'!C96)</f>
        <v>68583.054896462461</v>
      </c>
      <c r="D17" s="50">
        <f>($B$9*'Housing &amp; EVs in PA Prediction'!D67)+('Energy Prediction'!$F$9*'Housing &amp; EVs in PA Prediction'!D96)</f>
        <v>117399.17655306298</v>
      </c>
      <c r="E17" s="50">
        <f>($B$9*'Housing &amp; EVs in PA Prediction'!E67)+('Energy Prediction'!$F$9*'Housing &amp; EVs in PA Prediction'!E96)</f>
        <v>34196.007873166527</v>
      </c>
      <c r="F17" s="50">
        <f>($B$9*'Housing &amp; EVs in PA Prediction'!F67)+('Energy Prediction'!$F$9*'Housing &amp; EVs in PA Prediction'!F96)</f>
        <v>53153.834124245041</v>
      </c>
      <c r="G17" s="50">
        <f>($B$9*'Housing &amp; EVs in PA Prediction'!G67)+('Energy Prediction'!$F$9*'Housing &amp; EVs in PA Prediction'!G96)</f>
        <v>48759.933671268329</v>
      </c>
      <c r="H17" s="50">
        <f>($B$9*'Housing &amp; EVs in PA Prediction'!H67)+('Energy Prediction'!$F$9*'Housing &amp; EVs in PA Prediction'!H96)</f>
        <v>62042.773403796382</v>
      </c>
      <c r="I17" s="50">
        <f>($B$9*'Housing &amp; EVs in PA Prediction'!I67)+('Energy Prediction'!$F$9*'Housing &amp; EVs in PA Prediction'!I96)</f>
        <v>41208.268442622953</v>
      </c>
      <c r="J17" s="50">
        <f>($B$9*'Housing &amp; EVs in PA Prediction'!J67)+('Energy Prediction'!$F$9*'Housing &amp; EVs in PA Prediction'!J96)</f>
        <v>7214.5373166522859</v>
      </c>
      <c r="K17" s="50">
        <f>($B$9*'Housing &amp; EVs in PA Prediction'!K67)+('Energy Prediction'!$F$9*'Housing &amp; EVs in PA Prediction'!K96)</f>
        <v>54389.969801553059</v>
      </c>
      <c r="L17" s="50">
        <f>($B$9*'Housing &amp; EVs in PA Prediction'!L67)+('Energy Prediction'!$F$9*'Housing &amp; EVs in PA Prediction'!L96)</f>
        <v>81742.28106125971</v>
      </c>
      <c r="M17" s="50">
        <f>($B$9*'Housing &amp; EVs in PA Prediction'!M67)+('Energy Prediction'!$F$9*'Housing &amp; EVs in PA Prediction'!M96)</f>
        <v>31083.193485763593</v>
      </c>
      <c r="N17" s="50">
        <f>($B$9*'Housing &amp; EVs in PA Prediction'!N67)+('Energy Prediction'!$F$9*'Housing &amp; EVs in PA Prediction'!N96)</f>
        <v>93047.303710094915</v>
      </c>
      <c r="O17" s="50">
        <f>($B$9*'Housing &amp; EVs in PA Prediction'!O67)+('Energy Prediction'!$F$9*'Housing &amp; EVs in PA Prediction'!O96)</f>
        <v>50940.027502157027</v>
      </c>
      <c r="P17" s="50">
        <f>($B$9*'Housing &amp; EVs in PA Prediction'!P67)+('Energy Prediction'!$F$9*'Housing &amp; EVs in PA Prediction'!P96)</f>
        <v>23913.606557377054</v>
      </c>
      <c r="Q17" s="50">
        <f>($B$9*'Housing &amp; EVs in PA Prediction'!Q67)+('Energy Prediction'!$F$9*'Housing &amp; EVs in PA Prediction'!Q96)</f>
        <v>28846.911669542715</v>
      </c>
      <c r="R17" s="50">
        <f>($B$9*'Housing &amp; EVs in PA Prediction'!R67)+('Energy Prediction'!$F$9*'Housing &amp; EVs in PA Prediction'!R96)</f>
        <v>10563.341242450388</v>
      </c>
      <c r="S17" s="50">
        <f>($B$9*'Housing &amp; EVs in PA Prediction'!S67)+('Energy Prediction'!$F$9*'Housing &amp; EVs in PA Prediction'!S96)</f>
        <v>51647.99611734254</v>
      </c>
      <c r="T17" s="50">
        <f>($B$9*'Housing &amp; EVs in PA Prediction'!T67)+('Energy Prediction'!$F$9*'Housing &amp; EVs in PA Prediction'!T96)</f>
        <v>58941.196613459877</v>
      </c>
      <c r="U17" s="50">
        <f>($B$9*'Housing &amp; EVs in PA Prediction'!U67)+('Energy Prediction'!$F$9*'Housing &amp; EVs in PA Prediction'!U96)</f>
        <v>48422.80575927523</v>
      </c>
      <c r="V17" s="50">
        <f>($B$9*'Housing &amp; EVs in PA Prediction'!V67)+('Energy Prediction'!$F$9*'Housing &amp; EVs in PA Prediction'!V96)</f>
        <v>8394.4850086281258</v>
      </c>
      <c r="W17" s="50">
        <f>($B$9*'Housing &amp; EVs in PA Prediction'!W67)+('Energy Prediction'!$F$9*'Housing &amp; EVs in PA Prediction'!W96)</f>
        <v>31656.310936151851</v>
      </c>
      <c r="X17" s="50">
        <f>($B$9*'Housing &amp; EVs in PA Prediction'!X67)+('Energy Prediction'!$F$9*'Housing &amp; EVs in PA Prediction'!X96)</f>
        <v>86956.526100086281</v>
      </c>
      <c r="Y17" s="50">
        <f>($B$9*'Housing &amp; EVs in PA Prediction'!Y67)+('Energy Prediction'!$F$9*'Housing &amp; EVs in PA Prediction'!Y96)</f>
        <v>45062.764236410694</v>
      </c>
      <c r="Z17" s="50">
        <f>($B$9*'Housing &amp; EVs in PA Prediction'!Z67)+('Energy Prediction'!$F$9*'Housing &amp; EVs in PA Prediction'!Z96)</f>
        <v>91372.901747195865</v>
      </c>
      <c r="AA17" s="50">
        <f>($B$9*'Housing &amp; EVs in PA Prediction'!AA67)+('Energy Prediction'!$F$9*'Housing &amp; EVs in PA Prediction'!AA96)</f>
        <v>15901.199849007766</v>
      </c>
      <c r="AB17" s="50">
        <f>($B$9*'Housing &amp; EVs in PA Prediction'!AB67)+('Energy Prediction'!$F$9*'Housing &amp; EVs in PA Prediction'!AB96)</f>
        <v>53142.596527178604</v>
      </c>
      <c r="AC17" s="50">
        <f>($B$9*'Housing &amp; EVs in PA Prediction'!AC67)+('Energy Prediction'!$F$9*'Housing &amp; EVs in PA Prediction'!AC96)</f>
        <v>82573.863244176013</v>
      </c>
      <c r="AD17" s="50">
        <f>($B$9*'Housing &amp; EVs in PA Prediction'!AD67)+('Energy Prediction'!$F$9*'Housing &amp; EVs in PA Prediction'!AD96)</f>
        <v>77573.132549611735</v>
      </c>
      <c r="AE17" s="50">
        <f t="shared" si="0"/>
        <v>1458729.9999999995</v>
      </c>
    </row>
    <row r="18" spans="1:31" x14ac:dyDescent="0.35">
      <c r="A18" s="48">
        <v>2018</v>
      </c>
      <c r="B18" s="50">
        <v>5</v>
      </c>
      <c r="C18" s="50">
        <f>($B$9*'Housing &amp; EVs in PA Prediction'!C68)+('Energy Prediction'!$F$9*'Housing &amp; EVs in PA Prediction'!C97)</f>
        <v>123634.14710978107</v>
      </c>
      <c r="D18" s="50">
        <f>($B$9*'Housing &amp; EVs in PA Prediction'!D68)+('Energy Prediction'!$F$9*'Housing &amp; EVs in PA Prediction'!D97)</f>
        <v>208413.54544022679</v>
      </c>
      <c r="E18" s="50">
        <f>($B$9*'Housing &amp; EVs in PA Prediction'!E68)+('Energy Prediction'!$F$9*'Housing &amp; EVs in PA Prediction'!E97)</f>
        <v>59549.556360581715</v>
      </c>
      <c r="F18" s="50">
        <f>($B$9*'Housing &amp; EVs in PA Prediction'!F68)+('Energy Prediction'!$F$9*'Housing &amp; EVs in PA Prediction'!F97)</f>
        <v>107969.46500761276</v>
      </c>
      <c r="G18" s="50">
        <f>($B$9*'Housing &amp; EVs in PA Prediction'!G68)+('Energy Prediction'!$F$9*'Housing &amp; EVs in PA Prediction'!G97)</f>
        <v>86997.406415708509</v>
      </c>
      <c r="H18" s="50">
        <f>($B$9*'Housing &amp; EVs in PA Prediction'!H68)+('Energy Prediction'!$F$9*'Housing &amp; EVs in PA Prediction'!H97)</f>
        <v>113019.39413030923</v>
      </c>
      <c r="I18" s="50">
        <f>($B$9*'Housing &amp; EVs in PA Prediction'!I68)+('Energy Prediction'!$F$9*'Housing &amp; EVs in PA Prediction'!I97)</f>
        <v>73610.143329658211</v>
      </c>
      <c r="J18" s="50">
        <f>($B$9*'Housing &amp; EVs in PA Prediction'!J68)+('Energy Prediction'!$F$9*'Housing &amp; EVs in PA Prediction'!J97)</f>
        <v>15308.216517036803</v>
      </c>
      <c r="K18" s="50">
        <f>($B$9*'Housing &amp; EVs in PA Prediction'!K68)+('Energy Prediction'!$F$9*'Housing &amp; EVs in PA Prediction'!K97)</f>
        <v>97849.803118601354</v>
      </c>
      <c r="L18" s="50">
        <f>($B$9*'Housing &amp; EVs in PA Prediction'!L68)+('Energy Prediction'!$F$9*'Housing &amp; EVs in PA Prediction'!L97)</f>
        <v>147913.41418596104</v>
      </c>
      <c r="M18" s="50">
        <f>($B$9*'Housing &amp; EVs in PA Prediction'!M68)+('Energy Prediction'!$F$9*'Housing &amp; EVs in PA Prediction'!M97)</f>
        <v>54776.878248543071</v>
      </c>
      <c r="N18" s="50">
        <f>($B$9*'Housing &amp; EVs in PA Prediction'!N68)+('Energy Prediction'!$F$9*'Housing &amp; EVs in PA Prediction'!N97)</f>
        <v>166271.39182023419</v>
      </c>
      <c r="O18" s="50">
        <f>($B$9*'Housing &amp; EVs in PA Prediction'!O68)+('Energy Prediction'!$F$9*'Housing &amp; EVs in PA Prediction'!O97)</f>
        <v>89750.112878668559</v>
      </c>
      <c r="P18" s="50">
        <f>($B$9*'Housing &amp; EVs in PA Prediction'!P68)+('Energy Prediction'!$F$9*'Housing &amp; EVs in PA Prediction'!P97)</f>
        <v>42161.957263611068</v>
      </c>
      <c r="Q18" s="50">
        <f>($B$9*'Housing &amp; EVs in PA Prediction'!Q68)+('Energy Prediction'!$F$9*'Housing &amp; EVs in PA Prediction'!Q97)</f>
        <v>51133.00782275424</v>
      </c>
      <c r="R18" s="50">
        <f>($B$9*'Housing &amp; EVs in PA Prediction'!R68)+('Energy Prediction'!$F$9*'Housing &amp; EVs in PA Prediction'!R97)</f>
        <v>18595.621357694123</v>
      </c>
      <c r="S18" s="50">
        <f>($B$9*'Housing &amp; EVs in PA Prediction'!S68)+('Energy Prediction'!$F$9*'Housing &amp; EVs in PA Prediction'!S97)</f>
        <v>94701.023783272947</v>
      </c>
      <c r="T18" s="50">
        <f>($B$9*'Housing &amp; EVs in PA Prediction'!T68)+('Energy Prediction'!$F$9*'Housing &amp; EVs in PA Prediction'!T97)</f>
        <v>113455.07428991442</v>
      </c>
      <c r="U18" s="50">
        <f>($B$9*'Housing &amp; EVs in PA Prediction'!U68)+('Energy Prediction'!$F$9*'Housing &amp; EVs in PA Prediction'!U97)</f>
        <v>85096.25662834043</v>
      </c>
      <c r="V18" s="50">
        <f>($B$9*'Housing &amp; EVs in PA Prediction'!V68)+('Energy Prediction'!$F$9*'Housing &amp; EVs in PA Prediction'!V97)</f>
        <v>15724.093033023571</v>
      </c>
      <c r="W18" s="50">
        <f>($B$9*'Housing &amp; EVs in PA Prediction'!W68)+('Energy Prediction'!$F$9*'Housing &amp; EVs in PA Prediction'!W97)</f>
        <v>63886.554313015164</v>
      </c>
      <c r="X18" s="50">
        <f>($B$9*'Housing &amp; EVs in PA Prediction'!X68)+('Energy Prediction'!$F$9*'Housing &amp; EVs in PA Prediction'!X97)</f>
        <v>154250.58014385466</v>
      </c>
      <c r="Y18" s="50">
        <f>($B$9*'Housing &amp; EVs in PA Prediction'!Y68)+('Energy Prediction'!$F$9*'Housing &amp; EVs in PA Prediction'!Y97)</f>
        <v>79986.916574788687</v>
      </c>
      <c r="Z18" s="50">
        <f>($B$9*'Housing &amp; EVs in PA Prediction'!Z68)+('Energy Prediction'!$F$9*'Housing &amp; EVs in PA Prediction'!Z97)</f>
        <v>162805.75418701107</v>
      </c>
      <c r="AA18" s="50">
        <f>($B$9*'Housing &amp; EVs in PA Prediction'!AA68)+('Energy Prediction'!$F$9*'Housing &amp; EVs in PA Prediction'!AA97)</f>
        <v>28061.763007297734</v>
      </c>
      <c r="AB18" s="50">
        <f>($B$9*'Housing &amp; EVs in PA Prediction'!AB68)+('Energy Prediction'!$F$9*'Housing &amp; EVs in PA Prediction'!AB97)</f>
        <v>93215.750511891631</v>
      </c>
      <c r="AC18" s="50">
        <f>($B$9*'Housing &amp; EVs in PA Prediction'!AC68)+('Energy Prediction'!$F$9*'Housing &amp; EVs in PA Prediction'!AC97)</f>
        <v>149715.54575523705</v>
      </c>
      <c r="AD18" s="50">
        <f>($B$9*'Housing &amp; EVs in PA Prediction'!AD68)+('Energy Prediction'!$F$9*'Housing &amp; EVs in PA Prediction'!AD97)</f>
        <v>142546.62676536985</v>
      </c>
      <c r="AE18" s="50">
        <f t="shared" si="0"/>
        <v>2640399.9999999995</v>
      </c>
    </row>
    <row r="19" spans="1:31" x14ac:dyDescent="0.35">
      <c r="A19" s="48">
        <v>2019</v>
      </c>
      <c r="B19" s="50">
        <v>6</v>
      </c>
      <c r="C19" s="50">
        <f>($B$9*'Housing &amp; EVs in PA Prediction'!C69)+('Energy Prediction'!$F$9*'Housing &amp; EVs in PA Prediction'!C98)</f>
        <v>201064.47381287505</v>
      </c>
      <c r="D19" s="50">
        <f>($B$9*'Housing &amp; EVs in PA Prediction'!D69)+('Energy Prediction'!$F$9*'Housing &amp; EVs in PA Prediction'!D98)</f>
        <v>343369.78502111271</v>
      </c>
      <c r="E19" s="50">
        <f>($B$9*'Housing &amp; EVs in PA Prediction'!E69)+('Energy Prediction'!$F$9*'Housing &amp; EVs in PA Prediction'!E98)</f>
        <v>98887.371212682425</v>
      </c>
      <c r="F19" s="50">
        <f>($B$9*'Housing &amp; EVs in PA Prediction'!F69)+('Energy Prediction'!$F$9*'Housing &amp; EVs in PA Prediction'!F98)</f>
        <v>185592.96481220832</v>
      </c>
      <c r="G19" s="50">
        <f>($B$9*'Housing &amp; EVs in PA Prediction'!G69)+('Energy Prediction'!$F$9*'Housing &amp; EVs in PA Prediction'!G98)</f>
        <v>143087.02955774503</v>
      </c>
      <c r="H19" s="50">
        <f>($B$9*'Housing &amp; EVs in PA Prediction'!H69)+('Energy Prediction'!$F$9*'Housing &amp; EVs in PA Prediction'!H98)</f>
        <v>187514.68908808063</v>
      </c>
      <c r="I19" s="50">
        <f>($B$9*'Housing &amp; EVs in PA Prediction'!I69)+('Energy Prediction'!$F$9*'Housing &amp; EVs in PA Prediction'!I98)</f>
        <v>122697.20927476112</v>
      </c>
      <c r="J19" s="50">
        <f>($B$9*'Housing &amp; EVs in PA Prediction'!J69)+('Energy Prediction'!$F$9*'Housing &amp; EVs in PA Prediction'!J98)</f>
        <v>25177.845173716574</v>
      </c>
      <c r="K19" s="50">
        <f>($B$9*'Housing &amp; EVs in PA Prediction'!K69)+('Energy Prediction'!$F$9*'Housing &amp; EVs in PA Prediction'!K98)</f>
        <v>160187.11845321878</v>
      </c>
      <c r="L19" s="50">
        <f>($B$9*'Housing &amp; EVs in PA Prediction'!L69)+('Energy Prediction'!$F$9*'Housing &amp; EVs in PA Prediction'!L98)</f>
        <v>249140.15230757836</v>
      </c>
      <c r="M19" s="50">
        <f>($B$9*'Housing &amp; EVs in PA Prediction'!M69)+('Energy Prediction'!$F$9*'Housing &amp; EVs in PA Prediction'!M98)</f>
        <v>90842.186532335734</v>
      </c>
      <c r="N19" s="50">
        <f>($B$9*'Housing &amp; EVs in PA Prediction'!N69)+('Energy Prediction'!$F$9*'Housing &amp; EVs in PA Prediction'!N98)</f>
        <v>275783.71938662126</v>
      </c>
      <c r="O19" s="50">
        <f>($B$9*'Housing &amp; EVs in PA Prediction'!O69)+('Energy Prediction'!$F$9*'Housing &amp; EVs in PA Prediction'!O98)</f>
        <v>151783.64619601454</v>
      </c>
      <c r="P19" s="50">
        <f>($B$9*'Housing &amp; EVs in PA Prediction'!P69)+('Energy Prediction'!$F$9*'Housing &amp; EVs in PA Prediction'!P98)</f>
        <v>68498.070375583382</v>
      </c>
      <c r="Q19" s="50">
        <f>($B$9*'Housing &amp; EVs in PA Prediction'!Q69)+('Energy Prediction'!$F$9*'Housing &amp; EVs in PA Prediction'!Q98)</f>
        <v>83806.721386769394</v>
      </c>
      <c r="R19" s="50">
        <f>($B$9*'Housing &amp; EVs in PA Prediction'!R69)+('Energy Prediction'!$F$9*'Housing &amp; EVs in PA Prediction'!R98)</f>
        <v>29672.725683383956</v>
      </c>
      <c r="S19" s="50">
        <f>($B$9*'Housing &amp; EVs in PA Prediction'!S69)+('Energy Prediction'!$F$9*'Housing &amp; EVs in PA Prediction'!S98)</f>
        <v>155692.23794355139</v>
      </c>
      <c r="T19" s="50">
        <f>($B$9*'Housing &amp; EVs in PA Prediction'!T69)+('Energy Prediction'!$F$9*'Housing &amp; EVs in PA Prediction'!T98)</f>
        <v>188817.55300392624</v>
      </c>
      <c r="U19" s="50">
        <f>($B$9*'Housing &amp; EVs in PA Prediction'!U69)+('Energy Prediction'!$F$9*'Housing &amp; EVs in PA Prediction'!U98)</f>
        <v>138201.28987332399</v>
      </c>
      <c r="V19" s="50">
        <f>($B$9*'Housing &amp; EVs in PA Prediction'!V69)+('Energy Prediction'!$F$9*'Housing &amp; EVs in PA Prediction'!V98)</f>
        <v>25992.135121120082</v>
      </c>
      <c r="W19" s="50">
        <f>($B$9*'Housing &amp; EVs in PA Prediction'!W69)+('Energy Prediction'!$F$9*'Housing &amp; EVs in PA Prediction'!W98)</f>
        <v>106769.69790354843</v>
      </c>
      <c r="X19" s="50">
        <f>($B$9*'Housing &amp; EVs in PA Prediction'!X69)+('Energy Prediction'!$F$9*'Housing &amp; EVs in PA Prediction'!X98)</f>
        <v>260833.3559522928</v>
      </c>
      <c r="Y19" s="50">
        <f>($B$9*'Housing &amp; EVs in PA Prediction'!Y69)+('Energy Prediction'!$F$9*'Housing &amp; EVs in PA Prediction'!Y98)</f>
        <v>134129.84013630639</v>
      </c>
      <c r="Z19" s="50">
        <f>($B$9*'Housing &amp; EVs in PA Prediction'!Z69)+('Energy Prediction'!$F$9*'Housing &amp; EVs in PA Prediction'!Z98)</f>
        <v>272265.98681383807</v>
      </c>
      <c r="AA19" s="50">
        <f>($B$9*'Housing &amp; EVs in PA Prediction'!AA69)+('Energy Prediction'!$F$9*'Housing &amp; EVs in PA Prediction'!AA98)</f>
        <v>45991.096229350325</v>
      </c>
      <c r="AB19" s="50">
        <f>($B$9*'Housing &amp; EVs in PA Prediction'!AB69)+('Energy Prediction'!$F$9*'Housing &amp; EVs in PA Prediction'!AB98)</f>
        <v>158265.39417734649</v>
      </c>
      <c r="AC19" s="50">
        <f>($B$9*'Housing &amp; EVs in PA Prediction'!AC69)+('Energy Prediction'!$F$9*'Housing &amp; EVs in PA Prediction'!AC98)</f>
        <v>249791.58426550118</v>
      </c>
      <c r="AD19" s="50">
        <f>($B$9*'Housing &amp; EVs in PA Prediction'!AD69)+('Energy Prediction'!$F$9*'Housing &amp; EVs in PA Prediction'!AD98)</f>
        <v>242984.12030520785</v>
      </c>
      <c r="AE19" s="50">
        <f t="shared" si="0"/>
        <v>4396840.0000000009</v>
      </c>
    </row>
    <row r="20" spans="1:31" x14ac:dyDescent="0.35">
      <c r="A20" s="48">
        <v>2020</v>
      </c>
      <c r="B20" s="50">
        <v>7</v>
      </c>
      <c r="C20" s="50">
        <f>($B$9*'Housing &amp; EVs in PA Prediction'!C70)+('Energy Prediction'!$F$9*'Housing &amp; EVs in PA Prediction'!C99)</f>
        <v>221548.9306218517</v>
      </c>
      <c r="D20" s="50">
        <f>($B$9*'Housing &amp; EVs in PA Prediction'!D70)+('Energy Prediction'!$F$9*'Housing &amp; EVs in PA Prediction'!D99)</f>
        <v>378459.98273245199</v>
      </c>
      <c r="E20" s="50">
        <f>($B$9*'Housing &amp; EVs in PA Prediction'!E70)+('Energy Prediction'!$F$9*'Housing &amp; EVs in PA Prediction'!E99)</f>
        <v>109105.58060755374</v>
      </c>
      <c r="F20" s="50">
        <f>($B$9*'Housing &amp; EVs in PA Prediction'!F70)+('Energy Prediction'!$F$9*'Housing &amp; EVs in PA Prediction'!F99)</f>
        <v>208628.53291832563</v>
      </c>
      <c r="G20" s="50">
        <f>($B$9*'Housing &amp; EVs in PA Prediction'!G70)+('Energy Prediction'!$F$9*'Housing &amp; EVs in PA Prediction'!G99)</f>
        <v>157664.74197663931</v>
      </c>
      <c r="H20" s="50">
        <f>($B$9*'Housing &amp; EVs in PA Prediction'!H70)+('Energy Prediction'!$F$9*'Housing &amp; EVs in PA Prediction'!H99)</f>
        <v>206618.69327555492</v>
      </c>
      <c r="I20" s="50">
        <f>($B$9*'Housing &amp; EVs in PA Prediction'!I70)+('Energy Prediction'!$F$9*'Housing &amp; EVs in PA Prediction'!I99)</f>
        <v>137171.55561910209</v>
      </c>
      <c r="J20" s="50">
        <f>($B$9*'Housing &amp; EVs in PA Prediction'!J70)+('Energy Prediction'!$F$9*'Housing &amp; EVs in PA Prediction'!J99)</f>
        <v>29788.694705351838</v>
      </c>
      <c r="K20" s="50">
        <f>($B$9*'Housing &amp; EVs in PA Prediction'!K70)+('Energy Prediction'!$F$9*'Housing &amp; EVs in PA Prediction'!K99)</f>
        <v>176722.32858934032</v>
      </c>
      <c r="L20" s="50">
        <f>($B$9*'Housing &amp; EVs in PA Prediction'!L70)+('Energy Prediction'!$F$9*'Housing &amp; EVs in PA Prediction'!L99)</f>
        <v>279367.71034513094</v>
      </c>
      <c r="M20" s="50">
        <f>($B$9*'Housing &amp; EVs in PA Prediction'!M70)+('Energy Prediction'!$F$9*'Housing &amp; EVs in PA Prediction'!M99)</f>
        <v>100097.19220870637</v>
      </c>
      <c r="N20" s="50">
        <f>($B$9*'Housing &amp; EVs in PA Prediction'!N70)+('Energy Prediction'!$F$9*'Housing &amp; EVs in PA Prediction'!N99)</f>
        <v>303880.57598820969</v>
      </c>
      <c r="O20" s="50">
        <f>($B$9*'Housing &amp; EVs in PA Prediction'!O70)+('Energy Prediction'!$F$9*'Housing &amp; EVs in PA Prediction'!O99)</f>
        <v>166242.45045203582</v>
      </c>
      <c r="P20" s="50">
        <f>($B$9*'Housing &amp; EVs in PA Prediction'!P70)+('Energy Prediction'!$F$9*'Housing &amp; EVs in PA Prediction'!P99)</f>
        <v>74866.526693209569</v>
      </c>
      <c r="Q20" s="50">
        <f>($B$9*'Housing &amp; EVs in PA Prediction'!Q70)+('Energy Prediction'!$F$9*'Housing &amp; EVs in PA Prediction'!Q99)</f>
        <v>91914.273663139844</v>
      </c>
      <c r="R20" s="50">
        <f>($B$9*'Housing &amp; EVs in PA Prediction'!R70)+('Energy Prediction'!$F$9*'Housing &amp; EVs in PA Prediction'!R99)</f>
        <v>32193.324277952532</v>
      </c>
      <c r="S20" s="50">
        <f>($B$9*'Housing &amp; EVs in PA Prediction'!S70)+('Energy Prediction'!$F$9*'Housing &amp; EVs in PA Prediction'!S99)</f>
        <v>171338.82954620442</v>
      </c>
      <c r="T20" s="50">
        <f>($B$9*'Housing &amp; EVs in PA Prediction'!T70)+('Energy Prediction'!$F$9*'Housing &amp; EVs in PA Prediction'!T99)</f>
        <v>211248.50245265174</v>
      </c>
      <c r="U20" s="50">
        <f>($B$9*'Housing &amp; EVs in PA Prediction'!U70)+('Energy Prediction'!$F$9*'Housing &amp; EVs in PA Prediction'!U99)</f>
        <v>156623.93216163304</v>
      </c>
      <c r="V20" s="50">
        <f>($B$9*'Housing &amp; EVs in PA Prediction'!V70)+('Energy Prediction'!$F$9*'Housing &amp; EVs in PA Prediction'!V99)</f>
        <v>28460.764941378326</v>
      </c>
      <c r="W20" s="50">
        <f>($B$9*'Housing &amp; EVs in PA Prediction'!W70)+('Energy Prediction'!$F$9*'Housing &amp; EVs in PA Prediction'!W99)</f>
        <v>126332.77754558853</v>
      </c>
      <c r="X20" s="50">
        <f>($B$9*'Housing &amp; EVs in PA Prediction'!X70)+('Energy Prediction'!$F$9*'Housing &amp; EVs in PA Prediction'!X99)</f>
        <v>293795.48778073513</v>
      </c>
      <c r="Y20" s="50">
        <f>($B$9*'Housing &amp; EVs in PA Prediction'!Y70)+('Energy Prediction'!$F$9*'Housing &amp; EVs in PA Prediction'!Y99)</f>
        <v>147328.42381381843</v>
      </c>
      <c r="Z20" s="50">
        <f>($B$9*'Housing &amp; EVs in PA Prediction'!Z70)+('Energy Prediction'!$F$9*'Housing &amp; EVs in PA Prediction'!Z99)</f>
        <v>309192.29504410375</v>
      </c>
      <c r="AA20" s="50">
        <f>($B$9*'Housing &amp; EVs in PA Prediction'!AA70)+('Energy Prediction'!$F$9*'Housing &amp; EVs in PA Prediction'!AA99)</f>
        <v>50102.431094784537</v>
      </c>
      <c r="AB20" s="50">
        <f>($B$9*'Housing &amp; EVs in PA Prediction'!AB70)+('Energy Prediction'!$F$9*'Housing &amp; EVs in PA Prediction'!AB99)</f>
        <v>180167.7679769473</v>
      </c>
      <c r="AC20" s="50">
        <f>($B$9*'Housing &amp; EVs in PA Prediction'!AC70)+('Energy Prediction'!$F$9*'Housing &amp; EVs in PA Prediction'!AC99)</f>
        <v>275240.36107872683</v>
      </c>
      <c r="AD20" s="50">
        <f>($B$9*'Housing &amp; EVs in PA Prediction'!AD70)+('Energy Prediction'!$F$9*'Housing &amp; EVs in PA Prediction'!AD99)</f>
        <v>270682.33188887179</v>
      </c>
      <c r="AE20" s="50">
        <f t="shared" si="0"/>
        <v>4894785</v>
      </c>
    </row>
    <row r="21" spans="1:31" x14ac:dyDescent="0.35">
      <c r="A21" s="48">
        <v>2021</v>
      </c>
      <c r="B21" s="50">
        <v>8</v>
      </c>
      <c r="C21" s="163">
        <f>($B$9*'Housing &amp; EVs in PA Prediction'!C71)+('Energy Prediction'!$F$9*'Housing &amp; EVs in PA Prediction'!C100)</f>
        <v>1034909.7841247302</v>
      </c>
      <c r="D21" s="163">
        <f>($B$9*'Housing &amp; EVs in PA Prediction'!D71)+('Energy Prediction'!$F$9*'Housing &amp; EVs in PA Prediction'!D100)</f>
        <v>1774319.064114562</v>
      </c>
      <c r="E21" s="163">
        <f>($B$9*'Housing &amp; EVs in PA Prediction'!E71)+('Energy Prediction'!$F$9*'Housing &amp; EVs in PA Prediction'!E100)</f>
        <v>511800.5584284981</v>
      </c>
      <c r="F21" s="163">
        <f>($B$9*'Housing &amp; EVs in PA Prediction'!F71)+('Energy Prediction'!$F$9*'Housing &amp; EVs in PA Prediction'!F100)</f>
        <v>982330.37919255707</v>
      </c>
      <c r="G21" s="163">
        <f>($B$9*'Housing &amp; EVs in PA Prediction'!G71)+('Energy Prediction'!$F$9*'Housing &amp; EVs in PA Prediction'!G100)</f>
        <v>735127.11833155621</v>
      </c>
      <c r="H21" s="163">
        <f>($B$9*'Housing &amp; EVs in PA Prediction'!H71)+('Energy Prediction'!$F$9*'Housing &amp; EVs in PA Prediction'!H100)</f>
        <v>987342.38086915668</v>
      </c>
      <c r="I21" s="163">
        <f>($B$9*'Housing &amp; EVs in PA Prediction'!I71)+('Energy Prediction'!$F$9*'Housing &amp; EVs in PA Prediction'!I100)</f>
        <v>639195.826560813</v>
      </c>
      <c r="J21" s="163">
        <f>($B$9*'Housing &amp; EVs in PA Prediction'!J71)+('Energy Prediction'!$F$9*'Housing &amp; EVs in PA Prediction'!J100)</f>
        <v>141623.08917310063</v>
      </c>
      <c r="K21" s="163">
        <f>($B$9*'Housing &amp; EVs in PA Prediction'!K71)+('Energy Prediction'!$F$9*'Housing &amp; EVs in PA Prediction'!K100)</f>
        <v>831443.11383557506</v>
      </c>
      <c r="L21" s="163">
        <f>($B$9*'Housing &amp; EVs in PA Prediction'!L71)+('Energy Prediction'!$F$9*'Housing &amp; EVs in PA Prediction'!L100)</f>
        <v>1304250.5822157864</v>
      </c>
      <c r="M21" s="163">
        <f>($B$9*'Housing &amp; EVs in PA Prediction'!M71)+('Energy Prediction'!$F$9*'Housing &amp; EVs in PA Prediction'!M100)</f>
        <v>468243.49866487517</v>
      </c>
      <c r="N21" s="163">
        <f>($B$9*'Housing &amp; EVs in PA Prediction'!N71)+('Energy Prediction'!$F$9*'Housing &amp; EVs in PA Prediction'!N100)</f>
        <v>1426217.7490779469</v>
      </c>
      <c r="O21" s="163">
        <f>($B$9*'Housing &amp; EVs in PA Prediction'!O71)+('Energy Prediction'!$F$9*'Housing &amp; EVs in PA Prediction'!O100)</f>
        <v>785053.15693100099</v>
      </c>
      <c r="P21" s="163">
        <f>($B$9*'Housing &amp; EVs in PA Prediction'!P71)+('Energy Prediction'!$F$9*'Housing &amp; EVs in PA Prediction'!P100)</f>
        <v>350299.81860351021</v>
      </c>
      <c r="Q21" s="163">
        <f>($B$9*'Housing &amp; EVs in PA Prediction'!Q71)+('Energy Prediction'!$F$9*'Housing &amp; EVs in PA Prediction'!Q100)</f>
        <v>436050.83089173958</v>
      </c>
      <c r="R21" s="163">
        <f>($B$9*'Housing &amp; EVs in PA Prediction'!R71)+('Energy Prediction'!$F$9*'Housing &amp; EVs in PA Prediction'!R100)</f>
        <v>150599.68858606645</v>
      </c>
      <c r="S21" s="163">
        <f>($B$9*'Housing &amp; EVs in PA Prediction'!S71)+('Energy Prediction'!$F$9*'Housing &amp; EVs in PA Prediction'!S100)</f>
        <v>817092.44874272624</v>
      </c>
      <c r="T21" s="163">
        <f>($B$9*'Housing &amp; EVs in PA Prediction'!T71)+('Energy Prediction'!$F$9*'Housing &amp; EVs in PA Prediction'!T100)</f>
        <v>1036677.7207267478</v>
      </c>
      <c r="U21" s="163">
        <f>($B$9*'Housing &amp; EVs in PA Prediction'!U71)+('Energy Prediction'!$F$9*'Housing &amp; EVs in PA Prediction'!U100)</f>
        <v>720794.34626960743</v>
      </c>
      <c r="V21" s="163">
        <f>($B$9*'Housing &amp; EVs in PA Prediction'!V71)+('Energy Prediction'!$F$9*'Housing &amp; EVs in PA Prediction'!V100)</f>
        <v>134282.68991957861</v>
      </c>
      <c r="W21" s="163">
        <f>($B$9*'Housing &amp; EVs in PA Prediction'!W71)+('Energy Prediction'!$F$9*'Housing &amp; EVs in PA Prediction'!W100)</f>
        <v>601124.66860055004</v>
      </c>
      <c r="X21" s="163">
        <f>($B$9*'Housing &amp; EVs in PA Prediction'!X71)+('Energy Prediction'!$F$9*'Housing &amp; EVs in PA Prediction'!X100)</f>
        <v>1391985.6885043103</v>
      </c>
      <c r="Y21" s="163">
        <f>($B$9*'Housing &amp; EVs in PA Prediction'!Y71)+('Energy Prediction'!$F$9*'Housing &amp; EVs in PA Prediction'!Y100)</f>
        <v>687534.04998940497</v>
      </c>
      <c r="Z21" s="163">
        <f>($B$9*'Housing &amp; EVs in PA Prediction'!Z71)+('Energy Prediction'!$F$9*'Housing &amp; EVs in PA Prediction'!Z100)</f>
        <v>1421340.5771120079</v>
      </c>
      <c r="AA21" s="163">
        <f>($B$9*'Housing &amp; EVs in PA Prediction'!AA71)+('Energy Prediction'!$F$9*'Housing &amp; EVs in PA Prediction'!AA100)</f>
        <v>237571.03682980349</v>
      </c>
      <c r="AB21" s="163">
        <f>($B$9*'Housing &amp; EVs in PA Prediction'!AB71)+('Energy Prediction'!$F$9*'Housing &amp; EVs in PA Prediction'!AB100)</f>
        <v>829909.48174987035</v>
      </c>
      <c r="AC21" s="163">
        <f>($B$9*'Housing &amp; EVs in PA Prediction'!AC71)+('Energy Prediction'!$F$9*'Housing &amp; EVs in PA Prediction'!AC100)</f>
        <v>1303966.1154561201</v>
      </c>
      <c r="AD21" s="163">
        <f>($B$9*'Housing &amp; EVs in PA Prediction'!AD71)+('Energy Prediction'!$F$9*'Housing &amp; EVs in PA Prediction'!AD100)</f>
        <v>1277518.9537386824</v>
      </c>
      <c r="AE21" s="163">
        <f t="shared" si="0"/>
        <v>23018604.41724088</v>
      </c>
    </row>
    <row r="22" spans="1:31" x14ac:dyDescent="0.35">
      <c r="A22" s="48">
        <v>2022</v>
      </c>
      <c r="B22" s="50">
        <v>9</v>
      </c>
      <c r="C22" s="163">
        <f>($B$9*'Housing &amp; EVs in PA Prediction'!C72)+('Energy Prediction'!$F$9*'Housing &amp; EVs in PA Prediction'!C101)</f>
        <v>1401364.0147860078</v>
      </c>
      <c r="D22" s="163">
        <f>($B$9*'Housing &amp; EVs in PA Prediction'!D72)+('Energy Prediction'!$F$9*'Housing &amp; EVs in PA Prediction'!D101)</f>
        <v>2406502.3027060977</v>
      </c>
      <c r="E22" s="163">
        <f>($B$9*'Housing &amp; EVs in PA Prediction'!E72)+('Energy Prediction'!$F$9*'Housing &amp; EVs in PA Prediction'!E101)</f>
        <v>694531.00266662042</v>
      </c>
      <c r="F22" s="163">
        <f>($B$9*'Housing &amp; EVs in PA Prediction'!F72)+('Energy Prediction'!$F$9*'Housing &amp; EVs in PA Prediction'!F101)</f>
        <v>1357418.060908956</v>
      </c>
      <c r="G22" s="163">
        <f>($B$9*'Housing &amp; EVs in PA Prediction'!G72)+('Energy Prediction'!$F$9*'Housing &amp; EVs in PA Prediction'!G101)</f>
        <v>995453.94244499668</v>
      </c>
      <c r="H22" s="163">
        <f>($B$9*'Housing &amp; EVs in PA Prediction'!H72)+('Energy Prediction'!$F$9*'Housing &amp; EVs in PA Prediction'!H101)</f>
        <v>1349744.4456050617</v>
      </c>
      <c r="I22" s="163">
        <f>($B$9*'Housing &amp; EVs in PA Prediction'!I72)+('Energy Prediction'!$F$9*'Housing &amp; EVs in PA Prediction'!I101)</f>
        <v>870295.26551063033</v>
      </c>
      <c r="J22" s="163">
        <f>($B$9*'Housing &amp; EVs in PA Prediction'!J72)+('Energy Prediction'!$F$9*'Housing &amp; EVs in PA Prediction'!J101)</f>
        <v>197933.48907326697</v>
      </c>
      <c r="K22" s="163">
        <f>($B$9*'Housing &amp; EVs in PA Prediction'!K72)+('Energy Prediction'!$F$9*'Housing &amp; EVs in PA Prediction'!K101)</f>
        <v>1129327.1269055789</v>
      </c>
      <c r="L22" s="163">
        <f>($B$9*'Housing &amp; EVs in PA Prediction'!L72)+('Energy Prediction'!$F$9*'Housing &amp; EVs in PA Prediction'!L101)</f>
        <v>1780206.4705478605</v>
      </c>
      <c r="M22" s="163">
        <f>($B$9*'Housing &amp; EVs in PA Prediction'!M72)+('Energy Prediction'!$F$9*'Housing &amp; EVs in PA Prediction'!M101)</f>
        <v>635021.73242607247</v>
      </c>
      <c r="N22" s="163">
        <f>($B$9*'Housing &amp; EVs in PA Prediction'!N72)+('Energy Prediction'!$F$9*'Housing &amp; EVs in PA Prediction'!N101)</f>
        <v>1938559.2571276568</v>
      </c>
      <c r="O22" s="163">
        <f>($B$9*'Housing &amp; EVs in PA Prediction'!O72)+('Energy Prediction'!$F$9*'Housing &amp; EVs in PA Prediction'!O101)</f>
        <v>1069148.70648559</v>
      </c>
      <c r="P22" s="163">
        <f>($B$9*'Housing &amp; EVs in PA Prediction'!P72)+('Energy Prediction'!$F$9*'Housing &amp; EVs in PA Prediction'!P101)</f>
        <v>472888.62862409197</v>
      </c>
      <c r="Q22" s="163">
        <f>($B$9*'Housing &amp; EVs in PA Prediction'!Q72)+('Energy Prediction'!$F$9*'Housing &amp; EVs in PA Prediction'!Q101)</f>
        <v>592726.12304781575</v>
      </c>
      <c r="R22" s="163">
        <f>($B$9*'Housing &amp; EVs in PA Prediction'!R72)+('Energy Prediction'!$F$9*'Housing &amp; EVs in PA Prediction'!R101)</f>
        <v>202424.29958146834</v>
      </c>
      <c r="S22" s="163">
        <f>($B$9*'Housing &amp; EVs in PA Prediction'!S72)+('Energy Prediction'!$F$9*'Housing &amp; EVs in PA Prediction'!S101)</f>
        <v>1115609.1364403286</v>
      </c>
      <c r="T22" s="163">
        <f>($B$9*'Housing &amp; EVs in PA Prediction'!T72)+('Energy Prediction'!$F$9*'Housing &amp; EVs in PA Prediction'!T101)</f>
        <v>1438548.99821645</v>
      </c>
      <c r="U22" s="163">
        <f>($B$9*'Housing &amp; EVs in PA Prediction'!U72)+('Energy Prediction'!$F$9*'Housing &amp; EVs in PA Prediction'!U101)</f>
        <v>975498.09236829518</v>
      </c>
      <c r="V22" s="163">
        <f>($B$9*'Housing &amp; EVs in PA Prediction'!V72)+('Energy Prediction'!$F$9*'Housing &amp; EVs in PA Prediction'!V101)</f>
        <v>183004.07454965884</v>
      </c>
      <c r="W22" s="163">
        <f>($B$9*'Housing &amp; EVs in PA Prediction'!W72)+('Energy Prediction'!$F$9*'Housing &amp; EVs in PA Prediction'!W101)</f>
        <v>839997.85678305768</v>
      </c>
      <c r="X22" s="163">
        <f>($B$9*'Housing &amp; EVs in PA Prediction'!X72)+('Energy Prediction'!$F$9*'Housing &amp; EVs in PA Prediction'!X101)</f>
        <v>1909673.2883337382</v>
      </c>
      <c r="Y22" s="163">
        <f>($B$9*'Housing &amp; EVs in PA Prediction'!Y72)+('Energy Prediction'!$F$9*'Housing &amp; EVs in PA Prediction'!Y101)</f>
        <v>932486.70931919618</v>
      </c>
      <c r="Z22" s="163">
        <f>($B$9*'Housing &amp; EVs in PA Prediction'!Z72)+('Energy Prediction'!$F$9*'Housing &amp; EVs in PA Prediction'!Z101)</f>
        <v>1932555.9258036043</v>
      </c>
      <c r="AA22" s="163">
        <f>($B$9*'Housing &amp; EVs in PA Prediction'!AA72)+('Energy Prediction'!$F$9*'Housing &amp; EVs in PA Prediction'!AA101)</f>
        <v>322177.73615209968</v>
      </c>
      <c r="AB22" s="163">
        <f>($B$9*'Housing &amp; EVs in PA Prediction'!AB72)+('Energy Prediction'!$F$9*'Housing &amp; EVs in PA Prediction'!AB101)</f>
        <v>1131403.8601995499</v>
      </c>
      <c r="AC22" s="163">
        <f>($B$9*'Housing &amp; EVs in PA Prediction'!AC72)+('Energy Prediction'!$F$9*'Housing &amp; EVs in PA Prediction'!AC101)</f>
        <v>1780487.9973957222</v>
      </c>
      <c r="AD22" s="163">
        <f>($B$9*'Housing &amp; EVs in PA Prediction'!AD72)+('Energy Prediction'!$F$9*'Housing &amp; EVs in PA Prediction'!AD101)</f>
        <v>1752300.3571511954</v>
      </c>
      <c r="AE22" s="163">
        <f t="shared" si="0"/>
        <v>31407288.901160672</v>
      </c>
    </row>
    <row r="23" spans="1:31" x14ac:dyDescent="0.35">
      <c r="A23" s="48">
        <v>2023</v>
      </c>
      <c r="B23" s="50">
        <v>10</v>
      </c>
      <c r="C23" s="163">
        <f>($B$9*'Housing &amp; EVs in PA Prediction'!C73)+('Energy Prediction'!$F$9*'Housing &amp; EVs in PA Prediction'!C102)</f>
        <v>1838513.2864992269</v>
      </c>
      <c r="D23" s="163">
        <f>($B$9*'Housing &amp; EVs in PA Prediction'!D73)+('Energy Prediction'!$F$9*'Housing &amp; EVs in PA Prediction'!D102)</f>
        <v>3161756.4168672017</v>
      </c>
      <c r="E23" s="163">
        <f>($B$9*'Housing &amp; EVs in PA Prediction'!E73)+('Energy Prediction'!$F$9*'Housing &amp; EVs in PA Prediction'!E102)</f>
        <v>912941.50722298911</v>
      </c>
      <c r="F23" s="163">
        <f>($B$9*'Housing &amp; EVs in PA Prediction'!F73)+('Energy Prediction'!$F$9*'Housing &amp; EVs in PA Prediction'!F102)</f>
        <v>1812620.1573960148</v>
      </c>
      <c r="G23" s="163">
        <f>($B$9*'Housing &amp; EVs in PA Prediction'!G73)+('Energy Prediction'!$F$9*'Housing &amp; EVs in PA Prediction'!G102)</f>
        <v>1306008.7778658934</v>
      </c>
      <c r="H23" s="163">
        <f>($B$9*'Housing &amp; EVs in PA Prediction'!H73)+('Energy Prediction'!$F$9*'Housing &amp; EVs in PA Prediction'!H102)</f>
        <v>1785699.2709979794</v>
      </c>
      <c r="I23" s="163">
        <f>($B$9*'Housing &amp; EVs in PA Prediction'!I73)+('Energy Prediction'!$F$9*'Housing &amp; EVs in PA Prediction'!I102)</f>
        <v>1147333.2859027381</v>
      </c>
      <c r="J23" s="163">
        <f>($B$9*'Housing &amp; EVs in PA Prediction'!J73)+('Energy Prediction'!$F$9*'Housing &amp; EVs in PA Prediction'!J102)</f>
        <v>266860.55024074955</v>
      </c>
      <c r="K23" s="163">
        <f>($B$9*'Housing &amp; EVs in PA Prediction'!K73)+('Energy Prediction'!$F$9*'Housing &amp; EVs in PA Prediction'!K102)</f>
        <v>1485666.8528327437</v>
      </c>
      <c r="L23" s="163">
        <f>($B$9*'Housing &amp; EVs in PA Prediction'!L73)+('Energy Prediction'!$F$9*'Housing &amp; EVs in PA Prediction'!L102)</f>
        <v>2352002.4661054714</v>
      </c>
      <c r="M23" s="163">
        <f>($B$9*'Housing &amp; EVs in PA Prediction'!M73)+('Energy Prediction'!$F$9*'Housing &amp; EVs in PA Prediction'!M102)</f>
        <v>834252.0772484137</v>
      </c>
      <c r="N23" s="163">
        <f>($B$9*'Housing &amp; EVs in PA Prediction'!N73)+('Energy Prediction'!$F$9*'Housing &amp; EVs in PA Prediction'!N102)</f>
        <v>2551824.8609415567</v>
      </c>
      <c r="O23" s="163">
        <f>($B$9*'Housing &amp; EVs in PA Prediction'!O73)+('Energy Prediction'!$F$9*'Housing &amp; EVs in PA Prediction'!O102)</f>
        <v>1409790.5057306704</v>
      </c>
      <c r="P23" s="163">
        <f>($B$9*'Housing &amp; EVs in PA Prediction'!P73)+('Energy Prediction'!$F$9*'Housing &amp; EVs in PA Prediction'!P102)</f>
        <v>618714.30129812437</v>
      </c>
      <c r="Q23" s="163">
        <f>($B$9*'Housing &amp; EVs in PA Prediction'!Q73)+('Energy Prediction'!$F$9*'Housing &amp; EVs in PA Prediction'!Q102)</f>
        <v>780273.32537400234</v>
      </c>
      <c r="R23" s="163">
        <f>($B$9*'Housing &amp; EVs in PA Prediction'!R73)+('Energy Prediction'!$F$9*'Housing &amp; EVs in PA Prediction'!R102)</f>
        <v>263819.45919955277</v>
      </c>
      <c r="S23" s="163">
        <f>($B$9*'Housing &amp; EVs in PA Prediction'!S73)+('Energy Prediction'!$F$9*'Housing &amp; EVs in PA Prediction'!S102)</f>
        <v>1474329.4324899535</v>
      </c>
      <c r="T23" s="163">
        <f>($B$9*'Housing &amp; EVs in PA Prediction'!T73)+('Energy Prediction'!$F$9*'Housing &amp; EVs in PA Prediction'!T102)</f>
        <v>1927846.9206081496</v>
      </c>
      <c r="U23" s="163">
        <f>($B$9*'Housing &amp; EVs in PA Prediction'!U73)+('Energy Prediction'!$F$9*'Housing &amp; EVs in PA Prediction'!U102)</f>
        <v>1279189.1591991594</v>
      </c>
      <c r="V23" s="163">
        <f>($B$9*'Housing &amp; EVs in PA Prediction'!V73)+('Energy Prediction'!$F$9*'Housing &amp; EVs in PA Prediction'!V102)</f>
        <v>241458.32059146304</v>
      </c>
      <c r="W23" s="163">
        <f>($B$9*'Housing &amp; EVs in PA Prediction'!W73)+('Energy Prediction'!$F$9*'Housing &amp; EVs in PA Prediction'!W102)</f>
        <v>1132356.835078669</v>
      </c>
      <c r="X23" s="163">
        <f>($B$9*'Housing &amp; EVs in PA Prediction'!X73)+('Energy Prediction'!$F$9*'Housing &amp; EVs in PA Prediction'!X102)</f>
        <v>2534286.3289890462</v>
      </c>
      <c r="Y23" s="163">
        <f>($B$9*'Housing &amp; EVs in PA Prediction'!Y73)+('Energy Prediction'!$F$9*'Housing &amp; EVs in PA Prediction'!Y102)</f>
        <v>1225122.0435633981</v>
      </c>
      <c r="Z23" s="163">
        <f>($B$9*'Housing &amp; EVs in PA Prediction'!Z73)+('Energy Prediction'!$F$9*'Housing &amp; EVs in PA Prediction'!Z102)</f>
        <v>2544649.0645356989</v>
      </c>
      <c r="AA23" s="163">
        <f>($B$9*'Housing &amp; EVs in PA Prediction'!AA73)+('Energy Prediction'!$F$9*'Housing &amp; EVs in PA Prediction'!AA102)</f>
        <v>423244.30547376943</v>
      </c>
      <c r="AB23" s="163">
        <f>($B$9*'Housing &amp; EVs in PA Prediction'!AB73)+('Energy Prediction'!$F$9*'Housing &amp; EVs in PA Prediction'!AB102)</f>
        <v>1493232.2188247321</v>
      </c>
      <c r="AC23" s="163">
        <f>($B$9*'Housing &amp; EVs in PA Prediction'!AC73)+('Energy Prediction'!$F$9*'Housing &amp; EVs in PA Prediction'!AC102)</f>
        <v>2353148.8778672544</v>
      </c>
      <c r="AD23" s="163">
        <f>($B$9*'Housing &amp; EVs in PA Prediction'!AD73)+('Energy Prediction'!$F$9*'Housing &amp; EVs in PA Prediction'!AD102)</f>
        <v>2325054.322809902</v>
      </c>
      <c r="AE23" s="163">
        <f t="shared" si="0"/>
        <v>41481994.931754515</v>
      </c>
    </row>
    <row r="24" spans="1:31" x14ac:dyDescent="0.35">
      <c r="A24" s="48">
        <v>2024</v>
      </c>
      <c r="B24" s="50">
        <v>11</v>
      </c>
      <c r="C24" s="163">
        <f>($B$9*'Housing &amp; EVs in PA Prediction'!C74)+('Energy Prediction'!$F$9*'Housing &amp; EVs in PA Prediction'!C103)</f>
        <v>2350994.7636677064</v>
      </c>
      <c r="D24" s="163">
        <f>($B$9*'Housing &amp; EVs in PA Prediction'!D74)+('Energy Prediction'!$F$9*'Housing &amp; EVs in PA Prediction'!D103)</f>
        <v>4048327.1723502902</v>
      </c>
      <c r="E24" s="163">
        <f>($B$9*'Housing &amp; EVs in PA Prediction'!E74)+('Energy Prediction'!$F$9*'Housing &amp; EVs in PA Prediction'!E103)</f>
        <v>1169439.1131681004</v>
      </c>
      <c r="F24" s="163">
        <f>($B$9*'Housing &amp; EVs in PA Prediction'!F74)+('Energy Prediction'!$F$9*'Housing &amp; EVs in PA Prediction'!F103)</f>
        <v>2354398.0775678316</v>
      </c>
      <c r="G24" s="163">
        <f>($B$9*'Housing &amp; EVs in PA Prediction'!G74)+('Energy Prediction'!$F$9*'Housing &amp; EVs in PA Prediction'!G103)</f>
        <v>1670087.3173538276</v>
      </c>
      <c r="H24" s="163">
        <f>($B$9*'Housing &amp; EVs in PA Prediction'!H74)+('Energy Prediction'!$F$9*'Housing &amp; EVs in PA Prediction'!H103)</f>
        <v>2300597.7187597416</v>
      </c>
      <c r="I24" s="163">
        <f>($B$9*'Housing &amp; EVs in PA Prediction'!I74)+('Energy Prediction'!$F$9*'Housing &amp; EVs in PA Prediction'!I103)</f>
        <v>1473534.1078874716</v>
      </c>
      <c r="J24" s="163">
        <f>($B$9*'Housing &amp; EVs in PA Prediction'!J74)+('Energy Prediction'!$F$9*'Housing &amp; EVs in PA Prediction'!J103)</f>
        <v>349504.66317867168</v>
      </c>
      <c r="K24" s="163">
        <f>($B$9*'Housing &amp; EVs in PA Prediction'!K74)+('Energy Prediction'!$F$9*'Housing &amp; EVs in PA Prediction'!K103)</f>
        <v>1904450.5043538602</v>
      </c>
      <c r="L24" s="163">
        <f>($B$9*'Housing &amp; EVs in PA Prediction'!L74)+('Energy Prediction'!$F$9*'Housing &amp; EVs in PA Prediction'!L103)</f>
        <v>3026550.6152514508</v>
      </c>
      <c r="M24" s="163">
        <f>($B$9*'Housing &amp; EVs in PA Prediction'!M74)+('Energy Prediction'!$F$9*'Housing &amp; EVs in PA Prediction'!M103)</f>
        <v>1068106.4237420419</v>
      </c>
      <c r="N24" s="163">
        <f>($B$9*'Housing &amp; EVs in PA Prediction'!N74)+('Energy Prediction'!$F$9*'Housing &amp; EVs in PA Prediction'!N103)</f>
        <v>3272958.9646589551</v>
      </c>
      <c r="O24" s="163">
        <f>($B$9*'Housing &amp; EVs in PA Prediction'!O74)+('Energy Prediction'!$F$9*'Housing &amp; EVs in PA Prediction'!O103)</f>
        <v>1810958.2947551855</v>
      </c>
      <c r="P24" s="163">
        <f>($B$9*'Housing &amp; EVs in PA Prediction'!P74)+('Energy Prediction'!$F$9*'Housing &amp; EVs in PA Prediction'!P103)</f>
        <v>789236.84896826628</v>
      </c>
      <c r="Q24" s="163">
        <f>($B$9*'Housing &amp; EVs in PA Prediction'!Q74)+('Energy Prediction'!$F$9*'Housing &amp; EVs in PA Prediction'!Q103)</f>
        <v>1000818.0606392985</v>
      </c>
      <c r="R24" s="163">
        <f>($B$9*'Housing &amp; EVs in PA Prediction'!R74)+('Energy Prediction'!$F$9*'Housing &amp; EVs in PA Prediction'!R103)</f>
        <v>335346.45980233554</v>
      </c>
      <c r="S24" s="163">
        <f>($B$9*'Housing &amp; EVs in PA Prediction'!S74)+('Energy Prediction'!$F$9*'Housing &amp; EVs in PA Prediction'!S103)</f>
        <v>1897609.1596544124</v>
      </c>
      <c r="T24" s="163">
        <f>($B$9*'Housing &amp; EVs in PA Prediction'!T74)+('Energy Prediction'!$F$9*'Housing &amp; EVs in PA Prediction'!T103)</f>
        <v>2511846.3036456686</v>
      </c>
      <c r="U24" s="163">
        <f>($B$9*'Housing &amp; EVs in PA Prediction'!U74)+('Energy Prediction'!$F$9*'Housing &amp; EVs in PA Prediction'!U103)</f>
        <v>1635057.6008679497</v>
      </c>
      <c r="V24" s="163">
        <f>($B$9*'Housing &amp; EVs in PA Prediction'!V74)+('Energy Prediction'!$F$9*'Housing &amp; EVs in PA Prediction'!V103)</f>
        <v>310335.76457715099</v>
      </c>
      <c r="W24" s="163">
        <f>($B$9*'Housing &amp; EVs in PA Prediction'!W74)+('Energy Prediction'!$F$9*'Housing &amp; EVs in PA Prediction'!W103)</f>
        <v>1482861.7864145541</v>
      </c>
      <c r="X24" s="163">
        <f>($B$9*'Housing &amp; EVs in PA Prediction'!X74)+('Energy Prediction'!$F$9*'Housing &amp; EVs in PA Prediction'!X103)</f>
        <v>3273936.1294846567</v>
      </c>
      <c r="Y24" s="163">
        <f>($B$9*'Housing &amp; EVs in PA Prediction'!Y74)+('Energy Prediction'!$F$9*'Housing &amp; EVs in PA Prediction'!Y103)</f>
        <v>1568634.22533376</v>
      </c>
      <c r="Z24" s="163">
        <f>($B$9*'Housing &amp; EVs in PA Prediction'!Z74)+('Energy Prediction'!$F$9*'Housing &amp; EVs in PA Prediction'!Z103)</f>
        <v>3264587.9573784745</v>
      </c>
      <c r="AA24" s="163">
        <f>($B$9*'Housing &amp; EVs in PA Prediction'!AA74)+('Energy Prediction'!$F$9*'Housing &amp; EVs in PA Prediction'!AA103)</f>
        <v>541871.85931053665</v>
      </c>
      <c r="AB24" s="163">
        <f>($B$9*'Housing &amp; EVs in PA Prediction'!AB74)+('Energy Prediction'!$F$9*'Housing &amp; EVs in PA Prediction'!AB103)</f>
        <v>1919689.8402247014</v>
      </c>
      <c r="AC24" s="163">
        <f>($B$9*'Housing &amp; EVs in PA Prediction'!AC74)+('Energy Prediction'!$F$9*'Housing &amp; EVs in PA Prediction'!AC103)</f>
        <v>3028909.9236862082</v>
      </c>
      <c r="AD24" s="163">
        <f>($B$9*'Housing &amp; EVs in PA Prediction'!AD74)+('Energy Prediction'!$F$9*'Housing &amp; EVs in PA Prediction'!AD103)</f>
        <v>3003199.8062111922</v>
      </c>
      <c r="AE24" s="163">
        <f t="shared" si="0"/>
        <v>53363849.462894306</v>
      </c>
    </row>
    <row r="25" spans="1:31" x14ac:dyDescent="0.35">
      <c r="A25" s="48">
        <v>2025</v>
      </c>
      <c r="B25" s="50">
        <v>12</v>
      </c>
      <c r="C25" s="163">
        <f>($B$9*'Housing &amp; EVs in PA Prediction'!C75)+('Energy Prediction'!$F$9*'Housing &amp; EVs in PA Prediction'!C104)</f>
        <v>2943275.5344315148</v>
      </c>
      <c r="D25" s="163">
        <f>($B$9*'Housing &amp; EVs in PA Prediction'!D75)+('Energy Prediction'!$F$9*'Housing &amp; EVs in PA Prediction'!D104)</f>
        <v>5074166.4269798324</v>
      </c>
      <c r="E25" s="163">
        <f>($B$9*'Housing &amp; EVs in PA Prediction'!E75)+('Energy Prediction'!$F$9*'Housing &amp; EVs in PA Prediction'!E104)</f>
        <v>1466345.8601306067</v>
      </c>
      <c r="F25" s="163">
        <f>($B$9*'Housing &amp; EVs in PA Prediction'!F75)+('Energy Prediction'!$F$9*'Housing &amp; EVs in PA Prediction'!F104)</f>
        <v>2989035.6387295942</v>
      </c>
      <c r="G25" s="163">
        <f>($B$9*'Housing &amp; EVs in PA Prediction'!G75)+('Energy Prediction'!$F$9*'Housing &amp; EVs in PA Prediction'!G104)</f>
        <v>2090864.4295132288</v>
      </c>
      <c r="H25" s="163">
        <f>($B$9*'Housing &amp; EVs in PA Prediction'!H75)+('Energy Prediction'!$F$9*'Housing &amp; EVs in PA Prediction'!H104)</f>
        <v>2899660.8082298744</v>
      </c>
      <c r="I25" s="163">
        <f>($B$9*'Housing &amp; EVs in PA Prediction'!I75)+('Energy Prediction'!$F$9*'Housing &amp; EVs in PA Prediction'!I104)</f>
        <v>1852014.0818771583</v>
      </c>
      <c r="J25" s="163">
        <f>($B$9*'Housing &amp; EVs in PA Prediction'!J75)+('Energy Prediction'!$F$9*'Housing &amp; EVs in PA Prediction'!J104)</f>
        <v>446939.29058431793</v>
      </c>
      <c r="K25" s="163">
        <f>($B$9*'Housing &amp; EVs in PA Prediction'!K75)+('Energy Prediction'!$F$9*'Housing &amp; EVs in PA Prediction'!K104)</f>
        <v>2389527.5947905611</v>
      </c>
      <c r="L25" s="163">
        <f>($B$9*'Housing &amp; EVs in PA Prediction'!L75)+('Energy Prediction'!$F$9*'Housing &amp; EVs in PA Prediction'!L104)</f>
        <v>3810540.2477713292</v>
      </c>
      <c r="M25" s="163">
        <f>($B$9*'Housing &amp; EVs in PA Prediction'!M75)+('Energy Prediction'!$F$9*'Housing &amp; EVs in PA Prediction'!M104)</f>
        <v>1338679.1328081333</v>
      </c>
      <c r="N25" s="163">
        <f>($B$9*'Housing &amp; EVs in PA Prediction'!N75)+('Energy Prediction'!$F$9*'Housing &amp; EVs in PA Prediction'!N104)</f>
        <v>4108667.2445187317</v>
      </c>
      <c r="O25" s="163">
        <f>($B$9*'Housing &amp; EVs in PA Prediction'!O75)+('Energy Prediction'!$F$9*'Housing &amp; EVs in PA Prediction'!O104)</f>
        <v>2276499.1740300604</v>
      </c>
      <c r="P25" s="163">
        <f>($B$9*'Housing &amp; EVs in PA Prediction'!P75)+('Energy Prediction'!$F$9*'Housing &amp; EVs in PA Prediction'!P104)</f>
        <v>985859.57554859412</v>
      </c>
      <c r="Q25" s="163">
        <f>($B$9*'Housing &amp; EVs in PA Prediction'!Q75)+('Energy Prediction'!$F$9*'Housing &amp; EVs in PA Prediction'!Q104)</f>
        <v>1256412.9439284694</v>
      </c>
      <c r="R25" s="163">
        <f>($B$9*'Housing &amp; EVs in PA Prediction'!R75)+('Energy Prediction'!$F$9*'Housing &amp; EVs in PA Prediction'!R104)</f>
        <v>417542.73459393287</v>
      </c>
      <c r="S25" s="163">
        <f>($B$9*'Housing &amp; EVs in PA Prediction'!S75)+('Energy Prediction'!$F$9*'Housing &amp; EVs in PA Prediction'!S104)</f>
        <v>2389664.4119898216</v>
      </c>
      <c r="T25" s="163">
        <f>($B$9*'Housing &amp; EVs in PA Prediction'!T75)+('Energy Prediction'!$F$9*'Housing &amp; EVs in PA Prediction'!T104)</f>
        <v>3197630.9701694837</v>
      </c>
      <c r="U25" s="163">
        <f>($B$9*'Housing &amp; EVs in PA Prediction'!U75)+('Energy Prediction'!$F$9*'Housing &amp; EVs in PA Prediction'!U104)</f>
        <v>2046175.3276146061</v>
      </c>
      <c r="V25" s="163">
        <f>($B$9*'Housing &amp; EVs in PA Prediction'!V75)+('Energy Prediction'!$F$9*'Housing &amp; EVs in PA Prediction'!V104)</f>
        <v>390303.97980400035</v>
      </c>
      <c r="W25" s="163">
        <f>($B$9*'Housing &amp; EVs in PA Prediction'!W75)+('Energy Prediction'!$F$9*'Housing &amp; EVs in PA Prediction'!W104)</f>
        <v>1896058.6797040678</v>
      </c>
      <c r="X25" s="163">
        <f>($B$9*'Housing &amp; EVs in PA Prediction'!X75)+('Energy Prediction'!$F$9*'Housing &amp; EVs in PA Prediction'!X104)</f>
        <v>4136490.5509254206</v>
      </c>
      <c r="Y25" s="163">
        <f>($B$9*'Housing &amp; EVs in PA Prediction'!Y75)+('Energy Prediction'!$F$9*'Housing &amp; EVs in PA Prediction'!Y104)</f>
        <v>1966103.5481312852</v>
      </c>
      <c r="Z25" s="163">
        <f>($B$9*'Housing &amp; EVs in PA Prediction'!Z75)+('Energy Prediction'!$F$9*'Housing &amp; EVs in PA Prediction'!Z104)</f>
        <v>4099102.2858164217</v>
      </c>
      <c r="AA25" s="163">
        <f>($B$9*'Housing &amp; EVs in PA Prediction'!AA75)+('Energy Prediction'!$F$9*'Housing &amp; EVs in PA Prediction'!AA104)</f>
        <v>679122.18271490419</v>
      </c>
      <c r="AB25" s="163">
        <f>($B$9*'Housing &amp; EVs in PA Prediction'!AB75)+('Energy Prediction'!$F$9*'Housing &amp; EVs in PA Prediction'!AB104)</f>
        <v>2414931.0972401616</v>
      </c>
      <c r="AC25" s="163">
        <f>($B$9*'Housing &amp; EVs in PA Prediction'!AC75)+('Energy Prediction'!$F$9*'Housing &amp; EVs in PA Prediction'!AC104)</f>
        <v>3814509.2365696123</v>
      </c>
      <c r="AD25" s="163">
        <f>($B$9*'Housing &amp; EVs in PA Prediction'!AD75)+('Energy Prediction'!$F$9*'Housing &amp; EVs in PA Prediction'!AD104)</f>
        <v>3793932.523956357</v>
      </c>
      <c r="AE25" s="163">
        <f t="shared" si="0"/>
        <v>67170055.513102099</v>
      </c>
    </row>
    <row r="26" spans="1:31" x14ac:dyDescent="0.35">
      <c r="A26" s="48">
        <v>2026</v>
      </c>
      <c r="B26" s="50">
        <v>13</v>
      </c>
      <c r="C26" s="163">
        <f>($B$9*'Housing &amp; EVs in PA Prediction'!C76)+('Energy Prediction'!$F$9*'Housing &amp; EVs in PA Prediction'!C105)</f>
        <v>3619673.7050906857</v>
      </c>
      <c r="D26" s="163">
        <f>($B$9*'Housing &amp; EVs in PA Prediction'!D76)+('Energy Prediction'!$F$9*'Housing &amp; EVs in PA Prediction'!D105)</f>
        <v>6246968.2938303426</v>
      </c>
      <c r="E26" s="163">
        <f>($B$9*'Housing &amp; EVs in PA Prediction'!E76)+('Energy Prediction'!$F$9*'Housing &amp; EVs in PA Prediction'!E105)</f>
        <v>1805909.2172860322</v>
      </c>
      <c r="F26" s="163">
        <f>($B$9*'Housing &amp; EVs in PA Prediction'!F76)+('Energy Prediction'!$F$9*'Housing &amp; EVs in PA Prediction'!F105)</f>
        <v>3722659.0716985865</v>
      </c>
      <c r="G26" s="163">
        <f>($B$9*'Housing &amp; EVs in PA Prediction'!G76)+('Energy Prediction'!$F$9*'Housing &amp; EVs in PA Prediction'!G105)</f>
        <v>2571409.1427727384</v>
      </c>
      <c r="H26" s="163">
        <f>($B$9*'Housing &amp; EVs in PA Prediction'!H76)+('Energy Prediction'!$F$9*'Housing &amp; EVs in PA Prediction'!H105)</f>
        <v>3587959.8329857872</v>
      </c>
      <c r="I26" s="163">
        <f>($B$9*'Housing &amp; EVs in PA Prediction'!I76)+('Energy Prediction'!$F$9*'Housing &amp; EVs in PA Prediction'!I105)</f>
        <v>2285794.7141120411</v>
      </c>
      <c r="J26" s="163">
        <f>($B$9*'Housing &amp; EVs in PA Prediction'!J76)+('Energy Prediction'!$F$9*'Housing &amp; EVs in PA Prediction'!J105)</f>
        <v>560213.8500566642</v>
      </c>
      <c r="K26" s="163">
        <f>($B$9*'Housing &amp; EVs in PA Prediction'!K76)+('Energy Prediction'!$F$9*'Housing &amp; EVs in PA Prediction'!K105)</f>
        <v>2944625.8829967431</v>
      </c>
      <c r="L26" s="163">
        <f>($B$9*'Housing &amp; EVs in PA Prediction'!L76)+('Energy Prediction'!$F$9*'Housing &amp; EVs in PA Prediction'!L105)</f>
        <v>4710464.5521157505</v>
      </c>
      <c r="M26" s="163">
        <f>($B$9*'Housing &amp; EVs in PA Prediction'!M76)+('Energy Prediction'!$F$9*'Housing &amp; EVs in PA Prediction'!M105)</f>
        <v>1647996.5791513852</v>
      </c>
      <c r="N26" s="163">
        <f>($B$9*'Housing &amp; EVs in PA Prediction'!N76)+('Energy Prediction'!$F$9*'Housing &amp; EVs in PA Prediction'!N105)</f>
        <v>5065445.7145305723</v>
      </c>
      <c r="O26" s="163">
        <f>($B$9*'Housing &amp; EVs in PA Prediction'!O76)+('Energy Prediction'!$F$9*'Housing &amp; EVs in PA Prediction'!O105)</f>
        <v>2810143.6020934917</v>
      </c>
      <c r="P26" s="163">
        <f>($B$9*'Housing &amp; EVs in PA Prediction'!P76)+('Energy Prediction'!$F$9*'Housing &amp; EVs in PA Prediction'!P105)</f>
        <v>1209936.2175729331</v>
      </c>
      <c r="Q26" s="163">
        <f>($B$9*'Housing &amp; EVs in PA Prediction'!Q76)+('Energy Prediction'!$F$9*'Housing &amp; EVs in PA Prediction'!Q105)</f>
        <v>1549046.46913945</v>
      </c>
      <c r="R26" s="163">
        <f>($B$9*'Housing &amp; EVs in PA Prediction'!R76)+('Energy Prediction'!$F$9*'Housing &amp; EVs in PA Prediction'!R105)</f>
        <v>510924.92824214103</v>
      </c>
      <c r="S26" s="163">
        <f>($B$9*'Housing &amp; EVs in PA Prediction'!S76)+('Energy Prediction'!$F$9*'Housing &amp; EVs in PA Prediction'!S105)</f>
        <v>2954588.2035984611</v>
      </c>
      <c r="T26" s="163">
        <f>($B$9*'Housing &amp; EVs in PA Prediction'!T76)+('Energy Prediction'!$F$9*'Housing &amp; EVs in PA Prediction'!T105)</f>
        <v>3992114.8581273165</v>
      </c>
      <c r="U26" s="163">
        <f>($B$9*'Housing &amp; EVs in PA Prediction'!U76)+('Energy Prediction'!$F$9*'Housing &amp; EVs in PA Prediction'!U105)</f>
        <v>2515510.79800326</v>
      </c>
      <c r="V26" s="163">
        <f>($B$9*'Housing &amp; EVs in PA Prediction'!V76)+('Energy Prediction'!$F$9*'Housing &amp; EVs in PA Prediction'!V105)</f>
        <v>482010.51264318294</v>
      </c>
      <c r="W26" s="163">
        <f>($B$9*'Housing &amp; EVs in PA Prediction'!W76)+('Energy Prediction'!$F$9*'Housing &amp; EVs in PA Prediction'!W105)</f>
        <v>2376391.5056994837</v>
      </c>
      <c r="X26" s="163">
        <f>($B$9*'Housing &amp; EVs in PA Prediction'!X76)+('Energy Prediction'!$F$9*'Housing &amp; EVs in PA Prediction'!X105)</f>
        <v>5129602.3531599864</v>
      </c>
      <c r="Y26" s="163">
        <f>($B$9*'Housing &amp; EVs in PA Prediction'!Y76)+('Energy Prediction'!$F$9*'Housing &amp; EVs in PA Prediction'!Y105)</f>
        <v>2420510.4392888695</v>
      </c>
      <c r="Z26" s="163">
        <f>($B$9*'Housing &amp; EVs in PA Prediction'!Z76)+('Energy Prediction'!$F$9*'Housing &amp; EVs in PA Prediction'!Z105)</f>
        <v>5054712.4146211985</v>
      </c>
      <c r="AA26" s="163">
        <f>($B$9*'Housing &amp; EVs in PA Prediction'!AA76)+('Energy Prediction'!$F$9*'Housing &amp; EVs in PA Prediction'!AA105)</f>
        <v>836022.57334119035</v>
      </c>
      <c r="AB26" s="163">
        <f>($B$9*'Housing &amp; EVs in PA Prediction'!AB76)+('Energy Prediction'!$F$9*'Housing &amp; EVs in PA Prediction'!AB105)</f>
        <v>2982986.363960932</v>
      </c>
      <c r="AC26" s="163">
        <f>($B$9*'Housing &amp; EVs in PA Prediction'!AC76)+('Energy Prediction'!$F$9*'Housing &amp; EVs in PA Prediction'!AC105)</f>
        <v>4716488.4221500074</v>
      </c>
      <c r="AD26" s="163">
        <f>($B$9*'Housing &amp; EVs in PA Prediction'!AD76)+('Energy Prediction'!$F$9*'Housing &amp; EVs in PA Prediction'!AD105)</f>
        <v>4704250.9787773099</v>
      </c>
      <c r="AE26" s="163">
        <f t="shared" si="0"/>
        <v>83014361.197046548</v>
      </c>
    </row>
    <row r="27" spans="1:31" x14ac:dyDescent="0.35">
      <c r="A27" s="48">
        <v>2027</v>
      </c>
      <c r="B27" s="50">
        <v>14</v>
      </c>
      <c r="C27" s="163">
        <f>($B$9*'Housing &amp; EVs in PA Prediction'!C77)+('Energy Prediction'!$F$9*'Housing &amp; EVs in PA Prediction'!C106)</f>
        <v>4384375.3440696355</v>
      </c>
      <c r="D27" s="163">
        <f>($B$9*'Housing &amp; EVs in PA Prediction'!D77)+('Energy Prediction'!$F$9*'Housing &amp; EVs in PA Prediction'!D106)</f>
        <v>7574198.220822759</v>
      </c>
      <c r="E27" s="163">
        <f>($B$9*'Housing &amp; EVs in PA Prediction'!E77)+('Energy Prediction'!$F$9*'Housing &amp; EVs in PA Prediction'!E106)</f>
        <v>2190310.4742097189</v>
      </c>
      <c r="F27" s="163">
        <f>($B$9*'Housing &amp; EVs in PA Prediction'!F77)+('Energy Prediction'!$F$9*'Housing &amp; EVs in PA Prediction'!F106)</f>
        <v>4561253.31110192</v>
      </c>
      <c r="G27" s="163">
        <f>($B$9*'Housing &amp; EVs in PA Prediction'!G77)+('Energy Prediction'!$F$9*'Housing &amp; EVs in PA Prediction'!G106)</f>
        <v>3114696.6813645153</v>
      </c>
      <c r="H27" s="163">
        <f>($B$9*'Housing &amp; EVs in PA Prediction'!H77)+('Energy Prediction'!$F$9*'Housing &amp; EVs in PA Prediction'!H106)</f>
        <v>4370432.6232613875</v>
      </c>
      <c r="I27" s="163">
        <f>($B$9*'Housing &amp; EVs in PA Prediction'!I77)+('Energy Prediction'!$F$9*'Housing &amp; EVs in PA Prediction'!I106)</f>
        <v>2777813.1680594087</v>
      </c>
      <c r="J27" s="163">
        <f>($B$9*'Housing &amp; EVs in PA Prediction'!J77)+('Energy Prediction'!$F$9*'Housing &amp; EVs in PA Prediction'!J106)</f>
        <v>690356.07966020703</v>
      </c>
      <c r="K27" s="163">
        <f>($B$9*'Housing &amp; EVs in PA Prediction'!K77)+('Energy Prediction'!$F$9*'Housing &amp; EVs in PA Prediction'!K106)</f>
        <v>3573365.012509976</v>
      </c>
      <c r="L27" s="163">
        <f>($B$9*'Housing &amp; EVs in PA Prediction'!L77)+('Energy Prediction'!$F$9*'Housing &amp; EVs in PA Prediction'!L106)</f>
        <v>5732642.0365482569</v>
      </c>
      <c r="M27" s="163">
        <f>($B$9*'Housing &amp; EVs in PA Prediction'!M77)+('Energy Prediction'!$F$9*'Housing &amp; EVs in PA Prediction'!M106)</f>
        <v>1998024.8249774817</v>
      </c>
      <c r="N27" s="163">
        <f>($B$9*'Housing &amp; EVs in PA Prediction'!N77)+('Energy Prediction'!$F$9*'Housing &amp; EVs in PA Prediction'!N106)</f>
        <v>6149604.1328045819</v>
      </c>
      <c r="O27" s="163">
        <f>($B$9*'Housing &amp; EVs in PA Prediction'!O77)+('Energy Prediction'!$F$9*'Housing &amp; EVs in PA Prediction'!O106)</f>
        <v>3415518.2952422122</v>
      </c>
      <c r="P27" s="163">
        <f>($B$9*'Housing &amp; EVs in PA Prediction'!P77)+('Energy Prediction'!$F$9*'Housing &amp; EVs in PA Prediction'!P106)</f>
        <v>1462776.6684231493</v>
      </c>
      <c r="Q27" s="163">
        <f>($B$9*'Housing &amp; EVs in PA Prediction'!Q77)+('Energy Prediction'!$F$9*'Housing &amp; EVs in PA Prediction'!Q106)</f>
        <v>1880650.1654643849</v>
      </c>
      <c r="R27" s="163">
        <f>($B$9*'Housing &amp; EVs in PA Prediction'!R77)+('Energy Prediction'!$F$9*'Housing &amp; EVs in PA Prediction'!R106)</f>
        <v>615991.35114108596</v>
      </c>
      <c r="S27" s="163">
        <f>($B$9*'Housing &amp; EVs in PA Prediction'!S77)+('Energy Prediction'!$F$9*'Housing &amp; EVs in PA Prediction'!S106)</f>
        <v>3596363.9162682085</v>
      </c>
      <c r="T27" s="163">
        <f>($B$9*'Housing &amp; EVs in PA Prediction'!T77)+('Energy Prediction'!$F$9*'Housing &amp; EVs in PA Prediction'!T106)</f>
        <v>4902059.2579899374</v>
      </c>
      <c r="U27" s="163">
        <f>($B$9*'Housing &amp; EVs in PA Prediction'!U77)+('Energy Prediction'!$F$9*'Housing &amp; EVs in PA Prediction'!U106)</f>
        <v>3045940.8160736943</v>
      </c>
      <c r="V27" s="163">
        <f>($B$9*'Housing &amp; EVs in PA Prediction'!V77)+('Energy Prediction'!$F$9*'Housing &amp; EVs in PA Prediction'!V106)</f>
        <v>586085.08998736262</v>
      </c>
      <c r="W27" s="163">
        <f>($B$9*'Housing &amp; EVs in PA Prediction'!W77)+('Energy Prediction'!$F$9*'Housing &amp; EVs in PA Prediction'!W106)</f>
        <v>2928212.3166661728</v>
      </c>
      <c r="X27" s="163">
        <f>($B$9*'Housing &amp; EVs in PA Prediction'!X77)+('Energy Prediction'!$F$9*'Housing &amp; EVs in PA Prediction'!X106)</f>
        <v>6260732.1734488597</v>
      </c>
      <c r="Y27" s="163">
        <f>($B$9*'Housing &amp; EVs in PA Prediction'!Y77)+('Energy Prediction'!$F$9*'Housing &amp; EVs in PA Prediction'!Y106)</f>
        <v>2934746.7279758677</v>
      </c>
      <c r="Z27" s="163">
        <f>($B$9*'Housing &amp; EVs in PA Prediction'!Z77)+('Energy Prediction'!$F$9*'Housing &amp; EVs in PA Prediction'!Z106)</f>
        <v>6137752.7228980046</v>
      </c>
      <c r="AA27" s="163">
        <f>($B$9*'Housing &amp; EVs in PA Prediction'!AA77)+('Energy Prediction'!$F$9*'Housing &amp; EVs in PA Prediction'!AA106)</f>
        <v>1013569.7347386195</v>
      </c>
      <c r="AB27" s="163">
        <f>($B$9*'Housing &amp; EVs in PA Prediction'!AB77)+('Energy Prediction'!$F$9*'Housing &amp; EVs in PA Prediction'!AB106)</f>
        <v>3627775.6613453017</v>
      </c>
      <c r="AC27" s="163">
        <f>($B$9*'Housing &amp; EVs in PA Prediction'!AC77)+('Energy Prediction'!$F$9*'Housing &amp; EVs in PA Prediction'!AC106)</f>
        <v>5741214.0515347198</v>
      </c>
      <c r="AD27" s="163">
        <f>($B$9*'Housing &amp; EVs in PA Prediction'!AD77)+('Energy Prediction'!$F$9*'Housing &amp; EVs in PA Prediction'!AD106)</f>
        <v>5740977.5460572662</v>
      </c>
      <c r="AE27" s="163">
        <f t="shared" si="0"/>
        <v>101007438.40464468</v>
      </c>
    </row>
    <row r="28" spans="1:31" x14ac:dyDescent="0.35">
      <c r="A28" s="48">
        <v>2028</v>
      </c>
      <c r="B28" s="50">
        <v>15</v>
      </c>
      <c r="C28" s="163">
        <f>($B$9*'Housing &amp; EVs in PA Prediction'!C78)+('Energy Prediction'!$F$9*'Housing &amp; EVs in PA Prediction'!C107)</f>
        <v>5241448.348404659</v>
      </c>
      <c r="D28" s="163">
        <f>($B$9*'Housing &amp; EVs in PA Prediction'!D78)+('Energy Prediction'!$F$9*'Housing &amp; EVs in PA Prediction'!D107)</f>
        <v>9063116.8124742173</v>
      </c>
      <c r="E28" s="163">
        <f>($B$9*'Housing &amp; EVs in PA Prediction'!E78)+('Energy Prediction'!$F$9*'Housing &amp; EVs in PA Prediction'!E107)</f>
        <v>2621671.6168861883</v>
      </c>
      <c r="F28" s="163">
        <f>($B$9*'Housing &amp; EVs in PA Prediction'!F78)+('Energy Prediction'!$F$9*'Housing &amp; EVs in PA Prediction'!F107)</f>
        <v>5510675.4927229621</v>
      </c>
      <c r="G28" s="163">
        <f>($B$9*'Housing &amp; EVs in PA Prediction'!G78)+('Energy Prediction'!$F$9*'Housing &amp; EVs in PA Prediction'!G107)</f>
        <v>3723618.3153909943</v>
      </c>
      <c r="H28" s="163">
        <f>($B$9*'Housing &amp; EVs in PA Prediction'!H78)+('Energy Prediction'!$F$9*'Housing &amp; EVs in PA Prediction'!H107)</f>
        <v>5251896.9324989496</v>
      </c>
      <c r="I28" s="163">
        <f>($B$9*'Housing &amp; EVs in PA Prediction'!I78)+('Energy Prediction'!$F$9*'Housing &amp; EVs in PA Prediction'!I107)</f>
        <v>3330930.8874672418</v>
      </c>
      <c r="J28" s="163">
        <f>($B$9*'Housing &amp; EVs in PA Prediction'!J78)+('Energy Prediction'!$F$9*'Housing &amp; EVs in PA Prediction'!J107)</f>
        <v>838374.01133383228</v>
      </c>
      <c r="K28" s="163">
        <f>($B$9*'Housing &amp; EVs in PA Prediction'!K78)+('Energy Prediction'!$F$9*'Housing &amp; EVs in PA Prediction'!K107)</f>
        <v>4279267.6946162814</v>
      </c>
      <c r="L28" s="163">
        <f>($B$9*'Housing &amp; EVs in PA Prediction'!L78)+('Energy Prediction'!$F$9*'Housing &amp; EVs in PA Prediction'!L107)</f>
        <v>6883234.1783440597</v>
      </c>
      <c r="M28" s="163">
        <f>($B$9*'Housing &amp; EVs in PA Prediction'!M78)+('Energy Prediction'!$F$9*'Housing &amp; EVs in PA Prediction'!M107)</f>
        <v>2390675.9058832875</v>
      </c>
      <c r="N28" s="163">
        <f>($B$9*'Housing &amp; EVs in PA Prediction'!N78)+('Energy Prediction'!$F$9*'Housing &amp; EVs in PA Prediction'!N107)</f>
        <v>7367285.2012498211</v>
      </c>
      <c r="O28" s="163">
        <f>($B$9*'Housing &amp; EVs in PA Prediction'!O78)+('Energy Prediction'!$F$9*'Housing &amp; EVs in PA Prediction'!O107)</f>
        <v>4096156.8214912089</v>
      </c>
      <c r="P28" s="163">
        <f>($B$9*'Housing &amp; EVs in PA Prediction'!P78)+('Energy Prediction'!$F$9*'Housing &amp; EVs in PA Prediction'!P107)</f>
        <v>1745651.6540632639</v>
      </c>
      <c r="Q28" s="163">
        <f>($B$9*'Housing &amp; EVs in PA Prediction'!Q78)+('Energy Prediction'!$F$9*'Housing &amp; EVs in PA Prediction'!Q107)</f>
        <v>2253104.4678903501</v>
      </c>
      <c r="R28" s="163">
        <f>($B$9*'Housing &amp; EVs in PA Prediction'!R78)+('Energy Prediction'!$F$9*'Housing &amp; EVs in PA Prediction'!R107)</f>
        <v>733223.97877773945</v>
      </c>
      <c r="S28" s="163">
        <f>($B$9*'Housing &amp; EVs in PA Prediction'!S78)+('Energy Prediction'!$F$9*'Housing &amp; EVs in PA Prediction'!S107)</f>
        <v>4318876.3605748164</v>
      </c>
      <c r="T28" s="163">
        <f>($B$9*'Housing &amp; EVs in PA Prediction'!T78)+('Energy Prediction'!$F$9*'Housing &amp; EVs in PA Prediction'!T107)</f>
        <v>5934087.1310657943</v>
      </c>
      <c r="U28" s="163">
        <f>($B$9*'Housing &amp; EVs in PA Prediction'!U78)+('Energy Prediction'!$F$9*'Housing &amp; EVs in PA Prediction'!U107)</f>
        <v>3640260.1826239903</v>
      </c>
      <c r="V28" s="163">
        <f>($B$9*'Housing &amp; EVs in PA Prediction'!V78)+('Energy Prediction'!$F$9*'Housing &amp; EVs in PA Prediction'!V107)</f>
        <v>703141.43290251133</v>
      </c>
      <c r="W28" s="163">
        <f>($B$9*'Housing &amp; EVs in PA Prediction'!W78)+('Energy Prediction'!$F$9*'Housing &amp; EVs in PA Prediction'!W107)</f>
        <v>3555789.6008886108</v>
      </c>
      <c r="X28" s="163">
        <f>($B$9*'Housing &amp; EVs in PA Prediction'!X78)+('Energy Prediction'!$F$9*'Housing &amp; EVs in PA Prediction'!X107)</f>
        <v>7537167.4824508093</v>
      </c>
      <c r="Y28" s="163">
        <f>($B$9*'Housing &amp; EVs in PA Prediction'!Y78)+('Energy Prediction'!$F$9*'Housing &amp; EVs in PA Prediction'!Y107)</f>
        <v>3511624.875768478</v>
      </c>
      <c r="Z28" s="163">
        <f>($B$9*'Housing &amp; EVs in PA Prediction'!Z78)+('Energy Prediction'!$F$9*'Housing &amp; EVs in PA Prediction'!Z107)</f>
        <v>7354390.7458297452</v>
      </c>
      <c r="AA28" s="163">
        <f>($B$9*'Housing &amp; EVs in PA Prediction'!AA78)+('Energy Prediction'!$F$9*'Housing &amp; EVs in PA Prediction'!AA107)</f>
        <v>1212732.9654659373</v>
      </c>
      <c r="AB28" s="163">
        <f>($B$9*'Housing &amp; EVs in PA Prediction'!AB78)+('Energy Prediction'!$F$9*'Housing &amp; EVs in PA Prediction'!AB107)</f>
        <v>4353119.8708480317</v>
      </c>
      <c r="AC28" s="163">
        <f>($B$9*'Housing &amp; EVs in PA Prediction'!AC78)+('Energy Prediction'!$F$9*'Housing &amp; EVs in PA Prediction'!AC107)</f>
        <v>6894895.3148977999</v>
      </c>
      <c r="AD28" s="163">
        <f>($B$9*'Housing &amp; EVs in PA Prediction'!AD78)+('Energy Prediction'!$F$9*'Housing &amp; EVs in PA Prediction'!AD107)</f>
        <v>6910775.8668884914</v>
      </c>
      <c r="AE28" s="163">
        <f t="shared" si="0"/>
        <v>121257194.14970009</v>
      </c>
    </row>
    <row r="29" spans="1:31" x14ac:dyDescent="0.35">
      <c r="A29" s="48">
        <v>2029</v>
      </c>
      <c r="B29" s="50">
        <v>16</v>
      </c>
      <c r="C29" s="163">
        <f>($B$9*'Housing &amp; EVs in PA Prediction'!C79)+('Energy Prediction'!$F$9*'Housing &amp; EVs in PA Prediction'!C108)</f>
        <v>6194853.9713517763</v>
      </c>
      <c r="D29" s="163">
        <f>($B$9*'Housing &amp; EVs in PA Prediction'!D79)+('Energy Prediction'!$F$9*'Housing &amp; EVs in PA Prediction'!D108)</f>
        <v>10720799.651832398</v>
      </c>
      <c r="E29" s="163">
        <f>($B$9*'Housing &amp; EVs in PA Prediction'!E79)+('Energy Prediction'!$F$9*'Housing &amp; EVs in PA Prediction'!E108)</f>
        <v>3102061.0509535382</v>
      </c>
      <c r="F29" s="163">
        <f>($B$9*'Housing &amp; EVs in PA Prediction'!F79)+('Energy Prediction'!$F$9*'Housing &amp; EVs in PA Prediction'!F108)</f>
        <v>6576666.3013225449</v>
      </c>
      <c r="G29" s="163">
        <f>($B$9*'Housing &amp; EVs in PA Prediction'!G79)+('Energy Prediction'!$F$9*'Housing &amp; EVs in PA Prediction'!G108)</f>
        <v>4400989.5495768925</v>
      </c>
      <c r="H29" s="163">
        <f>($B$9*'Housing &amp; EVs in PA Prediction'!H79)+('Energy Prediction'!$F$9*'Housing &amp; EVs in PA Prediction'!H108)</f>
        <v>6237061.6256258795</v>
      </c>
      <c r="I29" s="163">
        <f>($B$9*'Housing &amp; EVs in PA Prediction'!I79)+('Energy Prediction'!$F$9*'Housing &amp; EVs in PA Prediction'!I108)</f>
        <v>3947940.7871763851</v>
      </c>
      <c r="J29" s="163">
        <f>($B$9*'Housing &amp; EVs in PA Prediction'!J79)+('Energy Prediction'!$F$9*'Housing &amp; EVs in PA Prediction'!J108)</f>
        <v>1005257.640182527</v>
      </c>
      <c r="K29" s="163">
        <f>($B$9*'Housing &amp; EVs in PA Prediction'!K79)+('Energy Prediction'!$F$9*'Housing &amp; EVs in PA Prediction'!K108)</f>
        <v>5065769.0213621669</v>
      </c>
      <c r="L29" s="163">
        <f>($B$9*'Housing &amp; EVs in PA Prediction'!L79)+('Energy Prediction'!$F$9*'Housing &amp; EVs in PA Prediction'!L108)</f>
        <v>8168260.1619711379</v>
      </c>
      <c r="M29" s="163">
        <f>($B$9*'Housing &amp; EVs in PA Prediction'!M79)+('Energy Prediction'!$F$9*'Housing &amp; EVs in PA Prediction'!M108)</f>
        <v>2827813.0610513887</v>
      </c>
      <c r="N29" s="163">
        <f>($B$9*'Housing &amp; EVs in PA Prediction'!N79)+('Energy Prediction'!$F$9*'Housing &amp; EVs in PA Prediction'!N108)</f>
        <v>8724480.5610077325</v>
      </c>
      <c r="O29" s="163">
        <f>($B$9*'Housing &amp; EVs in PA Prediction'!O79)+('Energy Prediction'!$F$9*'Housing &amp; EVs in PA Prediction'!O108)</f>
        <v>4855508.436148067</v>
      </c>
      <c r="P29" s="163">
        <f>($B$9*'Housing &amp; EVs in PA Prediction'!P79)+('Energy Prediction'!$F$9*'Housing &amp; EVs in PA Prediction'!P108)</f>
        <v>2059796.6133493111</v>
      </c>
      <c r="Q29" s="163">
        <f>($B$9*'Housing &amp; EVs in PA Prediction'!Q79)+('Energy Prediction'!$F$9*'Housing &amp; EVs in PA Prediction'!Q108)</f>
        <v>2668243.608113999</v>
      </c>
      <c r="R29" s="163">
        <f>($B$9*'Housing &amp; EVs in PA Prediction'!R79)+('Energy Prediction'!$F$9*'Housing &amp; EVs in PA Prediction'!R108)</f>
        <v>863090.10685925302</v>
      </c>
      <c r="S29" s="163">
        <f>($B$9*'Housing &amp; EVs in PA Prediction'!S79)+('Energy Prediction'!$F$9*'Housing &amp; EVs in PA Prediction'!S108)</f>
        <v>5125921.0141517427</v>
      </c>
      <c r="T29" s="163">
        <f>($B$9*'Housing &amp; EVs in PA Prediction'!T79)+('Energy Prediction'!$F$9*'Housing &amp; EVs in PA Prediction'!T108)</f>
        <v>7094695.1749784574</v>
      </c>
      <c r="U29" s="163">
        <f>($B$9*'Housing &amp; EVs in PA Prediction'!U79)+('Energy Prediction'!$F$9*'Housing &amp; EVs in PA Prediction'!U108)</f>
        <v>4301189.7161522051</v>
      </c>
      <c r="V29" s="163">
        <f>($B$9*'Housing &amp; EVs in PA Prediction'!V79)+('Energy Prediction'!$F$9*'Housing &amp; EVs in PA Prediction'!V108)</f>
        <v>833778.7698382372</v>
      </c>
      <c r="W29" s="163">
        <f>($B$9*'Housing &amp; EVs in PA Prediction'!W79)+('Energy Prediction'!$F$9*'Housing &amp; EVs in PA Prediction'!W108)</f>
        <v>4263315.365980993</v>
      </c>
      <c r="X29" s="163">
        <f>($B$9*'Housing &amp; EVs in PA Prediction'!X79)+('Energy Prediction'!$F$9*'Housing &amp; EVs in PA Prediction'!X108)</f>
        <v>8966038.4585131947</v>
      </c>
      <c r="Y29" s="163">
        <f>($B$9*'Housing &amp; EVs in PA Prediction'!Y79)+('Energy Prediction'!$F$9*'Housing &amp; EVs in PA Prediction'!Y108)</f>
        <v>4153885.6572905099</v>
      </c>
      <c r="Z29" s="163">
        <f>($B$9*'Housing &amp; EVs in PA Prediction'!Z79)+('Energy Prediction'!$F$9*'Housing &amp; EVs in PA Prediction'!Z108)</f>
        <v>8710643.1247333512</v>
      </c>
      <c r="AA29" s="163">
        <f>($B$9*'Housing &amp; EVs in PA Prediction'!AA79)+('Energy Prediction'!$F$9*'Housing &amp; EVs in PA Prediction'!AA108)</f>
        <v>1434456.8125530672</v>
      </c>
      <c r="AB29" s="163">
        <f>($B$9*'Housing &amp; EVs in PA Prediction'!AB79)+('Energy Prediction'!$F$9*'Housing &amp; EVs in PA Prediction'!AB108)</f>
        <v>5162750.0922105117</v>
      </c>
      <c r="AC29" s="163">
        <f>($B$9*'Housing &amp; EVs in PA Prediction'!AC79)+('Energy Prediction'!$F$9*'Housing &amp; EVs in PA Prediction'!AC108)</f>
        <v>8183598.7664226796</v>
      </c>
      <c r="AD29" s="163">
        <f>($B$9*'Housing &amp; EVs in PA Prediction'!AD79)+('Energy Prediction'!$F$9*'Housing &amp; EVs in PA Prediction'!AD108)</f>
        <v>8220165.4119822346</v>
      </c>
      <c r="AE29" s="163">
        <f t="shared" si="0"/>
        <v>143869030.51269221</v>
      </c>
    </row>
    <row r="30" spans="1:31" x14ac:dyDescent="0.35">
      <c r="A30" s="48">
        <v>2030</v>
      </c>
      <c r="B30" s="50">
        <v>17</v>
      </c>
      <c r="C30" s="163">
        <f>($B$9*'Housing &amp; EVs in PA Prediction'!C80)+('Energy Prediction'!$F$9*'Housing &amp; EVs in PA Prediction'!C109)</f>
        <v>7248456.5349714588</v>
      </c>
      <c r="D30" s="163">
        <f>($B$9*'Housing &amp; EVs in PA Prediction'!D80)+('Energy Prediction'!$F$9*'Housing &amp; EVs in PA Prediction'!D109)</f>
        <v>12554154.015694115</v>
      </c>
      <c r="E30" s="163">
        <f>($B$9*'Housing &amp; EVs in PA Prediction'!E80)+('Energy Prediction'!$F$9*'Housing &amp; EVs in PA Prediction'!E109)</f>
        <v>3633498.4293099386</v>
      </c>
      <c r="F30" s="163">
        <f>($B$9*'Housing &amp; EVs in PA Prediction'!F80)+('Energy Prediction'!$F$9*'Housing &amp; EVs in PA Prediction'!F109)</f>
        <v>7764859.6310769673</v>
      </c>
      <c r="G30" s="163">
        <f>($B$9*'Housing &amp; EVs in PA Prediction'!G80)+('Energy Prediction'!$F$9*'Housing &amp; EVs in PA Prediction'!G109)</f>
        <v>5149557.0227870382</v>
      </c>
      <c r="H30" s="163">
        <f>($B$9*'Housing &amp; EVs in PA Prediction'!H80)+('Energy Prediction'!$F$9*'Housing &amp; EVs in PA Prediction'!H109)</f>
        <v>7330536.1523601478</v>
      </c>
      <c r="I30" s="163">
        <f>($B$9*'Housing &amp; EVs in PA Prediction'!I80)+('Energy Prediction'!$F$9*'Housing &amp; EVs in PA Prediction'!I109)</f>
        <v>4631573.3291061372</v>
      </c>
      <c r="J30" s="163">
        <f>($B$9*'Housing &amp; EVs in PA Prediction'!J80)+('Energy Prediction'!$F$9*'Housing &amp; EVs in PA Prediction'!J109)</f>
        <v>1191980.3534020626</v>
      </c>
      <c r="K30" s="163">
        <f>($B$9*'Housing &amp; EVs in PA Prediction'!K80)+('Energy Prediction'!$F$9*'Housing &amp; EVs in PA Prediction'!K109)</f>
        <v>5936224.324901659</v>
      </c>
      <c r="L30" s="163">
        <f>($B$9*'Housing &amp; EVs in PA Prediction'!L80)+('Energy Prediction'!$F$9*'Housing &amp; EVs in PA Prediction'!L109)</f>
        <v>9593609.3482474573</v>
      </c>
      <c r="M30" s="163">
        <f>($B$9*'Housing &amp; EVs in PA Prediction'!M80)+('Energy Prediction'!$F$9*'Housing &amp; EVs in PA Prediction'!M109)</f>
        <v>3311255.1435094075</v>
      </c>
      <c r="N30" s="163">
        <f>($B$9*'Housing &amp; EVs in PA Prediction'!N80)+('Energy Prediction'!$F$9*'Housing &amp; EVs in PA Prediction'!N109)</f>
        <v>10227044.296113305</v>
      </c>
      <c r="O30" s="163">
        <f>($B$9*'Housing &amp; EVs in PA Prediction'!O80)+('Energy Prediction'!$F$9*'Housing &amp; EVs in PA Prediction'!O109)</f>
        <v>5696945.5485101035</v>
      </c>
      <c r="P30" s="163">
        <f>($B$9*'Housing &amp; EVs in PA Prediction'!P80)+('Energy Prediction'!$F$9*'Housing &amp; EVs in PA Prediction'!P109)</f>
        <v>2406414.9620991419</v>
      </c>
      <c r="Q30" s="163">
        <f>($B$9*'Housing &amp; EVs in PA Prediction'!Q80)+('Energy Prediction'!$F$9*'Housing &amp; EVs in PA Prediction'!Q109)</f>
        <v>3127859.7436655364</v>
      </c>
      <c r="R30" s="163">
        <f>($B$9*'Housing &amp; EVs in PA Prediction'!R80)+('Energy Prediction'!$F$9*'Housing &amp; EVs in PA Prediction'!R109)</f>
        <v>1006043.7403666633</v>
      </c>
      <c r="S30" s="163">
        <f>($B$9*'Housing &amp; EVs in PA Prediction'!S80)+('Energy Prediction'!$F$9*'Housing &amp; EVs in PA Prediction'!S109)</f>
        <v>6021211.8388913954</v>
      </c>
      <c r="T30" s="163">
        <f>($B$9*'Housing &amp; EVs in PA Prediction'!T80)+('Energy Prediction'!$F$9*'Housing &amp; EVs in PA Prediction'!T109)</f>
        <v>8390264.1162479091</v>
      </c>
      <c r="U30" s="163">
        <f>($B$9*'Housing &amp; EVs in PA Prediction'!U80)+('Energy Prediction'!$F$9*'Housing &amp; EVs in PA Prediction'!U109)</f>
        <v>5031383.0089883339</v>
      </c>
      <c r="V30" s="163">
        <f>($B$9*'Housing &amp; EVs in PA Prediction'!V80)+('Energy Prediction'!$F$9*'Housing &amp; EVs in PA Prediction'!V109)</f>
        <v>978583.11585800466</v>
      </c>
      <c r="W30" s="163">
        <f>($B$9*'Housing &amp; EVs in PA Prediction'!W80)+('Energy Prediction'!$F$9*'Housing &amp; EVs in PA Prediction'!W109)</f>
        <v>5054911.2017707126</v>
      </c>
      <c r="X30" s="163">
        <f>($B$9*'Housing &amp; EVs in PA Prediction'!X80)+('Energy Prediction'!$F$9*'Housing &amp; EVs in PA Prediction'!X109)</f>
        <v>10554331.452933369</v>
      </c>
      <c r="Y30" s="163">
        <f>($B$9*'Housing &amp; EVs in PA Prediction'!Y80)+('Energy Prediction'!$F$9*'Housing &amp; EVs in PA Prediction'!Y109)</f>
        <v>4864204.6370102381</v>
      </c>
      <c r="Z30" s="163">
        <f>($B$9*'Housing &amp; EVs in PA Prediction'!Z80)+('Energy Prediction'!$F$9*'Housing &amp; EVs in PA Prediction'!Z109)</f>
        <v>10212389.074678402</v>
      </c>
      <c r="AA30" s="163">
        <f>($B$9*'Housing &amp; EVs in PA Prediction'!AA80)+('Energy Prediction'!$F$9*'Housing &amp; EVs in PA Prediction'!AA109)</f>
        <v>1679663.3089408786</v>
      </c>
      <c r="AB30" s="163">
        <f>($B$9*'Housing &amp; EVs in PA Prediction'!AB80)+('Energy Prediction'!$F$9*'Housing &amp; EVs in PA Prediction'!AB109)</f>
        <v>6060315.5556749208</v>
      </c>
      <c r="AC30" s="163">
        <f>($B$9*'Housing &amp; EVs in PA Prediction'!AC80)+('Energy Prediction'!$F$9*'Housing &amp; EVs in PA Prediction'!AC109)</f>
        <v>9613260.8015865088</v>
      </c>
      <c r="AD30" s="163">
        <f>($B$9*'Housing &amp; EVs in PA Prediction'!AD80)+('Energy Prediction'!$F$9*'Housing &amp; EVs in PA Prediction'!AD109)</f>
        <v>9675533.8342147749</v>
      </c>
      <c r="AE30" s="163">
        <f t="shared" si="0"/>
        <v>168946064.52291659</v>
      </c>
    </row>
    <row r="31" spans="1:31" x14ac:dyDescent="0.35">
      <c r="A31" s="48">
        <v>2031</v>
      </c>
      <c r="B31" s="50">
        <v>18</v>
      </c>
      <c r="C31" s="163">
        <f>($B$9*'Housing &amp; EVs in PA Prediction'!C81)+('Energy Prediction'!$F$9*'Housing &amp; EVs in PA Prediction'!C110)</f>
        <v>8406031.7087978348</v>
      </c>
      <c r="D31" s="163">
        <f>($B$9*'Housing &amp; EVs in PA Prediction'!D81)+('Energy Prediction'!$F$9*'Housing &amp; EVs in PA Prediction'!D110)</f>
        <v>14569933.133401822</v>
      </c>
      <c r="E31" s="163">
        <f>($B$9*'Housing &amp; EVs in PA Prediction'!E81)+('Energy Prediction'!$F$9*'Housing &amp; EVs in PA Prediction'!E110)</f>
        <v>4217958.7713589529</v>
      </c>
      <c r="F31" s="163">
        <f>($B$9*'Housing &amp; EVs in PA Prediction'!F81)+('Energy Prediction'!$F$9*'Housing &amp; EVs in PA Prediction'!F110)</f>
        <v>9080790.8987493291</v>
      </c>
      <c r="G31" s="163">
        <f>($B$9*'Housing &amp; EVs in PA Prediction'!G81)+('Energy Prediction'!$F$9*'Housing &amp; EVs in PA Prediction'!G110)</f>
        <v>5972004.3890033551</v>
      </c>
      <c r="H31" s="163">
        <f>($B$9*'Housing &amp; EVs in PA Prediction'!H81)+('Energy Prediction'!$F$9*'Housing &amp; EVs in PA Prediction'!H110)</f>
        <v>8536838.6589832902</v>
      </c>
      <c r="I31" s="163">
        <f>($B$9*'Housing &amp; EVs in PA Prediction'!I81)+('Energy Prediction'!$F$9*'Housing &amp; EVs in PA Prediction'!I110)</f>
        <v>5384501.7150167748</v>
      </c>
      <c r="J31" s="163">
        <f>($B$9*'Housing &amp; EVs in PA Prediction'!J81)+('Energy Prediction'!$F$9*'Housing &amp; EVs in PA Prediction'!J110)</f>
        <v>1399500.1660985309</v>
      </c>
      <c r="K31" s="163">
        <f>($B$9*'Housing &amp; EVs in PA Prediction'!K81)+('Energy Prediction'!$F$9*'Housing &amp; EVs in PA Prediction'!K110)</f>
        <v>6893915.8866001759</v>
      </c>
      <c r="L31" s="163">
        <f>($B$9*'Housing &amp; EVs in PA Prediction'!L81)+('Energy Prediction'!$F$9*'Housing &amp; EVs in PA Prediction'!L110)</f>
        <v>11165051.943552576</v>
      </c>
      <c r="M31" s="163">
        <f>($B$9*'Housing &amp; EVs in PA Prediction'!M81)+('Energy Prediction'!$F$9*'Housing &amp; EVs in PA Prediction'!M110)</f>
        <v>3842780.3821106311</v>
      </c>
      <c r="N31" s="163">
        <f>($B$9*'Housing &amp; EVs in PA Prediction'!N81)+('Energy Prediction'!$F$9*'Housing &amp; EVs in PA Prediction'!N110)</f>
        <v>11880704.464775493</v>
      </c>
      <c r="O31" s="163">
        <f>($B$9*'Housing &amp; EVs in PA Prediction'!O81)+('Energy Prediction'!$F$9*'Housing &amp; EVs in PA Prediction'!O110)</f>
        <v>6623770.1039294004</v>
      </c>
      <c r="P31" s="163">
        <f>($B$9*'Housing &amp; EVs in PA Prediction'!P81)+('Energy Prediction'!$F$9*'Housing &amp; EVs in PA Prediction'!P110)</f>
        <v>2786680.8710714816</v>
      </c>
      <c r="Q31" s="163">
        <f>($B$9*'Housing &amp; EVs in PA Prediction'!Q81)+('Energy Prediction'!$F$9*'Housing &amp; EVs in PA Prediction'!Q110)</f>
        <v>3633706.4840147393</v>
      </c>
      <c r="R31" s="163">
        <f>($B$9*'Housing &amp; EVs in PA Prediction'!R81)+('Energy Prediction'!$F$9*'Housing &amp; EVs in PA Prediction'!R110)</f>
        <v>1162526.7731854315</v>
      </c>
      <c r="S31" s="163">
        <f>($B$9*'Housing &amp; EVs in PA Prediction'!S81)+('Energy Prediction'!$F$9*'Housing &amp; EVs in PA Prediction'!S110)</f>
        <v>7008387.9706798512</v>
      </c>
      <c r="T31" s="163">
        <f>($B$9*'Housing &amp; EVs in PA Prediction'!T81)+('Energy Prediction'!$F$9*'Housing &amp; EVs in PA Prediction'!T110)</f>
        <v>9827067.5841217134</v>
      </c>
      <c r="U31" s="163">
        <f>($B$9*'Housing &amp; EVs in PA Prediction'!U81)+('Energy Prediction'!$F$9*'Housing &amp; EVs in PA Prediction'!U110)</f>
        <v>5833432.1844667383</v>
      </c>
      <c r="V31" s="163">
        <f>($B$9*'Housing &amp; EVs in PA Prediction'!V81)+('Energy Prediction'!$F$9*'Housing &amp; EVs in PA Prediction'!V110)</f>
        <v>1138128.3664082733</v>
      </c>
      <c r="W31" s="163">
        <f>($B$9*'Housing &amp; EVs in PA Prediction'!W81)+('Energy Prediction'!$F$9*'Housing &amp; EVs in PA Prediction'!W110)</f>
        <v>5934633.5234694602</v>
      </c>
      <c r="X31" s="163">
        <f>($B$9*'Housing &amp; EVs in PA Prediction'!X81)+('Energy Prediction'!$F$9*'Housing &amp; EVs in PA Prediction'!X110)</f>
        <v>12308900.539113378</v>
      </c>
      <c r="Y31" s="163">
        <f>($B$9*'Housing &amp; EVs in PA Prediction'!Y81)+('Energy Prediction'!$F$9*'Housing &amp; EVs in PA Prediction'!Y110)</f>
        <v>5645197.6941872574</v>
      </c>
      <c r="Z31" s="163">
        <f>($B$9*'Housing &amp; EVs in PA Prediction'!Z81)+('Energy Prediction'!$F$9*'Housing &amp; EVs in PA Prediction'!Z110)</f>
        <v>11865381.886786785</v>
      </c>
      <c r="AA31" s="163">
        <f>($B$9*'Housing &amp; EVs in PA Prediction'!AA81)+('Energy Prediction'!$F$9*'Housing &amp; EVs in PA Prediction'!AA110)</f>
        <v>1949253.8820005457</v>
      </c>
      <c r="AB31" s="163">
        <f>($B$9*'Housing &amp; EVs in PA Prediction'!AB81)+('Energy Prediction'!$F$9*'Housing &amp; EVs in PA Prediction'!AB110)</f>
        <v>7049390.3881830703</v>
      </c>
      <c r="AC31" s="163">
        <f>($B$9*'Housing &amp; EVs in PA Prediction'!AC81)+('Energy Prediction'!$F$9*'Housing &amp; EVs in PA Prediction'!AC110)</f>
        <v>11189698.335230621</v>
      </c>
      <c r="AD31" s="163">
        <f>($B$9*'Housing &amp; EVs in PA Prediction'!AD81)+('Energy Prediction'!$F$9*'Housing &amp; EVs in PA Prediction'!AD110)</f>
        <v>11283147.562463572</v>
      </c>
      <c r="AE31" s="163">
        <f t="shared" si="0"/>
        <v>196589316.26776105</v>
      </c>
    </row>
    <row r="32" spans="1:31" x14ac:dyDescent="0.35">
      <c r="A32" s="48">
        <v>2032</v>
      </c>
      <c r="B32" s="50">
        <v>19</v>
      </c>
      <c r="C32" s="163">
        <f>($B$9*'Housing &amp; EVs in PA Prediction'!C82)+('Energy Prediction'!$F$9*'Housing &amp; EVs in PA Prediction'!C111)</f>
        <v>9671273.637974536</v>
      </c>
      <c r="D32" s="163">
        <f>($B$9*'Housing &amp; EVs in PA Prediction'!D82)+('Energy Prediction'!$F$9*'Housing &amp; EVs in PA Prediction'!D111)</f>
        <v>16774748.473149301</v>
      </c>
      <c r="E32" s="163">
        <f>($B$9*'Housing &amp; EVs in PA Prediction'!E82)+('Energy Prediction'!$F$9*'Housing &amp; EVs in PA Prediction'!E111)</f>
        <v>4857376.0132977245</v>
      </c>
      <c r="F32" s="163">
        <f>($B$9*'Housing &amp; EVs in PA Prediction'!F82)+('Energy Prediction'!$F$9*'Housing &amp; EVs in PA Prediction'!F111)</f>
        <v>10529904.26520646</v>
      </c>
      <c r="G32" s="163">
        <f>($B$9*'Housing &amp; EVs in PA Prediction'!G82)+('Energy Prediction'!$F$9*'Housing &amp; EVs in PA Prediction'!G111)</f>
        <v>6870957.3810442686</v>
      </c>
      <c r="H32" s="163">
        <f>($B$9*'Housing &amp; EVs in PA Prediction'!H82)+('Energy Prediction'!$F$9*'Housing &amp; EVs in PA Prediction'!H111)</f>
        <v>9860403.0026614368</v>
      </c>
      <c r="I32" s="163">
        <f>($B$9*'Housing &amp; EVs in PA Prediction'!I82)+('Energy Prediction'!$F$9*'Housing &amp; EVs in PA Prediction'!I111)</f>
        <v>6209346.3687375207</v>
      </c>
      <c r="J32" s="163">
        <f>($B$9*'Housing &amp; EVs in PA Prediction'!J82)+('Energy Prediction'!$F$9*'Housing &amp; EVs in PA Prediction'!J111)</f>
        <v>1628760.799758344</v>
      </c>
      <c r="K32" s="163">
        <f>($B$9*'Housing &amp; EVs in PA Prediction'!K82)+('Energy Prediction'!$F$9*'Housing &amp; EVs in PA Prediction'!K111)</f>
        <v>7942058.7218579501</v>
      </c>
      <c r="L32" s="163">
        <f>($B$9*'Housing &amp; EVs in PA Prediction'!L82)+('Energy Prediction'!$F$9*'Housing &amp; EVs in PA Prediction'!L111)</f>
        <v>12888248.219293945</v>
      </c>
      <c r="M32" s="163">
        <f>($B$9*'Housing &amp; EVs in PA Prediction'!M82)+('Energy Prediction'!$F$9*'Housing &amp; EVs in PA Prediction'!M111)</f>
        <v>4424129.6229726709</v>
      </c>
      <c r="N32" s="163">
        <f>($B$9*'Housing &amp; EVs in PA Prediction'!N82)+('Energy Prediction'!$F$9*'Housing &amp; EVs in PA Prediction'!N111)</f>
        <v>13691073.045212483</v>
      </c>
      <c r="O32" s="163">
        <f>($B$9*'Housing &amp; EVs in PA Prediction'!O82)+('Energy Prediction'!$F$9*'Housing &amp; EVs in PA Prediction'!O111)</f>
        <v>7639219.0932113193</v>
      </c>
      <c r="P32" s="163">
        <f>($B$9*'Housing &amp; EVs in PA Prediction'!P82)+('Energy Prediction'!$F$9*'Housing &amp; EVs in PA Prediction'!P111)</f>
        <v>3201741.6544858874</v>
      </c>
      <c r="Q32" s="163">
        <f>($B$9*'Housing &amp; EVs in PA Prediction'!Q82)+('Energy Prediction'!$F$9*'Housing &amp; EVs in PA Prediction'!Q111)</f>
        <v>4187501.9319445766</v>
      </c>
      <c r="R32" s="163">
        <f>($B$9*'Housing &amp; EVs in PA Prediction'!R82)+('Energy Prediction'!$F$9*'Housing &amp; EVs in PA Prediction'!R111)</f>
        <v>1332970.0002873598</v>
      </c>
      <c r="S32" s="163">
        <f>($B$9*'Housing &amp; EVs in PA Prediction'!S82)+('Energy Prediction'!$F$9*'Housing &amp; EVs in PA Prediction'!S111)</f>
        <v>8091019.5008942503</v>
      </c>
      <c r="T32" s="163">
        <f>($B$9*'Housing &amp; EVs in PA Prediction'!T82)+('Energy Prediction'!$F$9*'Housing &amp; EVs in PA Prediction'!T111)</f>
        <v>11411279.832450259</v>
      </c>
      <c r="U32" s="163">
        <f>($B$9*'Housing &amp; EVs in PA Prediction'!U82)+('Energy Prediction'!$F$9*'Housing &amp; EVs in PA Prediction'!U111)</f>
        <v>6709872.8527664961</v>
      </c>
      <c r="V32" s="163">
        <f>($B$9*'Housing &amp; EVs in PA Prediction'!V82)+('Energy Prediction'!$F$9*'Housing &amp; EVs in PA Prediction'!V111)</f>
        <v>1312977.2418207359</v>
      </c>
      <c r="W32" s="163">
        <f>($B$9*'Housing &amp; EVs in PA Prediction'!W82)+('Energy Prediction'!$F$9*'Housing &amp; EVs in PA Prediction'!W111)</f>
        <v>6906478.1469660001</v>
      </c>
      <c r="X32" s="163">
        <f>($B$9*'Housing &amp; EVs in PA Prediction'!X82)+('Energy Prediction'!$F$9*'Housing &amp; EVs in PA Prediction'!X111)</f>
        <v>14236477.514598632</v>
      </c>
      <c r="Y32" s="163">
        <f>($B$9*'Housing &amp; EVs in PA Prediction'!Y82)+('Energy Prediction'!$F$9*'Housing &amp; EVs in PA Prediction'!Y111)</f>
        <v>6499425.7834951263</v>
      </c>
      <c r="Z32" s="163">
        <f>($B$9*'Housing &amp; EVs in PA Prediction'!Z82)+('Energy Prediction'!$F$9*'Housing &amp; EVs in PA Prediction'!Z111)</f>
        <v>13675258.850518627</v>
      </c>
      <c r="AA32" s="163">
        <f>($B$9*'Housing &amp; EVs in PA Prediction'!AA82)+('Energy Prediction'!$F$9*'Housing &amp; EVs in PA Prediction'!AA111)</f>
        <v>2244110.9979472114</v>
      </c>
      <c r="AB32" s="163">
        <f>($B$9*'Housing &amp; EVs in PA Prediction'!AB82)+('Energy Prediction'!$F$9*'Housing &amp; EVs in PA Prediction'!AB111)</f>
        <v>8133479.4570645532</v>
      </c>
      <c r="AC32" s="163">
        <f>($B$9*'Housing &amp; EVs in PA Prediction'!AC82)+('Energy Prediction'!$F$9*'Housing &amp; EVs in PA Prediction'!AC111)</f>
        <v>12918618.03021238</v>
      </c>
      <c r="AD32" s="163">
        <f>($B$9*'Housing &amp; EVs in PA Prediction'!AD82)+('Energy Prediction'!$F$9*'Housing &amp; EVs in PA Prediction'!AD111)</f>
        <v>13049160.975545654</v>
      </c>
      <c r="AE32" s="163">
        <f t="shared" si="0"/>
        <v>226897871.41537565</v>
      </c>
    </row>
    <row r="33" spans="1:31" x14ac:dyDescent="0.35">
      <c r="A33" s="48">
        <v>2033</v>
      </c>
      <c r="B33" s="50">
        <v>20</v>
      </c>
      <c r="C33" s="163">
        <f>($B$9*'Housing &amp; EVs in PA Prediction'!C83)+('Energy Prediction'!$F$9*'Housing &amp; EVs in PA Prediction'!C112)</f>
        <v>11047801.13561631</v>
      </c>
      <c r="D33" s="163">
        <f>($B$9*'Housing &amp; EVs in PA Prediction'!D83)+('Energy Prediction'!$F$9*'Housing &amp; EVs in PA Prediction'!D112)</f>
        <v>19175080.42281618</v>
      </c>
      <c r="E33" s="163">
        <f>($B$9*'Housing &amp; EVs in PA Prediction'!E83)+('Energy Prediction'!$F$9*'Housing &amp; EVs in PA Prediction'!E112)</f>
        <v>5553646.0952007007</v>
      </c>
      <c r="F33" s="163">
        <f>($B$9*'Housing &amp; EVs in PA Prediction'!F83)+('Energy Prediction'!$F$9*'Housing &amp; EVs in PA Prediction'!F112)</f>
        <v>12117558.960920129</v>
      </c>
      <c r="G33" s="163">
        <f>($B$9*'Housing &amp; EVs in PA Prediction'!G83)+('Energy Prediction'!$F$9*'Housing &amp; EVs in PA Prediction'!G112)</f>
        <v>7848988.2095691655</v>
      </c>
      <c r="H33" s="163">
        <f>($B$9*'Housing &amp; EVs in PA Prediction'!H83)+('Energy Prediction'!$F$9*'Housing &amp; EVs in PA Prediction'!H112)</f>
        <v>11305584.869349223</v>
      </c>
      <c r="I33" s="163">
        <f>($B$9*'Housing &amp; EVs in PA Prediction'!I83)+('Energy Prediction'!$F$9*'Housing &amp; EVs in PA Prediction'!I112)</f>
        <v>7108678.8390671667</v>
      </c>
      <c r="J33" s="163">
        <f>($B$9*'Housing &amp; EVs in PA Prediction'!J83)+('Energy Prediction'!$F$9*'Housing &amp; EVs in PA Prediction'!J112)</f>
        <v>1880692.6309010952</v>
      </c>
      <c r="K33" s="163">
        <f>($B$9*'Housing &amp; EVs in PA Prediction'!K83)+('Energy Prediction'!$F$9*'Housing &amp; EVs in PA Prediction'!K112)</f>
        <v>9083805.6121426132</v>
      </c>
      <c r="L33" s="163">
        <f>($B$9*'Housing &amp; EVs in PA Prediction'!L83)+('Energy Prediction'!$F$9*'Housing &amp; EVs in PA Prediction'!L112)</f>
        <v>14768756.548022581</v>
      </c>
      <c r="M33" s="163">
        <f>($B$9*'Housing &amp; EVs in PA Prediction'!M83)+('Energy Prediction'!$F$9*'Housing &amp; EVs in PA Prediction'!M112)</f>
        <v>5057009.1472474122</v>
      </c>
      <c r="N33" s="163">
        <f>($B$9*'Housing &amp; EVs in PA Prediction'!N83)+('Energy Prediction'!$F$9*'Housing &amp; EVs in PA Prediction'!N112)</f>
        <v>15663654.589795517</v>
      </c>
      <c r="O33" s="163">
        <f>($B$9*'Housing &amp; EVs in PA Prediction'!O83)+('Energy Prediction'!$F$9*'Housing &amp; EVs in PA Prediction'!O112)</f>
        <v>8746469.3504148852</v>
      </c>
      <c r="P33" s="163">
        <f>($B$9*'Housing &amp; EVs in PA Prediction'!P83)+('Energy Prediction'!$F$9*'Housing &amp; EVs in PA Prediction'!P112)</f>
        <v>3652719.8422127762</v>
      </c>
      <c r="Q33" s="163">
        <f>($B$9*'Housing &amp; EVs in PA Prediction'!Q83)+('Energy Prediction'!$F$9*'Housing &amp; EVs in PA Prediction'!Q112)</f>
        <v>4790931.3299947409</v>
      </c>
      <c r="R33" s="163">
        <f>($B$9*'Housing &amp; EVs in PA Prediction'!R83)+('Energy Prediction'!$F$9*'Housing &amp; EVs in PA Prediction'!R112)</f>
        <v>1517793.9941679384</v>
      </c>
      <c r="S33" s="163">
        <f>($B$9*'Housing &amp; EVs in PA Prediction'!S83)+('Energy Prediction'!$F$9*'Housing &amp; EVs in PA Prediction'!S112)</f>
        <v>9272612.5164531376</v>
      </c>
      <c r="T33" s="163">
        <f>($B$9*'Housing &amp; EVs in PA Prediction'!T83)+('Energy Prediction'!$F$9*'Housing &amp; EVs in PA Prediction'!T112)</f>
        <v>13148982.514251253</v>
      </c>
      <c r="U33" s="163">
        <f>($B$9*'Housing &amp; EVs in PA Prediction'!U83)+('Energy Prediction'!$F$9*'Housing &amp; EVs in PA Prediction'!U112)</f>
        <v>7663188.4151531793</v>
      </c>
      <c r="V33" s="163">
        <f>($B$9*'Housing &amp; EVs in PA Prediction'!V83)+('Energy Prediction'!$F$9*'Housing &amp; EVs in PA Prediction'!V112)</f>
        <v>1503682.1100599919</v>
      </c>
      <c r="W33" s="163">
        <f>($B$9*'Housing &amp; EVs in PA Prediction'!W83)+('Energy Prediction'!$F$9*'Housing &amp; EVs in PA Prediction'!W112)</f>
        <v>7974384.313144628</v>
      </c>
      <c r="X33" s="163">
        <f>($B$9*'Housing &amp; EVs in PA Prediction'!X83)+('Energy Prediction'!$F$9*'Housing &amp; EVs in PA Prediction'!X112)</f>
        <v>16343680.637388553</v>
      </c>
      <c r="Y33" s="163">
        <f>($B$9*'Housing &amp; EVs in PA Prediction'!Y83)+('Energy Prediction'!$F$9*'Housing &amp; EVs in PA Prediction'!Y112)</f>
        <v>7429399.0735409074</v>
      </c>
      <c r="Z33" s="163">
        <f>($B$9*'Housing &amp; EVs in PA Prediction'!Z83)+('Energy Prediction'!$F$9*'Housing &amp; EVs in PA Prediction'!Z112)</f>
        <v>15647549.888505138</v>
      </c>
      <c r="AA33" s="163">
        <f>($B$9*'Housing &amp; EVs in PA Prediction'!AA83)+('Energy Prediction'!$F$9*'Housing &amp; EVs in PA Prediction'!AA112)</f>
        <v>2565099.5913014975</v>
      </c>
      <c r="AB33" s="163">
        <f>($B$9*'Housing &amp; EVs in PA Prediction'!AB83)+('Energy Prediction'!$F$9*'Housing &amp; EVs in PA Prediction'!AB112)</f>
        <v>9316023.4611344077</v>
      </c>
      <c r="AC33" s="163">
        <f>($B$9*'Housing &amp; EVs in PA Prediction'!AC83)+('Energy Prediction'!$F$9*'Housing &amp; EVs in PA Prediction'!AC112)</f>
        <v>14805624.342773069</v>
      </c>
      <c r="AD33" s="163">
        <f>($B$9*'Housing &amp; EVs in PA Prediction'!AD83)+('Energy Prediction'!$F$9*'Housing &amp; EVs in PA Prediction'!AD112)</f>
        <v>14979624.414608037</v>
      </c>
      <c r="AE33" s="163">
        <f t="shared" si="0"/>
        <v>259969022.85575223</v>
      </c>
    </row>
    <row r="34" spans="1:31" x14ac:dyDescent="0.35">
      <c r="A34" s="48">
        <v>2034</v>
      </c>
      <c r="B34" s="50">
        <v>21</v>
      </c>
      <c r="C34" s="163">
        <f>($B$9*'Housing &amp; EVs in PA Prediction'!C84)+('Energy Prediction'!$F$9*'Housing &amp; EVs in PA Prediction'!C113)</f>
        <v>12539163.104889428</v>
      </c>
      <c r="D34" s="163">
        <f>($B$9*'Housing &amp; EVs in PA Prediction'!D84)+('Energy Prediction'!$F$9*'Housing &amp; EVs in PA Prediction'!D113)</f>
        <v>21777287.648356456</v>
      </c>
      <c r="E34" s="163">
        <f>($B$9*'Housing &amp; EVs in PA Prediction'!E84)+('Energy Prediction'!$F$9*'Housing &amp; EVs in PA Prediction'!E113)</f>
        <v>6308629.6664688634</v>
      </c>
      <c r="F34" s="163">
        <f>($B$9*'Housing &amp; EVs in PA Prediction'!F84)+('Energy Prediction'!$F$9*'Housing &amp; EVs in PA Prediction'!F113)</f>
        <v>13849034.867607135</v>
      </c>
      <c r="G34" s="163">
        <f>($B$9*'Housing &amp; EVs in PA Prediction'!G84)+('Energy Prediction'!$F$9*'Housing &amp; EVs in PA Prediction'!G113)</f>
        <v>8908619.4149183221</v>
      </c>
      <c r="H34" s="163">
        <f>($B$9*'Housing &amp; EVs in PA Prediction'!H84)+('Energy Prediction'!$F$9*'Housing &amp; EVs in PA Prediction'!H113)</f>
        <v>12876667.150848899</v>
      </c>
      <c r="I34" s="163">
        <f>($B$9*'Housing &amp; EVs in PA Prediction'!I84)+('Energy Prediction'!$F$9*'Housing &amp; EVs in PA Prediction'!I113)</f>
        <v>8085025.2246995158</v>
      </c>
      <c r="J34" s="163">
        <f>($B$9*'Housing &amp; EVs in PA Prediction'!J84)+('Energy Prediction'!$F$9*'Housing &amp; EVs in PA Prediction'!J113)</f>
        <v>2156213.5314473491</v>
      </c>
      <c r="K34" s="163">
        <f>($B$9*'Housing &amp; EVs in PA Prediction'!K84)+('Energy Prediction'!$F$9*'Housing &amp; EVs in PA Prediction'!K113)</f>
        <v>10322251.516558673</v>
      </c>
      <c r="L34" s="163">
        <f>($B$9*'Housing &amp; EVs in PA Prediction'!L84)+('Energy Prediction'!$F$9*'Housing &amp; EVs in PA Prediction'!L113)</f>
        <v>16812040.462205101</v>
      </c>
      <c r="M34" s="163">
        <f>($B$9*'Housing &amp; EVs in PA Prediction'!M84)+('Energy Prediction'!$F$9*'Housing &amp; EVs in PA Prediction'!M113)</f>
        <v>5743093.1399226906</v>
      </c>
      <c r="N34" s="163">
        <f>($B$9*'Housing &amp; EVs in PA Prediction'!N84)+('Energy Prediction'!$F$9*'Housing &amp; EVs in PA Prediction'!N113)</f>
        <v>17803853.814242832</v>
      </c>
      <c r="O34" s="163">
        <f>($B$9*'Housing &amp; EVs in PA Prediction'!O84)+('Energy Prediction'!$F$9*'Housing &amp; EVs in PA Prediction'!O113)</f>
        <v>9948641.7634872571</v>
      </c>
      <c r="P34" s="163">
        <f>($B$9*'Housing &amp; EVs in PA Prediction'!P84)+('Energy Prediction'!$F$9*'Housing &amp; EVs in PA Prediction'!P113)</f>
        <v>4140714.9919124898</v>
      </c>
      <c r="Q34" s="163">
        <f>($B$9*'Housing &amp; EVs in PA Prediction'!Q84)+('Energy Prediction'!$F$9*'Housing &amp; EVs in PA Prediction'!Q113)</f>
        <v>5445649.3812930388</v>
      </c>
      <c r="R34" s="163">
        <f>($B$9*'Housing &amp; EVs in PA Prediction'!R84)+('Energy Prediction'!$F$9*'Housing &amp; EVs in PA Prediction'!R113)</f>
        <v>1717409.8698932859</v>
      </c>
      <c r="S34" s="163">
        <f>($B$9*'Housing &amp; EVs in PA Prediction'!S84)+('Energy Prediction'!$F$9*'Housing &amp; EVs in PA Prediction'!S113)</f>
        <v>10556613.527418826</v>
      </c>
      <c r="T34" s="163">
        <f>($B$9*'Housing &amp; EVs in PA Prediction'!T84)+('Energy Prediction'!$F$9*'Housing &amp; EVs in PA Prediction'!T113)</f>
        <v>15046170.668444822</v>
      </c>
      <c r="U34" s="163">
        <f>($B$9*'Housing &amp; EVs in PA Prediction'!U84)+('Energy Prediction'!$F$9*'Housing &amp; EVs in PA Prediction'!U113)</f>
        <v>8695813.8319795541</v>
      </c>
      <c r="V34" s="163">
        <f>($B$9*'Housing &amp; EVs in PA Prediction'!V84)+('Energy Prediction'!$F$9*'Housing &amp; EVs in PA Prediction'!V113)</f>
        <v>1710785.7089776862</v>
      </c>
      <c r="W34" s="163">
        <f>($B$9*'Housing &amp; EVs in PA Prediction'!W84)+('Energy Prediction'!$F$9*'Housing &amp; EVs in PA Prediction'!W113)</f>
        <v>9142238.2526480835</v>
      </c>
      <c r="X34" s="163">
        <f>($B$9*'Housing &amp; EVs in PA Prediction'!X84)+('Energy Prediction'!$F$9*'Housing &amp; EVs in PA Prediction'!X113)</f>
        <v>18637022.314626485</v>
      </c>
      <c r="Y34" s="163">
        <f>($B$9*'Housing &amp; EVs in PA Prediction'!Y84)+('Energy Prediction'!$F$9*'Housing &amp; EVs in PA Prediction'!Y113)</f>
        <v>8437580.572953904</v>
      </c>
      <c r="Z34" s="163">
        <f>($B$9*'Housing &amp; EVs in PA Prediction'!Z84)+('Energy Prediction'!$F$9*'Housing &amp; EVs in PA Prediction'!Z113)</f>
        <v>17787685.129781354</v>
      </c>
      <c r="AA34" s="163">
        <f>($B$9*'Housing &amp; EVs in PA Prediction'!AA84)+('Energy Prediction'!$F$9*'Housing &amp; EVs in PA Prediction'!AA113)</f>
        <v>2913068.3173013553</v>
      </c>
      <c r="AB34" s="163">
        <f>($B$9*'Housing &amp; EVs in PA Prediction'!AB84)+('Energy Prediction'!$F$9*'Housing &amp; EVs in PA Prediction'!AB113)</f>
        <v>10600403.400531286</v>
      </c>
      <c r="AC34" s="163">
        <f>($B$9*'Housing &amp; EVs in PA Prediction'!AC84)+('Energy Prediction'!$F$9*'Housing &amp; EVs in PA Prediction'!AC113)</f>
        <v>16856226.590462919</v>
      </c>
      <c r="AD34" s="163">
        <f>($B$9*'Housing &amp; EVs in PA Prediction'!AD84)+('Energy Prediction'!$F$9*'Housing &amp; EVs in PA Prediction'!AD113)</f>
        <v>17080491.234202545</v>
      </c>
      <c r="AE34" s="163">
        <f t="shared" si="0"/>
        <v>295898395.09808016</v>
      </c>
    </row>
    <row r="35" spans="1:31" x14ac:dyDescent="0.35">
      <c r="A35" s="48">
        <v>2035</v>
      </c>
      <c r="B35" s="50">
        <v>22</v>
      </c>
      <c r="C35" s="163">
        <f>($B$9*'Housing &amp; EVs in PA Prediction'!C85)+('Energy Prediction'!$F$9*'Housing &amp; EVs in PA Prediction'!C114)</f>
        <v>14148843.32023764</v>
      </c>
      <c r="D35" s="163">
        <f>($B$9*'Housing &amp; EVs in PA Prediction'!D85)+('Energy Prediction'!$F$9*'Housing &amp; EVs in PA Prediction'!D114)</f>
        <v>24587615.351233669</v>
      </c>
      <c r="E35" s="163">
        <f>($B$9*'Housing &amp; EVs in PA Prediction'!E85)+('Energy Prediction'!$F$9*'Housing &amp; EVs in PA Prediction'!E114)</f>
        <v>7124154.4734946005</v>
      </c>
      <c r="F35" s="163">
        <f>($B$9*'Housing &amp; EVs in PA Prediction'!F85)+('Energy Prediction'!$F$9*'Housing &amp; EVs in PA Prediction'!F114)</f>
        <v>15729537.476034116</v>
      </c>
      <c r="G35" s="163">
        <f>($B$9*'Housing &amp; EVs in PA Prediction'!G85)+('Energy Prediction'!$F$9*'Housing &amp; EVs in PA Prediction'!G114)</f>
        <v>10052327.263721485</v>
      </c>
      <c r="H35" s="163">
        <f>($B$9*'Housing &amp; EVs in PA Prediction'!H85)+('Energy Prediction'!$F$9*'Housing &amp; EVs in PA Prediction'!H114)</f>
        <v>14577864.703176454</v>
      </c>
      <c r="I35" s="163">
        <f>($B$9*'Housing &amp; EVs in PA Prediction'!I85)+('Energy Prediction'!$F$9*'Housing &amp; EVs in PA Prediction'!I114)</f>
        <v>9140869.2006180622</v>
      </c>
      <c r="J35" s="163">
        <f>($B$9*'Housing &amp; EVs in PA Prediction'!J85)+('Energy Prediction'!$F$9*'Housing &amp; EVs in PA Prediction'!J114)</f>
        <v>2456229.6178739537</v>
      </c>
      <c r="K35" s="163">
        <f>($B$9*'Housing &amp; EVs in PA Prediction'!K85)+('Energy Prediction'!$F$9*'Housing &amp; EVs in PA Prediction'!K114)</f>
        <v>11660437.466574535</v>
      </c>
      <c r="L35" s="163">
        <f>($B$9*'Housing &amp; EVs in PA Prediction'!L85)+('Energy Prediction'!$F$9*'Housing &amp; EVs in PA Prediction'!L114)</f>
        <v>19023474.897298031</v>
      </c>
      <c r="M35" s="163">
        <f>($B$9*'Housing &amp; EVs in PA Prediction'!M85)+('Energy Prediction'!$F$9*'Housing &amp; EVs in PA Prediction'!M114)</f>
        <v>6484025.8681133976</v>
      </c>
      <c r="N35" s="163">
        <f>($B$9*'Housing &amp; EVs in PA Prediction'!N85)+('Energy Prediction'!$F$9*'Housing &amp; EVs in PA Prediction'!N114)</f>
        <v>20116982.299468148</v>
      </c>
      <c r="O35" s="163">
        <f>($B$9*'Housing &amp; EVs in PA Prediction'!O85)+('Energy Prediction'!$F$9*'Housing &amp; EVs in PA Prediction'!O114)</f>
        <v>11248804.995277867</v>
      </c>
      <c r="P35" s="163">
        <f>($B$9*'Housing &amp; EVs in PA Prediction'!P85)+('Energy Prediction'!$F$9*'Housing &amp; EVs in PA Prediction'!P114)</f>
        <v>4666805.2850825265</v>
      </c>
      <c r="Q35" s="163">
        <f>($B$9*'Housing &amp; EVs in PA Prediction'!Q85)+('Energy Prediction'!$F$9*'Housing &amp; EVs in PA Prediction'!Q114)</f>
        <v>6153282.2990719425</v>
      </c>
      <c r="R35" s="163">
        <f>($B$9*'Housing &amp; EVs in PA Prediction'!R85)+('Energy Prediction'!$F$9*'Housing &amp; EVs in PA Prediction'!R114)</f>
        <v>1932219.9577465039</v>
      </c>
      <c r="S35" s="163">
        <f>($B$9*'Housing &amp; EVs in PA Prediction'!S85)+('Energy Prediction'!$F$9*'Housing &amp; EVs in PA Prediction'!S114)</f>
        <v>11946413.383385314</v>
      </c>
      <c r="T35" s="163">
        <f>($B$9*'Housing &amp; EVs in PA Prediction'!T85)+('Energy Prediction'!$F$9*'Housing &amp; EVs in PA Prediction'!T114)</f>
        <v>17108758.044799991</v>
      </c>
      <c r="U35" s="163">
        <f>($B$9*'Housing &amp; EVs in PA Prediction'!U85)+('Energy Prediction'!$F$9*'Housing &amp; EVs in PA Prediction'!U114)</f>
        <v>9810138.9446428269</v>
      </c>
      <c r="V35" s="163">
        <f>($B$9*'Housing &amp; EVs in PA Prediction'!V85)+('Energy Prediction'!$F$9*'Housing &amp; EVs in PA Prediction'!V114)</f>
        <v>1934821.784745035</v>
      </c>
      <c r="W35" s="163">
        <f>($B$9*'Housing &amp; EVs in PA Prediction'!W85)+('Energy Prediction'!$F$9*'Housing &amp; EVs in PA Prediction'!W114)</f>
        <v>10413876.36356454</v>
      </c>
      <c r="X35" s="163">
        <f>($B$9*'Housing &amp; EVs in PA Prediction'!X85)+('Energy Prediction'!$F$9*'Housing &amp; EVs in PA Prediction'!X114)</f>
        <v>21122915.915181186</v>
      </c>
      <c r="Y35" s="163">
        <f>($B$9*'Housing &amp; EVs in PA Prediction'!Y85)+('Energy Prediction'!$F$9*'Housing &amp; EVs in PA Prediction'!Y114)</f>
        <v>9526389.3298714794</v>
      </c>
      <c r="Z35" s="163">
        <f>($B$9*'Housing &amp; EVs in PA Prediction'!Z85)+('Energy Prediction'!$F$9*'Housing &amp; EVs in PA Prediction'!Z114)</f>
        <v>20101001.598350883</v>
      </c>
      <c r="AA35" s="163">
        <f>($B$9*'Housing &amp; EVs in PA Prediction'!AA85)+('Energy Prediction'!$F$9*'Housing &amp; EVs in PA Prediction'!AA114)</f>
        <v>3288850.6569248578</v>
      </c>
      <c r="AB35" s="163">
        <f>($B$9*'Housing &amp; EVs in PA Prediction'!AB85)+('Energy Prediction'!$F$9*'Housing &amp; EVs in PA Prediction'!AB114)</f>
        <v>11989944.528294384</v>
      </c>
      <c r="AC35" s="163">
        <f>($B$9*'Housing &amp; EVs in PA Prediction'!AC85)+('Energy Prediction'!$F$9*'Housing &amp; EVs in PA Prediction'!AC114)</f>
        <v>19075845.204164281</v>
      </c>
      <c r="AD35" s="163">
        <f>($B$9*'Housing &amp; EVs in PA Prediction'!AD85)+('Energy Prediction'!$F$9*'Housing &amp; EVs in PA Prediction'!AD114)</f>
        <v>19357624.049488164</v>
      </c>
      <c r="AE35" s="163">
        <f t="shared" si="0"/>
        <v>334780054.27843589</v>
      </c>
    </row>
    <row r="36" spans="1:31" x14ac:dyDescent="0.35">
      <c r="A36" s="48">
        <v>2036</v>
      </c>
      <c r="B36" s="50">
        <v>23</v>
      </c>
      <c r="C36" s="163">
        <f>($B$9*'Housing &amp; EVs in PA Prediction'!C86)+('Energy Prediction'!$F$9*'Housing &amp; EVs in PA Prediction'!C115)</f>
        <v>15880264.670316761</v>
      </c>
      <c r="D36" s="163">
        <f>($B$9*'Housing &amp; EVs in PA Prediction'!D86)+('Energy Prediction'!$F$9*'Housing &amp; EVs in PA Prediction'!D115)</f>
        <v>27612202.600533586</v>
      </c>
      <c r="E36" s="163">
        <f>($B$9*'Housing &amp; EVs in PA Prediction'!E86)+('Energy Prediction'!$F$9*'Housing &amp; EVs in PA Prediction'!E115)</f>
        <v>8002017.480182467</v>
      </c>
      <c r="F36" s="163">
        <f>($B$9*'Housing &amp; EVs in PA Prediction'!F86)+('Energy Prediction'!$F$9*'Housing &amp; EVs in PA Prediction'!F115)</f>
        <v>17764202.315874223</v>
      </c>
      <c r="G36" s="163">
        <f>($B$9*'Housing &amp; EVs in PA Prediction'!G86)+('Energy Prediction'!$F$9*'Housing &amp; EVs in PA Prediction'!G115)</f>
        <v>11282544.763127441</v>
      </c>
      <c r="H36" s="163">
        <f>($B$9*'Housing &amp; EVs in PA Prediction'!H86)+('Energy Prediction'!$F$9*'Housing &amp; EVs in PA Prediction'!H115)</f>
        <v>16413328.583396001</v>
      </c>
      <c r="I36" s="163">
        <f>($B$9*'Housing &amp; EVs in PA Prediction'!I86)+('Energy Prediction'!$F$9*'Housing &amp; EVs in PA Prediction'!I115)</f>
        <v>10278654.709050208</v>
      </c>
      <c r="J36" s="163">
        <f>($B$9*'Housing &amp; EVs in PA Prediction'!J86)+('Energy Prediction'!$F$9*'Housing &amp; EVs in PA Prediction'!J115)</f>
        <v>2781635.9228608739</v>
      </c>
      <c r="K36" s="163">
        <f>($B$9*'Housing &amp; EVs in PA Prediction'!K86)+('Energy Prediction'!$F$9*'Housing &amp; EVs in PA Prediction'!K115)</f>
        <v>13101354.026119014</v>
      </c>
      <c r="L36" s="163">
        <f>($B$9*'Housing &amp; EVs in PA Prediction'!L86)+('Energy Prediction'!$F$9*'Housing &amp; EVs in PA Prediction'!L115)</f>
        <v>21408351.747620303</v>
      </c>
      <c r="M36" s="163">
        <f>($B$9*'Housing &amp; EVs in PA Prediction'!M86)+('Energy Prediction'!$F$9*'Housing &amp; EVs in PA Prediction'!M115)</f>
        <v>7281423.615194058</v>
      </c>
      <c r="N36" s="163">
        <f>($B$9*'Housing &amp; EVs in PA Prediction'!N86)+('Energy Prediction'!$F$9*'Housing &amp; EVs in PA Prediction'!N115)</f>
        <v>22608264.447032627</v>
      </c>
      <c r="O36" s="163">
        <f>($B$9*'Housing &amp; EVs in PA Prediction'!O86)+('Energy Prediction'!$F$9*'Housing &amp; EVs in PA Prediction'!O115)</f>
        <v>12649978.792404981</v>
      </c>
      <c r="P36" s="163">
        <f>($B$9*'Housing &amp; EVs in PA Prediction'!P86)+('Energy Prediction'!$F$9*'Housing &amp; EVs in PA Prediction'!P115)</f>
        <v>5232048.9418067941</v>
      </c>
      <c r="Q36" s="163">
        <f>($B$9*'Housing &amp; EVs in PA Prediction'!Q86)+('Energy Prediction'!$F$9*'Housing &amp; EVs in PA Prediction'!Q115)</f>
        <v>6915429.6279622</v>
      </c>
      <c r="R36" s="163">
        <f>($B$9*'Housing &amp; EVs in PA Prediction'!R86)+('Energy Prediction'!$F$9*'Housing &amp; EVs in PA Prediction'!R115)</f>
        <v>2162618.3984791306</v>
      </c>
      <c r="S36" s="163">
        <f>($B$9*'Housing &amp; EVs in PA Prediction'!S86)+('Energy Prediction'!$F$9*'Housing &amp; EVs in PA Prediction'!S115)</f>
        <v>13445350.7591343</v>
      </c>
      <c r="T36" s="163">
        <f>($B$9*'Housing &amp; EVs in PA Prediction'!T86)+('Energy Prediction'!$F$9*'Housing &amp; EVs in PA Prediction'!T115)</f>
        <v>19342581.867960423</v>
      </c>
      <c r="U36" s="163">
        <f>($B$9*'Housing &amp; EVs in PA Prediction'!U86)+('Energy Prediction'!$F$9*'Housing &amp; EVs in PA Prediction'!U115)</f>
        <v>11008511.422959724</v>
      </c>
      <c r="V36" s="163">
        <f>($B$9*'Housing &amp; EVs in PA Prediction'!V86)+('Energy Prediction'!$F$9*'Housing &amp; EVs in PA Prediction'!V115)</f>
        <v>2176315.6597085535</v>
      </c>
      <c r="W36" s="163">
        <f>($B$9*'Housing &amp; EVs in PA Prediction'!W86)+('Energy Prediction'!$F$9*'Housing &amp; EVs in PA Prediction'!W115)</f>
        <v>11793088.060213303</v>
      </c>
      <c r="X36" s="163">
        <f>($B$9*'Housing &amp; EVs in PA Prediction'!X86)+('Energy Prediction'!$F$9*'Housing &amp; EVs in PA Prediction'!X115)</f>
        <v>23807681.842737325</v>
      </c>
      <c r="Y36" s="163">
        <f>($B$9*'Housing &amp; EVs in PA Prediction'!Y86)+('Energy Prediction'!$F$9*'Housing &amp; EVs in PA Prediction'!Y115)</f>
        <v>10698203.272878278</v>
      </c>
      <c r="Z36" s="163">
        <f>($B$9*'Housing &amp; EVs in PA Prediction'!Z86)+('Energy Prediction'!$F$9*'Housing &amp; EVs in PA Prediction'!Z115)</f>
        <v>22592749.157516051</v>
      </c>
      <c r="AA36" s="163">
        <f>($B$9*'Housing &amp; EVs in PA Prediction'!AA86)+('Energy Prediction'!$F$9*'Housing &amp; EVs in PA Prediction'!AA115)</f>
        <v>3693265.8980419962</v>
      </c>
      <c r="AB36" s="163">
        <f>($B$9*'Housing &amp; EVs in PA Prediction'!AB86)+('Energy Prediction'!$F$9*'Housing &amp; EVs in PA Prediction'!AB115)</f>
        <v>13487919.865515834</v>
      </c>
      <c r="AC36" s="163">
        <f>($B$9*'Housing &amp; EVs in PA Prediction'!AC86)+('Energy Prediction'!$F$9*'Housing &amp; EVs in PA Prediction'!AC115)</f>
        <v>21469817.292644944</v>
      </c>
      <c r="AD36" s="163">
        <f>($B$9*'Housing &amp; EVs in PA Prediction'!AD86)+('Energy Prediction'!$F$9*'Housing &amp; EVs in PA Prediction'!AD115)</f>
        <v>21816800.304962017</v>
      </c>
      <c r="AE36" s="163">
        <f t="shared" si="0"/>
        <v>376706606.04623348</v>
      </c>
    </row>
    <row r="37" spans="1:31" x14ac:dyDescent="0.35">
      <c r="A37" s="48">
        <v>2037</v>
      </c>
      <c r="B37" s="50">
        <v>24</v>
      </c>
      <c r="C37" s="163">
        <f>($B$9*'Housing &amp; EVs in PA Prediction'!C87)+('Energy Prediction'!$F$9*'Housing &amp; EVs in PA Prediction'!C116)</f>
        <v>17736792.944880195</v>
      </c>
      <c r="D37" s="163">
        <f>($B$9*'Housing &amp; EVs in PA Prediction'!D87)+('Energy Prediction'!$F$9*'Housing &amp; EVs in PA Prediction'!D116)</f>
        <v>30857088.880672097</v>
      </c>
      <c r="E37" s="163">
        <f>($B$9*'Housing &amp; EVs in PA Prediction'!E87)+('Energy Prediction'!$F$9*'Housing &amp; EVs in PA Prediction'!E116)</f>
        <v>8943986.7619653177</v>
      </c>
      <c r="F37" s="163">
        <f>($B$9*'Housing &amp; EVs in PA Prediction'!F87)+('Energy Prediction'!$F$9*'Housing &amp; EVs in PA Prediction'!F116)</f>
        <v>19958098.935093913</v>
      </c>
      <c r="G37" s="163">
        <f>($B$9*'Housing &amp; EVs in PA Prediction'!G87)+('Energy Prediction'!$F$9*'Housing &amp; EVs in PA Prediction'!G116)</f>
        <v>12601664.351073261</v>
      </c>
      <c r="H37" s="163">
        <f>($B$9*'Housing &amp; EVs in PA Prediction'!H87)+('Energy Prediction'!$F$9*'Housing &amp; EVs in PA Prediction'!H116)</f>
        <v>18387149.843109842</v>
      </c>
      <c r="I37" s="163">
        <f>($B$9*'Housing &amp; EVs in PA Prediction'!I87)+('Energy Prediction'!$F$9*'Housing &amp; EVs in PA Prediction'!I116)</f>
        <v>11500788.365674291</v>
      </c>
      <c r="J37" s="163">
        <f>($B$9*'Housing &amp; EVs in PA Prediction'!J87)+('Energy Prediction'!$F$9*'Housing &amp; EVs in PA Prediction'!J116)</f>
        <v>3133317.0005516335</v>
      </c>
      <c r="K37" s="163">
        <f>($B$9*'Housing &amp; EVs in PA Prediction'!K87)+('Energy Prediction'!$F$9*'Housing &amp; EVs in PA Prediction'!K116)</f>
        <v>14647944.383045863</v>
      </c>
      <c r="L37" s="163">
        <f>($B$9*'Housing &amp; EVs in PA Prediction'!L87)+('Energy Prediction'!$F$9*'Housing &amp; EVs in PA Prediction'!L116)</f>
        <v>23971884.838366617</v>
      </c>
      <c r="M37" s="163">
        <f>($B$9*'Housing &amp; EVs in PA Prediction'!M87)+('Energy Prediction'!$F$9*'Housing &amp; EVs in PA Prediction'!M116)</f>
        <v>8136876.407962271</v>
      </c>
      <c r="N37" s="163">
        <f>($B$9*'Housing &amp; EVs in PA Prediction'!N87)+('Energy Prediction'!$F$9*'Housing &amp; EVs in PA Prediction'!N116)</f>
        <v>25282842.801381767</v>
      </c>
      <c r="O37" s="163">
        <f>($B$9*'Housing &amp; EVs in PA Prediction'!O87)+('Energy Prediction'!$F$9*'Housing &amp; EVs in PA Prediction'!O116)</f>
        <v>14155136.944229975</v>
      </c>
      <c r="P37" s="163">
        <f>($B$9*'Housing &amp; EVs in PA Prediction'!P87)+('Energy Prediction'!$F$9*'Housing &amp; EVs in PA Prediction'!P116)</f>
        <v>5837485.4820757052</v>
      </c>
      <c r="Q37" s="163">
        <f>($B$9*'Housing &amp; EVs in PA Prediction'!Q87)+('Energy Prediction'!$F$9*'Housing &amp; EVs in PA Prediction'!Q116)</f>
        <v>7733665.871666817</v>
      </c>
      <c r="R37" s="163">
        <f>($B$9*'Housing &amp; EVs in PA Prediction'!R87)+('Energy Prediction'!$F$9*'Housing &amp; EVs in PA Prediction'!R116)</f>
        <v>2408991.6731678252</v>
      </c>
      <c r="S37" s="163">
        <f>($B$9*'Housing &amp; EVs in PA Prediction'!S87)+('Energy Prediction'!$F$9*'Housing &amp; EVs in PA Prediction'!S116)</f>
        <v>15056715.274294591</v>
      </c>
      <c r="T37" s="163">
        <f>($B$9*'Housing &amp; EVs in PA Prediction'!T87)+('Energy Prediction'!$F$9*'Housing &amp; EVs in PA Prediction'!T116)</f>
        <v>21753407.122184496</v>
      </c>
      <c r="U37" s="163">
        <f>($B$9*'Housing &amp; EVs in PA Prediction'!U87)+('Energy Prediction'!$F$9*'Housing &amp; EVs in PA Prediction'!U116)</f>
        <v>12293239.39525092</v>
      </c>
      <c r="V37" s="163">
        <f>($B$9*'Housing &amp; EVs in PA Prediction'!V87)+('Energy Prediction'!$F$9*'Housing &amp; EVs in PA Prediction'!V116)</f>
        <v>2435784.7403149689</v>
      </c>
      <c r="W37" s="163">
        <f>($B$9*'Housing &amp; EVs in PA Prediction'!W87)+('Energy Prediction'!$F$9*'Housing &amp; EVs in PA Prediction'!W116)</f>
        <v>13283618.34024024</v>
      </c>
      <c r="X37" s="163">
        <f>($B$9*'Housing &amp; EVs in PA Prediction'!X87)+('Energy Prediction'!$F$9*'Housing &amp; EVs in PA Prediction'!X116)</f>
        <v>26697552.979480535</v>
      </c>
      <c r="Y37" s="163">
        <f>($B$9*'Housing &amp; EVs in PA Prediction'!Y87)+('Energy Prediction'!$F$9*'Housing &amp; EVs in PA Prediction'!Y116)</f>
        <v>11955361.748003475</v>
      </c>
      <c r="Z37" s="163">
        <f>($B$9*'Housing &amp; EVs in PA Prediction'!Z87)+('Energy Prediction'!$F$9*'Housing &amp; EVs in PA Prediction'!Z116)</f>
        <v>25268095.822754357</v>
      </c>
      <c r="AA37" s="163">
        <f>($B$9*'Housing &amp; EVs in PA Prediction'!AA87)+('Energy Prediction'!$F$9*'Housing &amp; EVs in PA Prediction'!AA116)</f>
        <v>4127120.0115643828</v>
      </c>
      <c r="AB37" s="163">
        <f>($B$9*'Housing &amp; EVs in PA Prediction'!AB87)+('Energy Prediction'!$F$9*'Housing &amp; EVs in PA Prediction'!AB116)</f>
        <v>15097553.345855869</v>
      </c>
      <c r="AC37" s="163">
        <f>($B$9*'Housing &amp; EVs in PA Prediction'!AC87)+('Energy Prediction'!$F$9*'Housing &amp; EVs in PA Prediction'!AC116)</f>
        <v>24043401.622947324</v>
      </c>
      <c r="AD37" s="163">
        <f>($B$9*'Housing &amp; EVs in PA Prediction'!AD87)+('Energy Prediction'!$F$9*'Housing &amp; EVs in PA Prediction'!AD116)</f>
        <v>24463717.26575911</v>
      </c>
      <c r="AE37" s="163">
        <f t="shared" si="0"/>
        <v>421769283.15356773</v>
      </c>
    </row>
    <row r="38" spans="1:31" x14ac:dyDescent="0.35">
      <c r="A38" s="48">
        <v>2038</v>
      </c>
      <c r="B38" s="50">
        <v>25</v>
      </c>
      <c r="C38" s="163">
        <f>($B$9*'Housing &amp; EVs in PA Prediction'!C88)+('Energy Prediction'!$F$9*'Housing &amp; EVs in PA Prediction'!C117)</f>
        <v>19721740.232269861</v>
      </c>
      <c r="D38" s="163">
        <f>($B$9*'Housing &amp; EVs in PA Prediction'!D88)+('Energy Prediction'!$F$9*'Housing &amp; EVs in PA Prediction'!D117)</f>
        <v>34328219.968972445</v>
      </c>
      <c r="E38" s="163">
        <f>($B$9*'Housing &amp; EVs in PA Prediction'!E88)+('Energy Prediction'!$F$9*'Housing &amp; EVs in PA Prediction'!E117)</f>
        <v>9951803.2062777076</v>
      </c>
      <c r="F38" s="163">
        <f>($B$9*'Housing &amp; EVs in PA Prediction'!F88)+('Energy Prediction'!$F$9*'Housing &amp; EVs in PA Prediction'!F117)</f>
        <v>22316234.492118016</v>
      </c>
      <c r="G38" s="163">
        <f>($B$9*'Housing &amp; EVs in PA Prediction'!G88)+('Energy Prediction'!$F$9*'Housing &amp; EVs in PA Prediction'!G117)</f>
        <v>14012040.309939791</v>
      </c>
      <c r="H38" s="163">
        <f>($B$9*'Housing &amp; EVs in PA Prediction'!H88)+('Energy Prediction'!$F$9*'Housing &amp; EVs in PA Prediction'!H117)</f>
        <v>20503362.94218557</v>
      </c>
      <c r="I38" s="163">
        <f>($B$9*'Housing &amp; EVs in PA Prediction'!I88)+('Energy Prediction'!$F$9*'Housing &amp; EVs in PA Prediction'!I117)</f>
        <v>12809641.622244071</v>
      </c>
      <c r="J38" s="163">
        <f>($B$9*'Housing &amp; EVs in PA Prediction'!J88)+('Energy Prediction'!$F$9*'Housing &amp; EVs in PA Prediction'!J117)</f>
        <v>3512147.4745442397</v>
      </c>
      <c r="K38" s="163">
        <f>($B$9*'Housing &amp; EVs in PA Prediction'!K88)+('Energy Prediction'!$F$9*'Housing &amp; EVs in PA Prediction'!K117)</f>
        <v>16303107.125513768</v>
      </c>
      <c r="L38" s="163">
        <f>($B$9*'Housing &amp; EVs in PA Prediction'!L88)+('Energy Prediction'!$F$9*'Housing &amp; EVs in PA Prediction'!L117)</f>
        <v>26719214.397753015</v>
      </c>
      <c r="M38" s="163">
        <f>($B$9*'Housing &amp; EVs in PA Prediction'!M88)+('Energy Prediction'!$F$9*'Housing &amp; EVs in PA Prediction'!M117)</f>
        <v>9051949.5669900812</v>
      </c>
      <c r="N38" s="163">
        <f>($B$9*'Housing &amp; EVs in PA Prediction'!N88)+('Energy Prediction'!$F$9*'Housing &amp; EVs in PA Prediction'!N117)</f>
        <v>28145782.83071883</v>
      </c>
      <c r="O38" s="163">
        <f>($B$9*'Housing &amp; EVs in PA Prediction'!O88)+('Energy Prediction'!$F$9*'Housing &amp; EVs in PA Prediction'!O117)</f>
        <v>15767209.942497043</v>
      </c>
      <c r="P38" s="163">
        <f>($B$9*'Housing &amp; EVs in PA Prediction'!P88)+('Energy Prediction'!$F$9*'Housing &amp; EVs in PA Prediction'!P117)</f>
        <v>6484136.8562395955</v>
      </c>
      <c r="Q38" s="163">
        <f>($B$9*'Housing &amp; EVs in PA Prediction'!Q88)+('Energy Prediction'!$F$9*'Housing &amp; EVs in PA Prediction'!Q117)</f>
        <v>8609541.9550980534</v>
      </c>
      <c r="R38" s="163">
        <f>($B$9*'Housing &amp; EVs in PA Prediction'!R88)+('Energy Prediction'!$F$9*'Housing &amp; EVs in PA Prediction'!R117)</f>
        <v>2671719.0773769198</v>
      </c>
      <c r="S38" s="163">
        <f>($B$9*'Housing &amp; EVs in PA Prediction'!S88)+('Energy Prediction'!$F$9*'Housing &amp; EVs in PA Prediction'!S117)</f>
        <v>16783750.299623877</v>
      </c>
      <c r="T38" s="163">
        <f>($B$9*'Housing &amp; EVs in PA Prediction'!T88)+('Energy Prediction'!$F$9*'Housing &amp; EVs in PA Prediction'!T117)</f>
        <v>24346930.42354263</v>
      </c>
      <c r="U38" s="163">
        <f>($B$9*'Housing &amp; EVs in PA Prediction'!U88)+('Energy Prediction'!$F$9*'Housing &amp; EVs in PA Prediction'!U117)</f>
        <v>13666593.807558633</v>
      </c>
      <c r="V38" s="163">
        <f>($B$9*'Housing &amp; EVs in PA Prediction'!V88)+('Energy Prediction'!$F$9*'Housing &amp; EVs in PA Prediction'!V117)</f>
        <v>2713738.9737530844</v>
      </c>
      <c r="W38" s="163">
        <f>($B$9*'Housing &amp; EVs in PA Prediction'!W88)+('Energy Prediction'!$F$9*'Housing &amp; EVs in PA Prediction'!W117)</f>
        <v>14889170.108720064</v>
      </c>
      <c r="X38" s="163">
        <f>($B$9*'Housing &amp; EVs in PA Prediction'!X88)+('Energy Prediction'!$F$9*'Housing &amp; EVs in PA Prediction'!X117)</f>
        <v>29798679.590011299</v>
      </c>
      <c r="Y38" s="163">
        <f>($B$9*'Housing &amp; EVs in PA Prediction'!Y88)+('Energy Prediction'!$F$9*'Housing &amp; EVs in PA Prediction'!Y117)</f>
        <v>13300167.796056438</v>
      </c>
      <c r="Z38" s="163">
        <f>($B$9*'Housing &amp; EVs in PA Prediction'!Z88)+('Energy Prediction'!$F$9*'Housing &amp; EVs in PA Prediction'!Z117)</f>
        <v>28132132.534678213</v>
      </c>
      <c r="AA38" s="163">
        <f>($B$9*'Housing &amp; EVs in PA Prediction'!AA88)+('Energy Prediction'!$F$9*'Housing &amp; EVs in PA Prediction'!AA117)</f>
        <v>4591206.4378935192</v>
      </c>
      <c r="AB38" s="163">
        <f>($B$9*'Housing &amp; EVs in PA Prediction'!AB88)+('Energy Prediction'!$F$9*'Housing &amp; EVs in PA Prediction'!AB117)</f>
        <v>16822022.642866462</v>
      </c>
      <c r="AC38" s="163">
        <f>($B$9*'Housing &amp; EVs in PA Prediction'!AC88)+('Energy Prediction'!$F$9*'Housing &amp; EVs in PA Prediction'!AC117)</f>
        <v>26801783.100586001</v>
      </c>
      <c r="AD38" s="163">
        <f>($B$9*'Housing &amp; EVs in PA Prediction'!AD88)+('Energy Prediction'!$F$9*'Housing &amp; EVs in PA Prediction'!AD117)</f>
        <v>27303996.513784371</v>
      </c>
      <c r="AE38" s="163">
        <f t="shared" si="0"/>
        <v>470058024.22981358</v>
      </c>
    </row>
    <row r="39" spans="1:31" x14ac:dyDescent="0.35">
      <c r="A39" s="48">
        <v>2039</v>
      </c>
      <c r="B39" s="50">
        <v>26</v>
      </c>
      <c r="C39" s="163">
        <f>($B$9*'Housing &amp; EVs in PA Prediction'!C89)+('Energy Prediction'!$F$9*'Housing &amp; EVs in PA Prediction'!C118)</f>
        <v>21838367.982060686</v>
      </c>
      <c r="D39" s="163">
        <f>($B$9*'Housing &amp; EVs in PA Prediction'!D89)+('Energy Prediction'!$F$9*'Housing &amp; EVs in PA Prediction'!D118)</f>
        <v>38031453.236681357</v>
      </c>
      <c r="E39" s="163">
        <f>($B$9*'Housing &amp; EVs in PA Prediction'!E89)+('Energy Prediction'!$F$9*'Housing &amp; EVs in PA Prediction'!E118)</f>
        <v>11027182.046481427</v>
      </c>
      <c r="F39" s="163">
        <f>($B$9*'Housing &amp; EVs in PA Prediction'!F89)+('Energy Prediction'!$F$9*'Housing &amp; EVs in PA Prediction'!F118)</f>
        <v>24843557.012888826</v>
      </c>
      <c r="G39" s="163">
        <f>($B$9*'Housing &amp; EVs in PA Prediction'!G89)+('Energy Prediction'!$F$9*'Housing &amp; EVs in PA Prediction'!G118)</f>
        <v>15515990.942340888</v>
      </c>
      <c r="H39" s="163">
        <f>($B$9*'Housing &amp; EVs in PA Prediction'!H89)+('Energy Prediction'!$F$9*'Housing &amp; EVs in PA Prediction'!H118)</f>
        <v>22765948.83492041</v>
      </c>
      <c r="I39" s="163">
        <f>($B$9*'Housing &amp; EVs in PA Prediction'!I89)+('Energy Prediction'!$F$9*'Housing &amp; EVs in PA Prediction'!I118)</f>
        <v>14207552.719380684</v>
      </c>
      <c r="J39" s="163">
        <f>($B$9*'Housing &amp; EVs in PA Prediction'!J89)+('Energy Prediction'!$F$9*'Housing &amp; EVs in PA Prediction'!J118)</f>
        <v>3918992.5361539372</v>
      </c>
      <c r="K39" s="163">
        <f>($B$9*'Housing &amp; EVs in PA Prediction'!K89)+('Energy Prediction'!$F$9*'Housing &amp; EVs in PA Prediction'!K118)</f>
        <v>18069698.747148775</v>
      </c>
      <c r="L39" s="163">
        <f>($B$9*'Housing &amp; EVs in PA Prediction'!L89)+('Energy Prediction'!$F$9*'Housing &amp; EVs in PA Prediction'!L118)</f>
        <v>29655411.098215003</v>
      </c>
      <c r="M39" s="163">
        <f>($B$9*'Housing &amp; EVs in PA Prediction'!M89)+('Energy Prediction'!$F$9*'Housing &amp; EVs in PA Prediction'!M118)</f>
        <v>10028185.104855597</v>
      </c>
      <c r="N39" s="163">
        <f>($B$9*'Housing &amp; EVs in PA Prediction'!N89)+('Energy Prediction'!$F$9*'Housing &amp; EVs in PA Prediction'!N118)</f>
        <v>31202077.24177935</v>
      </c>
      <c r="O39" s="163">
        <f>($B$9*'Housing &amp; EVs in PA Prediction'!O89)+('Energy Prediction'!$F$9*'Housing &amp; EVs in PA Prediction'!O118)</f>
        <v>17489087.383093029</v>
      </c>
      <c r="P39" s="163">
        <f>($B$9*'Housing &amp; EVs in PA Prediction'!P89)+('Energy Prediction'!$F$9*'Housing &amp; EVs in PA Prediction'!P118)</f>
        <v>7173008.4630410885</v>
      </c>
      <c r="Q39" s="163">
        <f>($B$9*'Housing &amp; EVs in PA Prediction'!Q89)+('Energy Prediction'!$F$9*'Housing &amp; EVs in PA Prediction'!Q118)</f>
        <v>9544586.5439891238</v>
      </c>
      <c r="R39" s="163">
        <f>($B$9*'Housing &amp; EVs in PA Prediction'!R89)+('Energy Prediction'!$F$9*'Housing &amp; EVs in PA Prediction'!R118)</f>
        <v>2951173.1475459817</v>
      </c>
      <c r="S39" s="163">
        <f>($B$9*'Housing &amp; EVs in PA Prediction'!S89)+('Energy Prediction'!$F$9*'Housing &amp; EVs in PA Prediction'!S118)</f>
        <v>18629655.49309466</v>
      </c>
      <c r="T39" s="163">
        <f>($B$9*'Housing &amp; EVs in PA Prediction'!T89)+('Energy Prediction'!$F$9*'Housing &amp; EVs in PA Prediction'!T118)</f>
        <v>27128783.534646042</v>
      </c>
      <c r="U39" s="163">
        <f>($B$9*'Housing &amp; EVs in PA Prediction'!U89)+('Energy Prediction'!$F$9*'Housing &amp; EVs in PA Prediction'!U118)</f>
        <v>15130810.54998266</v>
      </c>
      <c r="V39" s="163">
        <f>($B$9*'Housing &amp; EVs in PA Prediction'!V89)+('Energy Prediction'!$F$9*'Housing &amp; EVs in PA Prediction'!V118)</f>
        <v>3010681.2604049719</v>
      </c>
      <c r="W39" s="163">
        <f>($B$9*'Housing &amp; EVs in PA Prediction'!W89)+('Energy Prediction'!$F$9*'Housing &amp; EVs in PA Prediction'!W118)</f>
        <v>16613406.291273251</v>
      </c>
      <c r="X39" s="163">
        <f>($B$9*'Housing &amp; EVs in PA Prediction'!X89)+('Energy Prediction'!$F$9*'Housing &amp; EVs in PA Prediction'!X118)</f>
        <v>33117133.759164955</v>
      </c>
      <c r="Y39" s="163">
        <f>($B$9*'Housing &amp; EVs in PA Prediction'!Y89)+('Energy Prediction'!$F$9*'Housing &amp; EVs in PA Prediction'!Y118)</f>
        <v>14734890.206558034</v>
      </c>
      <c r="Z39" s="163">
        <f>($B$9*'Housing &amp; EVs in PA Prediction'!Z89)+('Energy Prediction'!$F$9*'Housing &amp; EVs in PA Prediction'!Z118)</f>
        <v>31189877.467093065</v>
      </c>
      <c r="AA39" s="163">
        <f>($B$9*'Housing &amp; EVs in PA Prediction'!AA89)+('Energy Prediction'!$F$9*'Housing &amp; EVs in PA Prediction'!AA118)</f>
        <v>5086306.7961955881</v>
      </c>
      <c r="AB39" s="163">
        <f>($B$9*'Housing &amp; EVs in PA Prediction'!AB89)+('Energy Prediction'!$F$9*'Housing &amp; EVs in PA Prediction'!AB118)</f>
        <v>18664461.723961242</v>
      </c>
      <c r="AC39" s="163">
        <f>($B$9*'Housing &amp; EVs in PA Prediction'!AC89)+('Energy Prediction'!$F$9*'Housing &amp; EVs in PA Prediction'!AC118)</f>
        <v>29750076.818467297</v>
      </c>
      <c r="AD39" s="163">
        <f>($B$9*'Housing &amp; EVs in PA Prediction'!AD89)+('Energy Prediction'!$F$9*'Housing &amp; EVs in PA Prediction'!AD118)</f>
        <v>30343188.016291611</v>
      </c>
      <c r="AE39" s="163">
        <f t="shared" si="0"/>
        <v>521661544.95770955</v>
      </c>
    </row>
    <row r="40" spans="1:31" x14ac:dyDescent="0.35">
      <c r="A40" s="48">
        <v>2040</v>
      </c>
      <c r="B40" s="50">
        <v>27</v>
      </c>
      <c r="C40" s="163">
        <f>($B$9*'Housing &amp; EVs in PA Prediction'!C90)+('Energy Prediction'!$F$9*'Housing &amp; EVs in PA Prediction'!C119)</f>
        <v>24089889.777893167</v>
      </c>
      <c r="D40" s="163">
        <f>($B$9*'Housing &amp; EVs in PA Prediction'!D90)+('Energy Prediction'!$F$9*'Housing &amp; EVs in PA Prediction'!D119)</f>
        <v>41972562.450714797</v>
      </c>
      <c r="E40" s="163">
        <f>($B$9*'Housing &amp; EVs in PA Prediction'!E90)+('Energy Prediction'!$F$9*'Housing &amp; EVs in PA Prediction'!E119)</f>
        <v>12171814.251545228</v>
      </c>
      <c r="F40" s="163">
        <f>($B$9*'Housing &amp; EVs in PA Prediction'!F90)+('Energy Prediction'!$F$9*'Housing &amp; EVs in PA Prediction'!F119)</f>
        <v>27544958.356125906</v>
      </c>
      <c r="G40" s="163">
        <f>($B$9*'Housing &amp; EVs in PA Prediction'!G90)+('Energy Prediction'!$F$9*'Housing &amp; EVs in PA Prediction'!G119)</f>
        <v>17115800.54103623</v>
      </c>
      <c r="H40" s="163">
        <f>($B$9*'Housing &amp; EVs in PA Prediction'!H90)+('Energy Prediction'!$F$9*'Housing &amp; EVs in PA Prediction'!H119)</f>
        <v>25178837.771870308</v>
      </c>
      <c r="I40" s="163">
        <f>($B$9*'Housing &amp; EVs in PA Prediction'!I90)+('Energy Prediction'!$F$9*'Housing &amp; EVs in PA Prediction'!I119)</f>
        <v>15696828.457444983</v>
      </c>
      <c r="J40" s="163">
        <f>($B$9*'Housing &amp; EVs in PA Prediction'!J90)+('Energy Prediction'!$F$9*'Housing &amp; EVs in PA Prediction'!J119)</f>
        <v>4354708.3992372667</v>
      </c>
      <c r="K40" s="163">
        <f>($B$9*'Housing &amp; EVs in PA Prediction'!K90)+('Energy Prediction'!$F$9*'Housing &amp; EVs in PA Prediction'!K119)</f>
        <v>19950535.917241313</v>
      </c>
      <c r="L40" s="163">
        <f>($B$9*'Housing &amp; EVs in PA Prediction'!L90)+('Energy Prediction'!$F$9*'Housing &amp; EVs in PA Prediction'!L119)</f>
        <v>32785479.723703634</v>
      </c>
      <c r="M40" s="163">
        <f>($B$9*'Housing &amp; EVs in PA Prediction'!M90)+('Energy Prediction'!$F$9*'Housing &amp; EVs in PA Prediction'!M119)</f>
        <v>11067102.992650794</v>
      </c>
      <c r="N40" s="163">
        <f>($B$9*'Housing &amp; EVs in PA Prediction'!N90)+('Energy Prediction'!$F$9*'Housing &amp; EVs in PA Prediction'!N119)</f>
        <v>34456649.890719622</v>
      </c>
      <c r="O40" s="163">
        <f>($B$9*'Housing &amp; EVs in PA Prediction'!O90)+('Energy Prediction'!$F$9*'Housing &amp; EVs in PA Prediction'!O119)</f>
        <v>19323620.144215032</v>
      </c>
      <c r="P40" s="163">
        <f>($B$9*'Housing &amp; EVs in PA Prediction'!P90)+('Energy Prediction'!$F$9*'Housing &amp; EVs in PA Prediction'!P119)</f>
        <v>7905090.070440039</v>
      </c>
      <c r="Q40" s="163">
        <f>($B$9*'Housing &amp; EVs in PA Prediction'!Q90)+('Energy Prediction'!$F$9*'Housing &amp; EVs in PA Prediction'!Q119)</f>
        <v>10540307.241002264</v>
      </c>
      <c r="R40" s="163">
        <f>($B$9*'Housing &amp; EVs in PA Prediction'!R90)+('Energy Prediction'!$F$9*'Housing &amp; EVs in PA Prediction'!R119)</f>
        <v>3247720.0461249296</v>
      </c>
      <c r="S40" s="163">
        <f>($B$9*'Housing &amp; EVs in PA Prediction'!S90)+('Energy Prediction'!$F$9*'Housing &amp; EVs in PA Prediction'!S119)</f>
        <v>20597589.101529218</v>
      </c>
      <c r="T40" s="163">
        <f>($B$9*'Housing &amp; EVs in PA Prediction'!T90)+('Energy Prediction'!$F$9*'Housing &amp; EVs in PA Prediction'!T119)</f>
        <v>30104536.567733392</v>
      </c>
      <c r="U40" s="163">
        <f>($B$9*'Housing &amp; EVs in PA Prediction'!U90)+('Energy Prediction'!$F$9*'Housing &amp; EVs in PA Prediction'!U119)</f>
        <v>16688092.381489662</v>
      </c>
      <c r="V40" s="163">
        <f>($B$9*'Housing &amp; EVs in PA Prediction'!V90)+('Energy Prediction'!$F$9*'Housing &amp; EVs in PA Prediction'!V119)</f>
        <v>3327107.8279739609</v>
      </c>
      <c r="W40" s="163">
        <f>($B$9*'Housing &amp; EVs in PA Prediction'!W90)+('Energy Prediction'!$F$9*'Housing &amp; EVs in PA Prediction'!W119)</f>
        <v>18459951.762890611</v>
      </c>
      <c r="X40" s="163">
        <f>($B$9*'Housing &amp; EVs in PA Prediction'!X90)+('Energy Prediction'!$F$9*'Housing &amp; EVs in PA Prediction'!X119)</f>
        <v>36658913.424820468</v>
      </c>
      <c r="Y40" s="163">
        <f>($B$9*'Housing &amp; EVs in PA Prediction'!Y90)+('Energy Prediction'!$F$9*'Housing &amp; EVs in PA Prediction'!Y119)</f>
        <v>16261765.378216781</v>
      </c>
      <c r="Z40" s="163">
        <f>($B$9*'Housing &amp; EVs in PA Prediction'!Z90)+('Energy Prediction'!$F$9*'Housing &amp; EVs in PA Prediction'!Z119)</f>
        <v>34446279.93216686</v>
      </c>
      <c r="AA40" s="163">
        <f>($B$9*'Housing &amp; EVs in PA Prediction'!AA90)+('Energy Prediction'!$F$9*'Housing &amp; EVs in PA Prediction'!AA119)</f>
        <v>5613191.5268507143</v>
      </c>
      <c r="AB40" s="163">
        <f>($B$9*'Housing &amp; EVs in PA Prediction'!AB90)+('Energy Prediction'!$F$9*'Housing &amp; EVs in PA Prediction'!AB119)</f>
        <v>20627963.167302467</v>
      </c>
      <c r="AC40" s="163">
        <f>($B$9*'Housing &amp; EVs in PA Prediction'!AC90)+('Energy Prediction'!$F$9*'Housing &amp; EVs in PA Prediction'!AC119)</f>
        <v>32893331.731577691</v>
      </c>
      <c r="AD40" s="163">
        <f>($B$9*'Housing &amp; EVs in PA Prediction'!AD90)+('Energy Prediction'!$F$9*'Housing &amp; EVs in PA Prediction'!AD119)</f>
        <v>33586773.822961971</v>
      </c>
      <c r="AE40" s="163">
        <f t="shared" si="0"/>
        <v>576667402.65747941</v>
      </c>
    </row>
    <row r="41" spans="1:31" s="46" customFormat="1" x14ac:dyDescent="0.35">
      <c r="A41" s="155"/>
      <c r="B41" s="54"/>
      <c r="C41" s="54"/>
      <c r="D41" s="54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</row>
    <row r="42" spans="1:31" x14ac:dyDescent="0.35">
      <c r="A42" s="131" t="s">
        <v>146</v>
      </c>
      <c r="B42" s="170">
        <v>365</v>
      </c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</row>
    <row r="43" spans="1:31" x14ac:dyDescent="0.35">
      <c r="D43" s="46"/>
      <c r="E43" s="46"/>
      <c r="F43" s="46"/>
      <c r="G43" s="46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</row>
    <row r="44" spans="1:31" x14ac:dyDescent="0.35">
      <c r="B44" s="46"/>
      <c r="C44" s="46"/>
      <c r="D44" s="46"/>
      <c r="E44" s="46"/>
      <c r="F44" s="46"/>
      <c r="G44" s="46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</row>
    <row r="45" spans="1:31" x14ac:dyDescent="0.35">
      <c r="A45" s="47" t="s">
        <v>106</v>
      </c>
      <c r="C45" s="46"/>
      <c r="D45" s="46"/>
      <c r="E45" s="46"/>
      <c r="F45" s="46"/>
      <c r="G45" s="46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</row>
    <row r="46" spans="1:31" x14ac:dyDescent="0.35">
      <c r="A46" s="162" t="s">
        <v>14</v>
      </c>
      <c r="B46" s="162" t="s">
        <v>15</v>
      </c>
      <c r="C46" s="162" t="s">
        <v>38</v>
      </c>
      <c r="D46" s="162" t="s">
        <v>39</v>
      </c>
      <c r="E46" s="162" t="s">
        <v>40</v>
      </c>
      <c r="F46" s="162" t="s">
        <v>41</v>
      </c>
      <c r="G46" s="162" t="s">
        <v>42</v>
      </c>
      <c r="H46" s="162" t="s">
        <v>43</v>
      </c>
      <c r="I46" s="162" t="s">
        <v>44</v>
      </c>
      <c r="J46" s="162" t="s">
        <v>45</v>
      </c>
      <c r="K46" s="162" t="s">
        <v>46</v>
      </c>
      <c r="L46" s="162" t="s">
        <v>47</v>
      </c>
      <c r="M46" s="162" t="s">
        <v>48</v>
      </c>
      <c r="N46" s="162" t="s">
        <v>49</v>
      </c>
      <c r="O46" s="162" t="s">
        <v>50</v>
      </c>
      <c r="P46" s="162" t="s">
        <v>51</v>
      </c>
      <c r="Q46" s="162" t="s">
        <v>52</v>
      </c>
      <c r="R46" s="162" t="s">
        <v>53</v>
      </c>
      <c r="S46" s="162" t="s">
        <v>54</v>
      </c>
      <c r="T46" s="162" t="s">
        <v>55</v>
      </c>
      <c r="U46" s="162" t="s">
        <v>56</v>
      </c>
      <c r="V46" s="162" t="s">
        <v>57</v>
      </c>
      <c r="W46" s="162" t="s">
        <v>58</v>
      </c>
      <c r="X46" s="162" t="s">
        <v>59</v>
      </c>
      <c r="Y46" s="162" t="s">
        <v>60</v>
      </c>
      <c r="Z46" s="162" t="s">
        <v>61</v>
      </c>
      <c r="AA46" s="162" t="s">
        <v>62</v>
      </c>
      <c r="AB46" s="162" t="s">
        <v>63</v>
      </c>
      <c r="AC46" s="162" t="s">
        <v>64</v>
      </c>
      <c r="AD46" s="162" t="s">
        <v>65</v>
      </c>
      <c r="AE46" s="162" t="s">
        <v>104</v>
      </c>
    </row>
    <row r="47" spans="1:31" x14ac:dyDescent="0.35">
      <c r="A47" s="48">
        <v>2015</v>
      </c>
      <c r="B47" s="50">
        <v>2</v>
      </c>
      <c r="C47" s="50">
        <f t="shared" ref="C47:AD47" si="1">C15/$B$42</f>
        <v>45.694348781606166</v>
      </c>
      <c r="D47" s="50">
        <f t="shared" si="1"/>
        <v>75.90542540591791</v>
      </c>
      <c r="E47" s="50">
        <f t="shared" si="1"/>
        <v>21.74068130908416</v>
      </c>
      <c r="F47" s="50">
        <f t="shared" si="1"/>
        <v>33.912105207992283</v>
      </c>
      <c r="G47" s="50">
        <f t="shared" si="1"/>
        <v>32.317228972962944</v>
      </c>
      <c r="H47" s="50">
        <f t="shared" si="1"/>
        <v>37.468145043033772</v>
      </c>
      <c r="I47" s="50">
        <f t="shared" si="1"/>
        <v>26.532941000942657</v>
      </c>
      <c r="J47" s="50">
        <f t="shared" si="1"/>
        <v>4.0902089089747662</v>
      </c>
      <c r="K47" s="50">
        <f t="shared" si="1"/>
        <v>35.0185982897112</v>
      </c>
      <c r="L47" s="50">
        <f t="shared" si="1"/>
        <v>51.776245237674985</v>
      </c>
      <c r="M47" s="50">
        <f t="shared" si="1"/>
        <v>20.153436060825296</v>
      </c>
      <c r="N47" s="50">
        <f t="shared" si="1"/>
        <v>60.101651804263554</v>
      </c>
      <c r="O47" s="50">
        <f t="shared" si="1"/>
        <v>31.905155687357276</v>
      </c>
      <c r="P47" s="50">
        <f t="shared" si="1"/>
        <v>15.880083469359121</v>
      </c>
      <c r="Q47" s="50">
        <f t="shared" si="1"/>
        <v>18.070176672485534</v>
      </c>
      <c r="R47" s="50">
        <f t="shared" si="1"/>
        <v>7.1654965774763175</v>
      </c>
      <c r="S47" s="50">
        <f t="shared" si="1"/>
        <v>31.889893713816321</v>
      </c>
      <c r="T47" s="50">
        <f t="shared" si="1"/>
        <v>30.95891332781834</v>
      </c>
      <c r="U47" s="50">
        <f t="shared" si="1"/>
        <v>31.874631740275376</v>
      </c>
      <c r="V47" s="50">
        <f t="shared" si="1"/>
        <v>5.5248344218241252</v>
      </c>
      <c r="W47" s="50">
        <f t="shared" si="1"/>
        <v>17.223137140962777</v>
      </c>
      <c r="X47" s="50">
        <f t="shared" si="1"/>
        <v>50.715538076578916</v>
      </c>
      <c r="Y47" s="50">
        <f t="shared" si="1"/>
        <v>29.562442748821358</v>
      </c>
      <c r="Z47" s="50">
        <f t="shared" si="1"/>
        <v>59.712471478969313</v>
      </c>
      <c r="AA47" s="50">
        <f t="shared" si="1"/>
        <v>10.07290253702741</v>
      </c>
      <c r="AB47" s="50">
        <f t="shared" si="1"/>
        <v>33.82816435351706</v>
      </c>
      <c r="AC47" s="50">
        <f t="shared" si="1"/>
        <v>51.631256489035955</v>
      </c>
      <c r="AD47" s="50">
        <f t="shared" si="1"/>
        <v>47.808132117027817</v>
      </c>
      <c r="AE47" s="50">
        <f>SUM(C47:AD47)</f>
        <v>918.53424657534276</v>
      </c>
    </row>
    <row r="48" spans="1:31" x14ac:dyDescent="0.35">
      <c r="A48" s="48">
        <v>2016</v>
      </c>
      <c r="B48" s="50">
        <v>3</v>
      </c>
      <c r="C48" s="50">
        <f t="shared" ref="C48:AD48" si="2">C16/$B$42</f>
        <v>54.652127108824821</v>
      </c>
      <c r="D48" s="50">
        <f t="shared" si="2"/>
        <v>93.779326326515545</v>
      </c>
      <c r="E48" s="50">
        <f t="shared" si="2"/>
        <v>26.769320108581027</v>
      </c>
      <c r="F48" s="50">
        <f t="shared" si="2"/>
        <v>41.828773971233154</v>
      </c>
      <c r="G48" s="50">
        <f t="shared" si="2"/>
        <v>39.154580042895532</v>
      </c>
      <c r="H48" s="50">
        <f t="shared" si="2"/>
        <v>49.404135611233933</v>
      </c>
      <c r="I48" s="50">
        <f t="shared" si="2"/>
        <v>31.789138062798404</v>
      </c>
      <c r="J48" s="50">
        <f t="shared" si="2"/>
        <v>4.9285485368679689</v>
      </c>
      <c r="K48" s="50">
        <f t="shared" si="2"/>
        <v>43.133926639329673</v>
      </c>
      <c r="L48" s="50">
        <f t="shared" si="2"/>
        <v>65.09334845359696</v>
      </c>
      <c r="M48" s="50">
        <f t="shared" si="2"/>
        <v>24.578854092195261</v>
      </c>
      <c r="N48" s="50">
        <f t="shared" si="2"/>
        <v>72.540932909308552</v>
      </c>
      <c r="O48" s="50">
        <f t="shared" si="2"/>
        <v>39.80259290607632</v>
      </c>
      <c r="P48" s="50">
        <f t="shared" si="2"/>
        <v>19.184831526845318</v>
      </c>
      <c r="Q48" s="50">
        <f t="shared" si="2"/>
        <v>22.434022784484203</v>
      </c>
      <c r="R48" s="50">
        <f t="shared" si="2"/>
        <v>8.5336905221695396</v>
      </c>
      <c r="S48" s="50">
        <f t="shared" si="2"/>
        <v>40.724414021305329</v>
      </c>
      <c r="T48" s="50">
        <f t="shared" si="2"/>
        <v>43.818447269450232</v>
      </c>
      <c r="U48" s="50">
        <f t="shared" si="2"/>
        <v>38.579582713594277</v>
      </c>
      <c r="V48" s="50">
        <f t="shared" si="2"/>
        <v>6.6261596995669372</v>
      </c>
      <c r="W48" s="50">
        <f t="shared" si="2"/>
        <v>20.991965990363575</v>
      </c>
      <c r="X48" s="50">
        <f t="shared" si="2"/>
        <v>66.042550394030783</v>
      </c>
      <c r="Y48" s="50">
        <f t="shared" si="2"/>
        <v>36.407370580678389</v>
      </c>
      <c r="Z48" s="50">
        <f t="shared" si="2"/>
        <v>73.198072714224296</v>
      </c>
      <c r="AA48" s="50">
        <f t="shared" si="2"/>
        <v>12.640814302892847</v>
      </c>
      <c r="AB48" s="50">
        <f t="shared" si="2"/>
        <v>41.189888049787307</v>
      </c>
      <c r="AC48" s="50">
        <f t="shared" si="2"/>
        <v>63.623910834271513</v>
      </c>
      <c r="AD48" s="50">
        <f t="shared" si="2"/>
        <v>59.644564237837365</v>
      </c>
      <c r="AE48" s="50">
        <f t="shared" ref="AE48:AE72" si="3">SUM(C48:AD48)</f>
        <v>1141.0958904109591</v>
      </c>
    </row>
    <row r="49" spans="1:31" x14ac:dyDescent="0.35">
      <c r="A49" s="48">
        <v>2017</v>
      </c>
      <c r="B49" s="50">
        <v>4</v>
      </c>
      <c r="C49" s="50">
        <f t="shared" ref="C49:AD49" si="4">C17/$B$42</f>
        <v>187.89878053825331</v>
      </c>
      <c r="D49" s="50">
        <f t="shared" si="4"/>
        <v>321.64157959743284</v>
      </c>
      <c r="E49" s="50">
        <f t="shared" si="4"/>
        <v>93.687692803195958</v>
      </c>
      <c r="F49" s="50">
        <f t="shared" si="4"/>
        <v>145.62694280615079</v>
      </c>
      <c r="G49" s="50">
        <f t="shared" si="4"/>
        <v>133.5888593733379</v>
      </c>
      <c r="H49" s="50">
        <f t="shared" si="4"/>
        <v>169.98020110629145</v>
      </c>
      <c r="I49" s="50">
        <f t="shared" si="4"/>
        <v>112.89936559622727</v>
      </c>
      <c r="J49" s="50">
        <f t="shared" si="4"/>
        <v>19.765855662061057</v>
      </c>
      <c r="K49" s="50">
        <f t="shared" si="4"/>
        <v>149.01361589466592</v>
      </c>
      <c r="L49" s="50">
        <f t="shared" si="4"/>
        <v>223.95145496235537</v>
      </c>
      <c r="M49" s="50">
        <f t="shared" si="4"/>
        <v>85.159434207571493</v>
      </c>
      <c r="N49" s="50">
        <f t="shared" si="4"/>
        <v>254.92411975368469</v>
      </c>
      <c r="O49" s="50">
        <f t="shared" si="4"/>
        <v>139.56171918399184</v>
      </c>
      <c r="P49" s="50">
        <f t="shared" si="4"/>
        <v>65.516730294183702</v>
      </c>
      <c r="Q49" s="50">
        <f t="shared" si="4"/>
        <v>79.032634711075929</v>
      </c>
      <c r="R49" s="50">
        <f t="shared" si="4"/>
        <v>28.94066093822024</v>
      </c>
      <c r="S49" s="50">
        <f t="shared" si="4"/>
        <v>141.50135922559599</v>
      </c>
      <c r="T49" s="50">
        <f t="shared" si="4"/>
        <v>161.48273044783528</v>
      </c>
      <c r="U49" s="50">
        <f t="shared" si="4"/>
        <v>132.66522125828831</v>
      </c>
      <c r="V49" s="50">
        <f t="shared" si="4"/>
        <v>22.998589064734592</v>
      </c>
      <c r="W49" s="50">
        <f t="shared" si="4"/>
        <v>86.729619003155761</v>
      </c>
      <c r="X49" s="50">
        <f t="shared" si="4"/>
        <v>238.23705780845557</v>
      </c>
      <c r="Y49" s="50">
        <f t="shared" si="4"/>
        <v>123.45962804496081</v>
      </c>
      <c r="Z49" s="50">
        <f t="shared" si="4"/>
        <v>250.3367171156051</v>
      </c>
      <c r="AA49" s="50">
        <f t="shared" si="4"/>
        <v>43.564931093171964</v>
      </c>
      <c r="AB49" s="50">
        <f t="shared" si="4"/>
        <v>145.59615486898247</v>
      </c>
      <c r="AC49" s="50">
        <f t="shared" si="4"/>
        <v>226.229762312811</v>
      </c>
      <c r="AD49" s="50">
        <f t="shared" si="4"/>
        <v>212.52913027290887</v>
      </c>
      <c r="AE49" s="50">
        <f t="shared" si="3"/>
        <v>3996.5205479452056</v>
      </c>
    </row>
    <row r="50" spans="1:31" x14ac:dyDescent="0.35">
      <c r="A50" s="48">
        <v>2018</v>
      </c>
      <c r="B50" s="50">
        <v>5</v>
      </c>
      <c r="C50" s="50">
        <f t="shared" ref="C50:AD50" si="5">C18/$B$42</f>
        <v>338.72369071172898</v>
      </c>
      <c r="D50" s="50">
        <f t="shared" si="5"/>
        <v>570.99601490473094</v>
      </c>
      <c r="E50" s="50">
        <f t="shared" si="5"/>
        <v>163.1494694810458</v>
      </c>
      <c r="F50" s="50">
        <f t="shared" si="5"/>
        <v>295.8067534455144</v>
      </c>
      <c r="G50" s="50">
        <f t="shared" si="5"/>
        <v>238.349058673174</v>
      </c>
      <c r="H50" s="50">
        <f t="shared" si="5"/>
        <v>309.64217569947732</v>
      </c>
      <c r="I50" s="50">
        <f t="shared" si="5"/>
        <v>201.67162556070744</v>
      </c>
      <c r="J50" s="50">
        <f t="shared" si="5"/>
        <v>41.940319224758362</v>
      </c>
      <c r="K50" s="50">
        <f t="shared" si="5"/>
        <v>268.08165237972975</v>
      </c>
      <c r="L50" s="50">
        <f t="shared" si="5"/>
        <v>405.24223064646861</v>
      </c>
      <c r="M50" s="50">
        <f t="shared" si="5"/>
        <v>150.0736390371043</v>
      </c>
      <c r="N50" s="50">
        <f t="shared" si="5"/>
        <v>455.53805978146352</v>
      </c>
      <c r="O50" s="50">
        <f t="shared" si="5"/>
        <v>245.89072021553031</v>
      </c>
      <c r="P50" s="50">
        <f t="shared" si="5"/>
        <v>115.51221168112622</v>
      </c>
      <c r="Q50" s="50">
        <f t="shared" si="5"/>
        <v>140.0904323911075</v>
      </c>
      <c r="R50" s="50">
        <f t="shared" si="5"/>
        <v>50.946907829298965</v>
      </c>
      <c r="S50" s="50">
        <f t="shared" si="5"/>
        <v>259.45485968019983</v>
      </c>
      <c r="T50" s="50">
        <f t="shared" si="5"/>
        <v>310.83581997236831</v>
      </c>
      <c r="U50" s="50">
        <f t="shared" si="5"/>
        <v>233.14042911874091</v>
      </c>
      <c r="V50" s="50">
        <f t="shared" si="5"/>
        <v>43.079706939790604</v>
      </c>
      <c r="W50" s="50">
        <f t="shared" si="5"/>
        <v>175.03165565209633</v>
      </c>
      <c r="X50" s="50">
        <f t="shared" si="5"/>
        <v>422.60432916124563</v>
      </c>
      <c r="Y50" s="50">
        <f t="shared" si="5"/>
        <v>219.14223719120187</v>
      </c>
      <c r="Z50" s="50">
        <f t="shared" si="5"/>
        <v>446.04316215619474</v>
      </c>
      <c r="AA50" s="50">
        <f t="shared" si="5"/>
        <v>76.881542485747218</v>
      </c>
      <c r="AB50" s="50">
        <f t="shared" si="5"/>
        <v>255.385617840799</v>
      </c>
      <c r="AC50" s="50">
        <f t="shared" si="5"/>
        <v>410.17957741160836</v>
      </c>
      <c r="AD50" s="50">
        <f t="shared" si="5"/>
        <v>390.53870346676672</v>
      </c>
      <c r="AE50" s="50">
        <f t="shared" si="3"/>
        <v>7233.9726027397264</v>
      </c>
    </row>
    <row r="51" spans="1:31" x14ac:dyDescent="0.35">
      <c r="A51" s="48">
        <v>2019</v>
      </c>
      <c r="B51" s="50">
        <v>6</v>
      </c>
      <c r="C51" s="50">
        <f t="shared" ref="C51:AD51" si="6">C19/$B$42</f>
        <v>550.86157209006865</v>
      </c>
      <c r="D51" s="50">
        <f t="shared" si="6"/>
        <v>940.7391370441444</v>
      </c>
      <c r="E51" s="50">
        <f t="shared" si="6"/>
        <v>270.9243046922806</v>
      </c>
      <c r="F51" s="50">
        <f t="shared" si="6"/>
        <v>508.47387619783098</v>
      </c>
      <c r="G51" s="50">
        <f t="shared" si="6"/>
        <v>392.01925906231514</v>
      </c>
      <c r="H51" s="50">
        <f t="shared" si="6"/>
        <v>513.73887421391953</v>
      </c>
      <c r="I51" s="50">
        <f t="shared" si="6"/>
        <v>336.15673773907156</v>
      </c>
      <c r="J51" s="50">
        <f t="shared" si="6"/>
        <v>68.980397736209795</v>
      </c>
      <c r="K51" s="50">
        <f t="shared" si="6"/>
        <v>438.86881768005145</v>
      </c>
      <c r="L51" s="50">
        <f t="shared" si="6"/>
        <v>682.57575974679003</v>
      </c>
      <c r="M51" s="50">
        <f t="shared" si="6"/>
        <v>248.88270282831709</v>
      </c>
      <c r="N51" s="50">
        <f t="shared" si="6"/>
        <v>755.57183393594869</v>
      </c>
      <c r="O51" s="50">
        <f t="shared" si="6"/>
        <v>415.8456060164782</v>
      </c>
      <c r="P51" s="50">
        <f t="shared" si="6"/>
        <v>187.66594623447503</v>
      </c>
      <c r="Q51" s="50">
        <f t="shared" si="6"/>
        <v>229.60745585416271</v>
      </c>
      <c r="R51" s="50">
        <f t="shared" si="6"/>
        <v>81.295138858586185</v>
      </c>
      <c r="S51" s="50">
        <f t="shared" si="6"/>
        <v>426.55407655767505</v>
      </c>
      <c r="T51" s="50">
        <f t="shared" si="6"/>
        <v>517.30836439431846</v>
      </c>
      <c r="U51" s="50">
        <f t="shared" si="6"/>
        <v>378.63367088581913</v>
      </c>
      <c r="V51" s="50">
        <f t="shared" si="6"/>
        <v>71.211329098959126</v>
      </c>
      <c r="W51" s="50">
        <f t="shared" si="6"/>
        <v>292.51972028369431</v>
      </c>
      <c r="X51" s="50">
        <f t="shared" si="6"/>
        <v>714.61193411587067</v>
      </c>
      <c r="Y51" s="50">
        <f t="shared" si="6"/>
        <v>367.47901407207229</v>
      </c>
      <c r="Z51" s="50">
        <f t="shared" si="6"/>
        <v>745.93421044887145</v>
      </c>
      <c r="AA51" s="50">
        <f t="shared" si="6"/>
        <v>126.00300336808309</v>
      </c>
      <c r="AB51" s="50">
        <f t="shared" si="6"/>
        <v>433.60381966396301</v>
      </c>
      <c r="AC51" s="50">
        <f t="shared" si="6"/>
        <v>684.36050483698955</v>
      </c>
      <c r="AD51" s="50">
        <f t="shared" si="6"/>
        <v>665.70991864440509</v>
      </c>
      <c r="AE51" s="50">
        <f t="shared" si="3"/>
        <v>12046.136986301372</v>
      </c>
    </row>
    <row r="52" spans="1:31" x14ac:dyDescent="0.35">
      <c r="A52" s="48">
        <v>2020</v>
      </c>
      <c r="B52" s="50">
        <v>7</v>
      </c>
      <c r="C52" s="50">
        <f t="shared" ref="C52:AD52" si="7">C20/$B$42</f>
        <v>606.98337156671698</v>
      </c>
      <c r="D52" s="50">
        <f t="shared" si="7"/>
        <v>1036.8766650204163</v>
      </c>
      <c r="E52" s="50">
        <f t="shared" si="7"/>
        <v>298.9193989248048</v>
      </c>
      <c r="F52" s="50">
        <f t="shared" si="7"/>
        <v>571.58502169404278</v>
      </c>
      <c r="G52" s="50">
        <f t="shared" si="7"/>
        <v>431.95819719627207</v>
      </c>
      <c r="H52" s="50">
        <f t="shared" si="7"/>
        <v>566.07861171384911</v>
      </c>
      <c r="I52" s="50">
        <f t="shared" si="7"/>
        <v>375.81248114822489</v>
      </c>
      <c r="J52" s="50">
        <f t="shared" si="7"/>
        <v>81.612862206443396</v>
      </c>
      <c r="K52" s="50">
        <f t="shared" si="7"/>
        <v>484.17076325846665</v>
      </c>
      <c r="L52" s="50">
        <f t="shared" si="7"/>
        <v>765.39098724693406</v>
      </c>
      <c r="M52" s="50">
        <f t="shared" si="7"/>
        <v>274.23888276357911</v>
      </c>
      <c r="N52" s="50">
        <f t="shared" si="7"/>
        <v>832.54952325536897</v>
      </c>
      <c r="O52" s="50">
        <f t="shared" si="7"/>
        <v>455.45876836174199</v>
      </c>
      <c r="P52" s="50">
        <f t="shared" si="7"/>
        <v>205.11377176221799</v>
      </c>
      <c r="Q52" s="50">
        <f t="shared" si="7"/>
        <v>251.81992784421874</v>
      </c>
      <c r="R52" s="50">
        <f t="shared" si="7"/>
        <v>88.200888432746666</v>
      </c>
      <c r="S52" s="50">
        <f t="shared" si="7"/>
        <v>469.42145081151898</v>
      </c>
      <c r="T52" s="50">
        <f t="shared" si="7"/>
        <v>578.76302041822396</v>
      </c>
      <c r="U52" s="50">
        <f t="shared" si="7"/>
        <v>429.10666345652891</v>
      </c>
      <c r="V52" s="50">
        <f t="shared" si="7"/>
        <v>77.974698469529656</v>
      </c>
      <c r="W52" s="50">
        <f t="shared" si="7"/>
        <v>346.11719875503707</v>
      </c>
      <c r="X52" s="50">
        <f t="shared" si="7"/>
        <v>804.9191446047538</v>
      </c>
      <c r="Y52" s="50">
        <f t="shared" si="7"/>
        <v>403.63951729813266</v>
      </c>
      <c r="Z52" s="50">
        <f t="shared" si="7"/>
        <v>847.10217820302398</v>
      </c>
      <c r="AA52" s="50">
        <f t="shared" si="7"/>
        <v>137.26693450625902</v>
      </c>
      <c r="AB52" s="50">
        <f t="shared" si="7"/>
        <v>493.61032322451314</v>
      </c>
      <c r="AC52" s="50">
        <f t="shared" si="7"/>
        <v>754.08318103760769</v>
      </c>
      <c r="AD52" s="50">
        <f t="shared" si="7"/>
        <v>741.5954298325255</v>
      </c>
      <c r="AE52" s="50">
        <f t="shared" si="3"/>
        <v>13410.369863013699</v>
      </c>
    </row>
    <row r="53" spans="1:31" x14ac:dyDescent="0.35">
      <c r="A53" s="48">
        <v>2021</v>
      </c>
      <c r="B53" s="50">
        <v>8</v>
      </c>
      <c r="C53" s="163">
        <f t="shared" ref="C53:AD53" si="8">C21/$B$42</f>
        <v>2835.3692715746033</v>
      </c>
      <c r="D53" s="163">
        <f t="shared" si="8"/>
        <v>4861.1481208618134</v>
      </c>
      <c r="E53" s="163">
        <f t="shared" si="8"/>
        <v>1402.1933107630084</v>
      </c>
      <c r="F53" s="163">
        <f t="shared" si="8"/>
        <v>2691.3161073768688</v>
      </c>
      <c r="G53" s="163">
        <f t="shared" si="8"/>
        <v>2014.0468995385102</v>
      </c>
      <c r="H53" s="163">
        <f t="shared" si="8"/>
        <v>2705.0476188196071</v>
      </c>
      <c r="I53" s="163">
        <f t="shared" si="8"/>
        <v>1751.2214426323644</v>
      </c>
      <c r="J53" s="163">
        <f t="shared" si="8"/>
        <v>388.00846348794693</v>
      </c>
      <c r="K53" s="163">
        <f t="shared" si="8"/>
        <v>2277.9263392755479</v>
      </c>
      <c r="L53" s="163">
        <f t="shared" si="8"/>
        <v>3573.2892663446205</v>
      </c>
      <c r="M53" s="163">
        <f t="shared" si="8"/>
        <v>1282.8589004517128</v>
      </c>
      <c r="N53" s="163">
        <f t="shared" si="8"/>
        <v>3907.4458878847859</v>
      </c>
      <c r="O53" s="163">
        <f t="shared" si="8"/>
        <v>2150.8305669342494</v>
      </c>
      <c r="P53" s="163">
        <f t="shared" si="8"/>
        <v>959.72553042057598</v>
      </c>
      <c r="Q53" s="163">
        <f t="shared" si="8"/>
        <v>1194.6598106623003</v>
      </c>
      <c r="R53" s="163">
        <f t="shared" si="8"/>
        <v>412.60188653716835</v>
      </c>
      <c r="S53" s="163">
        <f t="shared" si="8"/>
        <v>2238.6094486102088</v>
      </c>
      <c r="T53" s="163">
        <f t="shared" si="8"/>
        <v>2840.212933497939</v>
      </c>
      <c r="U53" s="163">
        <f t="shared" si="8"/>
        <v>1974.7790308756369</v>
      </c>
      <c r="V53" s="163">
        <f t="shared" si="8"/>
        <v>367.89778060158523</v>
      </c>
      <c r="W53" s="163">
        <f t="shared" si="8"/>
        <v>1646.9169002754795</v>
      </c>
      <c r="X53" s="163">
        <f t="shared" si="8"/>
        <v>3813.6594205597544</v>
      </c>
      <c r="Y53" s="163">
        <f t="shared" si="8"/>
        <v>1883.6549314778219</v>
      </c>
      <c r="Z53" s="163">
        <f t="shared" si="8"/>
        <v>3894.0837729096106</v>
      </c>
      <c r="AA53" s="163">
        <f t="shared" si="8"/>
        <v>650.87955295836571</v>
      </c>
      <c r="AB53" s="163">
        <f t="shared" si="8"/>
        <v>2273.7246075338912</v>
      </c>
      <c r="AC53" s="163">
        <f t="shared" si="8"/>
        <v>3572.509905359233</v>
      </c>
      <c r="AD53" s="163">
        <f t="shared" si="8"/>
        <v>3500.0519280511849</v>
      </c>
      <c r="AE53" s="163">
        <f t="shared" si="3"/>
        <v>63064.669636276405</v>
      </c>
    </row>
    <row r="54" spans="1:31" x14ac:dyDescent="0.35">
      <c r="A54" s="48">
        <v>2022</v>
      </c>
      <c r="B54" s="50">
        <v>9</v>
      </c>
      <c r="C54" s="163">
        <f t="shared" ref="C54:AD54" si="9">C22/$B$42</f>
        <v>3839.3534651671448</v>
      </c>
      <c r="D54" s="163">
        <f t="shared" si="9"/>
        <v>6593.1569937153363</v>
      </c>
      <c r="E54" s="163">
        <f t="shared" si="9"/>
        <v>1902.8246648400559</v>
      </c>
      <c r="F54" s="163">
        <f t="shared" si="9"/>
        <v>3718.9535915313863</v>
      </c>
      <c r="G54" s="163">
        <f t="shared" si="9"/>
        <v>2727.2710751917716</v>
      </c>
      <c r="H54" s="163">
        <f t="shared" si="9"/>
        <v>3697.9299879590731</v>
      </c>
      <c r="I54" s="163">
        <f t="shared" si="9"/>
        <v>2384.3705904400831</v>
      </c>
      <c r="J54" s="163">
        <f t="shared" si="9"/>
        <v>542.28353170758078</v>
      </c>
      <c r="K54" s="163">
        <f t="shared" si="9"/>
        <v>3094.0469230289832</v>
      </c>
      <c r="L54" s="163">
        <f t="shared" si="9"/>
        <v>4877.2780015009876</v>
      </c>
      <c r="M54" s="163">
        <f t="shared" si="9"/>
        <v>1739.7855682906095</v>
      </c>
      <c r="N54" s="163">
        <f t="shared" si="9"/>
        <v>5311.1212524045395</v>
      </c>
      <c r="O54" s="163">
        <f t="shared" si="9"/>
        <v>2929.1745383166849</v>
      </c>
      <c r="P54" s="163">
        <f t="shared" si="9"/>
        <v>1295.5852839016218</v>
      </c>
      <c r="Q54" s="163">
        <f t="shared" si="9"/>
        <v>1623.9071864323719</v>
      </c>
      <c r="R54" s="163">
        <f t="shared" si="9"/>
        <v>554.5871221410091</v>
      </c>
      <c r="S54" s="163">
        <f t="shared" si="9"/>
        <v>3056.4633875077493</v>
      </c>
      <c r="T54" s="163">
        <f t="shared" si="9"/>
        <v>3941.2301320998631</v>
      </c>
      <c r="U54" s="163">
        <f t="shared" si="9"/>
        <v>2672.5975133377951</v>
      </c>
      <c r="V54" s="163">
        <f t="shared" si="9"/>
        <v>501.38102616344884</v>
      </c>
      <c r="W54" s="163">
        <f t="shared" si="9"/>
        <v>2301.3639911864593</v>
      </c>
      <c r="X54" s="163">
        <f t="shared" si="9"/>
        <v>5231.9816118732551</v>
      </c>
      <c r="Y54" s="163">
        <f t="shared" si="9"/>
        <v>2554.7581077238251</v>
      </c>
      <c r="Z54" s="163">
        <f t="shared" si="9"/>
        <v>5294.6737693249434</v>
      </c>
      <c r="AA54" s="163">
        <f t="shared" si="9"/>
        <v>882.67872918383478</v>
      </c>
      <c r="AB54" s="163">
        <f t="shared" si="9"/>
        <v>3099.7366032864384</v>
      </c>
      <c r="AC54" s="163">
        <f t="shared" si="9"/>
        <v>4878.0493079334856</v>
      </c>
      <c r="AD54" s="163">
        <f t="shared" si="9"/>
        <v>4800.8228963046449</v>
      </c>
      <c r="AE54" s="163">
        <f t="shared" si="3"/>
        <v>86047.36685249499</v>
      </c>
    </row>
    <row r="55" spans="1:31" x14ac:dyDescent="0.35">
      <c r="A55" s="48">
        <v>2023</v>
      </c>
      <c r="B55" s="50">
        <v>10</v>
      </c>
      <c r="C55" s="163">
        <f t="shared" ref="C55:AD55" si="10">C23/$B$42</f>
        <v>5037.0227027376077</v>
      </c>
      <c r="D55" s="163">
        <f t="shared" si="10"/>
        <v>8662.3463475813751</v>
      </c>
      <c r="E55" s="163">
        <f t="shared" si="10"/>
        <v>2501.2096088301073</v>
      </c>
      <c r="F55" s="163">
        <f t="shared" si="10"/>
        <v>4966.0826230027806</v>
      </c>
      <c r="G55" s="163">
        <f t="shared" si="10"/>
        <v>3578.1062407284753</v>
      </c>
      <c r="H55" s="163">
        <f t="shared" si="10"/>
        <v>4892.3267698574782</v>
      </c>
      <c r="I55" s="163">
        <f t="shared" si="10"/>
        <v>3143.3788654869536</v>
      </c>
      <c r="J55" s="163">
        <f t="shared" si="10"/>
        <v>731.12479518013572</v>
      </c>
      <c r="K55" s="163">
        <f t="shared" si="10"/>
        <v>4070.3201447472429</v>
      </c>
      <c r="L55" s="163">
        <f t="shared" si="10"/>
        <v>6443.8423728917023</v>
      </c>
      <c r="M55" s="163">
        <f t="shared" si="10"/>
        <v>2285.6221294477086</v>
      </c>
      <c r="N55" s="163">
        <f t="shared" si="10"/>
        <v>6991.3009888809775</v>
      </c>
      <c r="O55" s="163">
        <f t="shared" si="10"/>
        <v>3862.4397417278642</v>
      </c>
      <c r="P55" s="163">
        <f t="shared" si="10"/>
        <v>1695.1076747893819</v>
      </c>
      <c r="Q55" s="163">
        <f t="shared" si="10"/>
        <v>2137.7351380109653</v>
      </c>
      <c r="R55" s="163">
        <f t="shared" si="10"/>
        <v>722.79303890288429</v>
      </c>
      <c r="S55" s="163">
        <f t="shared" si="10"/>
        <v>4039.2587191505572</v>
      </c>
      <c r="T55" s="163">
        <f t="shared" si="10"/>
        <v>5281.7723852278068</v>
      </c>
      <c r="U55" s="163">
        <f t="shared" si="10"/>
        <v>3504.6278334223543</v>
      </c>
      <c r="V55" s="163">
        <f t="shared" si="10"/>
        <v>661.52964545606312</v>
      </c>
      <c r="W55" s="163">
        <f t="shared" si="10"/>
        <v>3102.3474933662164</v>
      </c>
      <c r="X55" s="163">
        <f t="shared" si="10"/>
        <v>6943.2502164083453</v>
      </c>
      <c r="Y55" s="163">
        <f t="shared" si="10"/>
        <v>3356.4987494887619</v>
      </c>
      <c r="Z55" s="163">
        <f t="shared" si="10"/>
        <v>6971.6412727005445</v>
      </c>
      <c r="AA55" s="163">
        <f t="shared" si="10"/>
        <v>1159.5734396541629</v>
      </c>
      <c r="AB55" s="163">
        <f t="shared" si="10"/>
        <v>4091.0471748622799</v>
      </c>
      <c r="AC55" s="163">
        <f t="shared" si="10"/>
        <v>6446.9832270335737</v>
      </c>
      <c r="AD55" s="163">
        <f t="shared" si="10"/>
        <v>6370.0118433148</v>
      </c>
      <c r="AE55" s="163">
        <f t="shared" si="3"/>
        <v>113649.30118288913</v>
      </c>
    </row>
    <row r="56" spans="1:31" x14ac:dyDescent="0.35">
      <c r="A56" s="48">
        <v>2024</v>
      </c>
      <c r="B56" s="50">
        <v>11</v>
      </c>
      <c r="C56" s="163">
        <f t="shared" ref="C56:AD56" si="11">C24/$B$42</f>
        <v>6441.0815442950861</v>
      </c>
      <c r="D56" s="163">
        <f t="shared" si="11"/>
        <v>11091.307321507644</v>
      </c>
      <c r="E56" s="163">
        <f t="shared" si="11"/>
        <v>3203.9427758030147</v>
      </c>
      <c r="F56" s="163">
        <f t="shared" si="11"/>
        <v>6450.4056919666618</v>
      </c>
      <c r="G56" s="163">
        <f t="shared" si="11"/>
        <v>4575.5816913803501</v>
      </c>
      <c r="H56" s="163">
        <f t="shared" si="11"/>
        <v>6303.0074486568265</v>
      </c>
      <c r="I56" s="163">
        <f t="shared" si="11"/>
        <v>4037.0797476369085</v>
      </c>
      <c r="J56" s="163">
        <f t="shared" si="11"/>
        <v>957.54702240731967</v>
      </c>
      <c r="K56" s="163">
        <f t="shared" si="11"/>
        <v>5217.6726146681103</v>
      </c>
      <c r="L56" s="163">
        <f t="shared" si="11"/>
        <v>8291.9194938395904</v>
      </c>
      <c r="M56" s="163">
        <f t="shared" si="11"/>
        <v>2926.3189691562793</v>
      </c>
      <c r="N56" s="163">
        <f t="shared" si="11"/>
        <v>8967.0108620793289</v>
      </c>
      <c r="O56" s="163">
        <f t="shared" si="11"/>
        <v>4961.5295746717411</v>
      </c>
      <c r="P56" s="163">
        <f t="shared" si="11"/>
        <v>2162.2927368993596</v>
      </c>
      <c r="Q56" s="163">
        <f t="shared" si="11"/>
        <v>2741.9672894227356</v>
      </c>
      <c r="R56" s="163">
        <f t="shared" si="11"/>
        <v>918.75742411598776</v>
      </c>
      <c r="S56" s="163">
        <f t="shared" si="11"/>
        <v>5198.9292045326365</v>
      </c>
      <c r="T56" s="163">
        <f t="shared" si="11"/>
        <v>6881.7706949196399</v>
      </c>
      <c r="U56" s="163">
        <f t="shared" si="11"/>
        <v>4479.6098653916433</v>
      </c>
      <c r="V56" s="163">
        <f t="shared" si="11"/>
        <v>850.23497144424925</v>
      </c>
      <c r="W56" s="163">
        <f t="shared" si="11"/>
        <v>4062.6350312727509</v>
      </c>
      <c r="X56" s="163">
        <f t="shared" si="11"/>
        <v>8969.6880259853606</v>
      </c>
      <c r="Y56" s="163">
        <f t="shared" si="11"/>
        <v>4297.6280146130412</v>
      </c>
      <c r="Z56" s="163">
        <f t="shared" si="11"/>
        <v>8944.0765955574643</v>
      </c>
      <c r="AA56" s="163">
        <f t="shared" si="11"/>
        <v>1484.5804364672238</v>
      </c>
      <c r="AB56" s="163">
        <f t="shared" si="11"/>
        <v>5259.4242197937028</v>
      </c>
      <c r="AC56" s="163">
        <f t="shared" si="11"/>
        <v>8298.3833525649534</v>
      </c>
      <c r="AD56" s="163">
        <f t="shared" si="11"/>
        <v>8227.9446745512123</v>
      </c>
      <c r="AE56" s="163">
        <f t="shared" si="3"/>
        <v>146202.32729560081</v>
      </c>
    </row>
    <row r="57" spans="1:31" x14ac:dyDescent="0.35">
      <c r="A57" s="48">
        <v>2025</v>
      </c>
      <c r="B57" s="50">
        <v>12</v>
      </c>
      <c r="C57" s="163">
        <f t="shared" ref="C57:AD57" si="12">C25/$B$42</f>
        <v>8063.7685874836025</v>
      </c>
      <c r="D57" s="163">
        <f t="shared" si="12"/>
        <v>13901.825827342007</v>
      </c>
      <c r="E57" s="163">
        <f t="shared" si="12"/>
        <v>4017.3859181660455</v>
      </c>
      <c r="F57" s="163">
        <f t="shared" si="12"/>
        <v>8189.1387362454634</v>
      </c>
      <c r="G57" s="163">
        <f t="shared" si="12"/>
        <v>5728.395697296517</v>
      </c>
      <c r="H57" s="163">
        <f t="shared" si="12"/>
        <v>7944.2761869311626</v>
      </c>
      <c r="I57" s="163">
        <f t="shared" si="12"/>
        <v>5074.0111832250914</v>
      </c>
      <c r="J57" s="163">
        <f t="shared" si="12"/>
        <v>1224.4912070803232</v>
      </c>
      <c r="K57" s="163">
        <f t="shared" si="12"/>
        <v>6546.6509446316741</v>
      </c>
      <c r="L57" s="163">
        <f t="shared" si="12"/>
        <v>10439.836295263916</v>
      </c>
      <c r="M57" s="163">
        <f t="shared" si="12"/>
        <v>3667.6140624880363</v>
      </c>
      <c r="N57" s="163">
        <f t="shared" si="12"/>
        <v>11256.622587722553</v>
      </c>
      <c r="O57" s="163">
        <f t="shared" si="12"/>
        <v>6236.9840384385216</v>
      </c>
      <c r="P57" s="163">
        <f t="shared" si="12"/>
        <v>2700.9851384892991</v>
      </c>
      <c r="Q57" s="163">
        <f t="shared" si="12"/>
        <v>3442.2272436396424</v>
      </c>
      <c r="R57" s="163">
        <f t="shared" si="12"/>
        <v>1143.9526975176243</v>
      </c>
      <c r="S57" s="163">
        <f t="shared" si="12"/>
        <v>6547.0257862734834</v>
      </c>
      <c r="T57" s="163">
        <f t="shared" si="12"/>
        <v>8760.6327949848874</v>
      </c>
      <c r="U57" s="163">
        <f t="shared" si="12"/>
        <v>5605.9598016838527</v>
      </c>
      <c r="V57" s="163">
        <f t="shared" si="12"/>
        <v>1069.3259720657543</v>
      </c>
      <c r="W57" s="163">
        <f t="shared" si="12"/>
        <v>5194.6813142577203</v>
      </c>
      <c r="X57" s="163">
        <f t="shared" si="12"/>
        <v>11332.850824453208</v>
      </c>
      <c r="Y57" s="163">
        <f t="shared" si="12"/>
        <v>5386.5850633733844</v>
      </c>
      <c r="Z57" s="163">
        <f t="shared" si="12"/>
        <v>11230.417221414855</v>
      </c>
      <c r="AA57" s="163">
        <f t="shared" si="12"/>
        <v>1860.6087197668608</v>
      </c>
      <c r="AB57" s="163">
        <f t="shared" si="12"/>
        <v>6616.2495814798949</v>
      </c>
      <c r="AC57" s="163">
        <f t="shared" si="12"/>
        <v>10450.71023717702</v>
      </c>
      <c r="AD57" s="163">
        <f t="shared" si="12"/>
        <v>10394.335682072211</v>
      </c>
      <c r="AE57" s="163">
        <f t="shared" si="3"/>
        <v>184027.54935096463</v>
      </c>
    </row>
    <row r="58" spans="1:31" x14ac:dyDescent="0.35">
      <c r="A58" s="48">
        <v>2026</v>
      </c>
      <c r="B58" s="50">
        <v>13</v>
      </c>
      <c r="C58" s="163">
        <f t="shared" ref="C58:AD58" si="13">C26/$B$42</f>
        <v>9916.914260522426</v>
      </c>
      <c r="D58" s="163">
        <f t="shared" si="13"/>
        <v>17114.981626932444</v>
      </c>
      <c r="E58" s="163">
        <f t="shared" si="13"/>
        <v>4947.696485715157</v>
      </c>
      <c r="F58" s="163">
        <f t="shared" si="13"/>
        <v>10199.065949859141</v>
      </c>
      <c r="G58" s="163">
        <f t="shared" si="13"/>
        <v>7044.9565555417494</v>
      </c>
      <c r="H58" s="163">
        <f t="shared" si="13"/>
        <v>9830.0269396870881</v>
      </c>
      <c r="I58" s="163">
        <f t="shared" si="13"/>
        <v>6262.4512715398387</v>
      </c>
      <c r="J58" s="163">
        <f t="shared" si="13"/>
        <v>1534.8324659086691</v>
      </c>
      <c r="K58" s="163">
        <f t="shared" si="13"/>
        <v>8067.4681725938162</v>
      </c>
      <c r="L58" s="163">
        <f t="shared" si="13"/>
        <v>12905.382334563699</v>
      </c>
      <c r="M58" s="163">
        <f t="shared" si="13"/>
        <v>4515.0591209626991</v>
      </c>
      <c r="N58" s="163">
        <f t="shared" si="13"/>
        <v>13877.933464467322</v>
      </c>
      <c r="O58" s="163">
        <f t="shared" si="13"/>
        <v>7699.0235673794296</v>
      </c>
      <c r="P58" s="163">
        <f t="shared" si="13"/>
        <v>3314.8937467751589</v>
      </c>
      <c r="Q58" s="163">
        <f t="shared" si="13"/>
        <v>4243.9629291491783</v>
      </c>
      <c r="R58" s="163">
        <f t="shared" si="13"/>
        <v>1399.7943239510714</v>
      </c>
      <c r="S58" s="163">
        <f t="shared" si="13"/>
        <v>8094.7622016396199</v>
      </c>
      <c r="T58" s="163">
        <f t="shared" si="13"/>
        <v>10937.300981170731</v>
      </c>
      <c r="U58" s="163">
        <f t="shared" si="13"/>
        <v>6891.8104054883834</v>
      </c>
      <c r="V58" s="163">
        <f t="shared" si="13"/>
        <v>1320.5767469676246</v>
      </c>
      <c r="W58" s="163">
        <f t="shared" si="13"/>
        <v>6510.6616594506404</v>
      </c>
      <c r="X58" s="163">
        <f t="shared" si="13"/>
        <v>14053.705077150647</v>
      </c>
      <c r="Y58" s="163">
        <f t="shared" si="13"/>
        <v>6631.5354501064921</v>
      </c>
      <c r="Z58" s="163">
        <f t="shared" si="13"/>
        <v>13848.527163345749</v>
      </c>
      <c r="AA58" s="163">
        <f t="shared" si="13"/>
        <v>2290.4728036744941</v>
      </c>
      <c r="AB58" s="163">
        <f t="shared" si="13"/>
        <v>8172.5653807148819</v>
      </c>
      <c r="AC58" s="163">
        <f t="shared" si="13"/>
        <v>12921.886088082212</v>
      </c>
      <c r="AD58" s="163">
        <f t="shared" si="13"/>
        <v>12888.358845965233</v>
      </c>
      <c r="AE58" s="163">
        <f t="shared" si="3"/>
        <v>227436.60601930559</v>
      </c>
    </row>
    <row r="59" spans="1:31" x14ac:dyDescent="0.35">
      <c r="A59" s="48">
        <v>2027</v>
      </c>
      <c r="B59" s="50">
        <v>14</v>
      </c>
      <c r="C59" s="163">
        <f t="shared" ref="C59:AD59" si="14">C27/$B$42</f>
        <v>12011.987244026399</v>
      </c>
      <c r="D59" s="163">
        <f t="shared" si="14"/>
        <v>20751.228002254134</v>
      </c>
      <c r="E59" s="163">
        <f t="shared" si="14"/>
        <v>6000.8506142732022</v>
      </c>
      <c r="F59" s="163">
        <f t="shared" si="14"/>
        <v>12496.584413977864</v>
      </c>
      <c r="G59" s="163">
        <f t="shared" si="14"/>
        <v>8533.4155653822345</v>
      </c>
      <c r="H59" s="163">
        <f t="shared" si="14"/>
        <v>11973.788008935308</v>
      </c>
      <c r="I59" s="163">
        <f t="shared" si="14"/>
        <v>7610.4470357792015</v>
      </c>
      <c r="J59" s="163">
        <f t="shared" si="14"/>
        <v>1891.3865196170057</v>
      </c>
      <c r="K59" s="163">
        <f t="shared" si="14"/>
        <v>9790.041130164318</v>
      </c>
      <c r="L59" s="163">
        <f t="shared" si="14"/>
        <v>15705.868593282896</v>
      </c>
      <c r="M59" s="163">
        <f t="shared" si="14"/>
        <v>5474.040616376662</v>
      </c>
      <c r="N59" s="163">
        <f t="shared" si="14"/>
        <v>16848.23050083447</v>
      </c>
      <c r="O59" s="163">
        <f t="shared" si="14"/>
        <v>9357.5843705266088</v>
      </c>
      <c r="P59" s="163">
        <f t="shared" si="14"/>
        <v>4007.6073107483539</v>
      </c>
      <c r="Q59" s="163">
        <f t="shared" si="14"/>
        <v>5152.4662067517393</v>
      </c>
      <c r="R59" s="163">
        <f t="shared" si="14"/>
        <v>1687.6475373728383</v>
      </c>
      <c r="S59" s="163">
        <f t="shared" si="14"/>
        <v>9853.0518253923528</v>
      </c>
      <c r="T59" s="163">
        <f t="shared" si="14"/>
        <v>13430.299336958733</v>
      </c>
      <c r="U59" s="163">
        <f t="shared" si="14"/>
        <v>8345.0433317087518</v>
      </c>
      <c r="V59" s="163">
        <f t="shared" si="14"/>
        <v>1605.7125753078428</v>
      </c>
      <c r="W59" s="163">
        <f t="shared" si="14"/>
        <v>8022.499497715542</v>
      </c>
      <c r="X59" s="163">
        <f t="shared" si="14"/>
        <v>17152.690886161261</v>
      </c>
      <c r="Y59" s="163">
        <f t="shared" si="14"/>
        <v>8040.4019944544316</v>
      </c>
      <c r="Z59" s="163">
        <f t="shared" si="14"/>
        <v>16815.760884652067</v>
      </c>
      <c r="AA59" s="163">
        <f t="shared" si="14"/>
        <v>2776.9033828455331</v>
      </c>
      <c r="AB59" s="163">
        <f t="shared" si="14"/>
        <v>9939.1114009460325</v>
      </c>
      <c r="AC59" s="163">
        <f t="shared" si="14"/>
        <v>15729.353565848547</v>
      </c>
      <c r="AD59" s="163">
        <f t="shared" si="14"/>
        <v>15728.705605636345</v>
      </c>
      <c r="AE59" s="163">
        <f t="shared" si="3"/>
        <v>276732.70795793069</v>
      </c>
    </row>
    <row r="60" spans="1:31" x14ac:dyDescent="0.35">
      <c r="A60" s="48">
        <v>2028</v>
      </c>
      <c r="B60" s="50">
        <v>15</v>
      </c>
      <c r="C60" s="163">
        <f t="shared" ref="C60:AD60" si="15">C28/$B$42</f>
        <v>14360.132461382627</v>
      </c>
      <c r="D60" s="163">
        <f t="shared" si="15"/>
        <v>24830.457020477308</v>
      </c>
      <c r="E60" s="163">
        <f t="shared" si="15"/>
        <v>7182.661964071749</v>
      </c>
      <c r="F60" s="163">
        <f t="shared" si="15"/>
        <v>15097.741075953321</v>
      </c>
      <c r="G60" s="163">
        <f t="shared" si="15"/>
        <v>10201.694014769848</v>
      </c>
      <c r="H60" s="163">
        <f t="shared" si="15"/>
        <v>14388.758719175205</v>
      </c>
      <c r="I60" s="163">
        <f t="shared" si="15"/>
        <v>9125.8380478554573</v>
      </c>
      <c r="J60" s="163">
        <f t="shared" si="15"/>
        <v>2296.9150995447458</v>
      </c>
      <c r="K60" s="163">
        <f t="shared" si="15"/>
        <v>11724.021081140498</v>
      </c>
      <c r="L60" s="163">
        <f t="shared" si="15"/>
        <v>18858.175831079614</v>
      </c>
      <c r="M60" s="163">
        <f t="shared" si="15"/>
        <v>6549.7970024199658</v>
      </c>
      <c r="N60" s="163">
        <f t="shared" si="15"/>
        <v>20184.343017122799</v>
      </c>
      <c r="O60" s="163">
        <f t="shared" si="15"/>
        <v>11222.347456140298</v>
      </c>
      <c r="P60" s="163">
        <f t="shared" si="15"/>
        <v>4782.6072714062029</v>
      </c>
      <c r="Q60" s="163">
        <f t="shared" si="15"/>
        <v>6172.8889531242467</v>
      </c>
      <c r="R60" s="163">
        <f t="shared" si="15"/>
        <v>2008.8328185691491</v>
      </c>
      <c r="S60" s="163">
        <f t="shared" si="15"/>
        <v>11832.53797417758</v>
      </c>
      <c r="T60" s="163">
        <f t="shared" si="15"/>
        <v>16257.772961824094</v>
      </c>
      <c r="U60" s="163">
        <f t="shared" si="15"/>
        <v>9973.3155688328497</v>
      </c>
      <c r="V60" s="163">
        <f t="shared" si="15"/>
        <v>1926.4148846644146</v>
      </c>
      <c r="W60" s="163">
        <f t="shared" si="15"/>
        <v>9741.8893175030425</v>
      </c>
      <c r="X60" s="163">
        <f t="shared" si="15"/>
        <v>20649.773924522764</v>
      </c>
      <c r="Y60" s="163">
        <f t="shared" si="15"/>
        <v>9620.8900705985707</v>
      </c>
      <c r="Z60" s="163">
        <f t="shared" si="15"/>
        <v>20149.015741999301</v>
      </c>
      <c r="AA60" s="163">
        <f t="shared" si="15"/>
        <v>3322.556069769691</v>
      </c>
      <c r="AB60" s="163">
        <f t="shared" si="15"/>
        <v>11926.355810542553</v>
      </c>
      <c r="AC60" s="163">
        <f t="shared" si="15"/>
        <v>18890.124150404932</v>
      </c>
      <c r="AD60" s="163">
        <f t="shared" si="15"/>
        <v>18933.632512023265</v>
      </c>
      <c r="AE60" s="163">
        <f t="shared" si="3"/>
        <v>332211.49082109606</v>
      </c>
    </row>
    <row r="61" spans="1:31" x14ac:dyDescent="0.35">
      <c r="A61" s="48">
        <v>2029</v>
      </c>
      <c r="B61" s="50">
        <v>16</v>
      </c>
      <c r="C61" s="163">
        <f t="shared" ref="C61:AD61" si="16">C29/$B$42</f>
        <v>16972.202661237745</v>
      </c>
      <c r="D61" s="163">
        <f t="shared" si="16"/>
        <v>29372.053840636709</v>
      </c>
      <c r="E61" s="163">
        <f t="shared" si="16"/>
        <v>8498.7973998727066</v>
      </c>
      <c r="F61" s="163">
        <f t="shared" si="16"/>
        <v>18018.263839239848</v>
      </c>
      <c r="G61" s="163">
        <f t="shared" si="16"/>
        <v>12057.505615279157</v>
      </c>
      <c r="H61" s="163">
        <f t="shared" si="16"/>
        <v>17087.840070207891</v>
      </c>
      <c r="I61" s="163">
        <f t="shared" si="16"/>
        <v>10816.276129250369</v>
      </c>
      <c r="J61" s="163">
        <f t="shared" si="16"/>
        <v>2754.1305210480191</v>
      </c>
      <c r="K61" s="163">
        <f t="shared" si="16"/>
        <v>13878.819236608677</v>
      </c>
      <c r="L61" s="163">
        <f t="shared" si="16"/>
        <v>22378.794964304489</v>
      </c>
      <c r="M61" s="163">
        <f t="shared" si="16"/>
        <v>7747.4330439764071</v>
      </c>
      <c r="N61" s="163">
        <f t="shared" si="16"/>
        <v>23902.686468514337</v>
      </c>
      <c r="O61" s="163">
        <f t="shared" si="16"/>
        <v>13302.762838761828</v>
      </c>
      <c r="P61" s="163">
        <f t="shared" si="16"/>
        <v>5643.2783927378387</v>
      </c>
      <c r="Q61" s="163">
        <f t="shared" si="16"/>
        <v>7310.256460586299</v>
      </c>
      <c r="R61" s="163">
        <f t="shared" si="16"/>
        <v>2364.630429751378</v>
      </c>
      <c r="S61" s="163">
        <f t="shared" si="16"/>
        <v>14043.619216854089</v>
      </c>
      <c r="T61" s="163">
        <f t="shared" si="16"/>
        <v>19437.52102733824</v>
      </c>
      <c r="U61" s="163">
        <f t="shared" si="16"/>
        <v>11784.08141411563</v>
      </c>
      <c r="V61" s="163">
        <f t="shared" si="16"/>
        <v>2284.3253968170884</v>
      </c>
      <c r="W61" s="163">
        <f t="shared" si="16"/>
        <v>11680.316071180803</v>
      </c>
      <c r="X61" s="163">
        <f t="shared" si="16"/>
        <v>24564.488927433409</v>
      </c>
      <c r="Y61" s="163">
        <f t="shared" si="16"/>
        <v>11380.508650110985</v>
      </c>
      <c r="Z61" s="163">
        <f t="shared" si="16"/>
        <v>23864.775684200962</v>
      </c>
      <c r="AA61" s="163">
        <f t="shared" si="16"/>
        <v>3930.0186645289514</v>
      </c>
      <c r="AB61" s="163">
        <f t="shared" si="16"/>
        <v>14144.520800576744</v>
      </c>
      <c r="AC61" s="163">
        <f t="shared" si="16"/>
        <v>22420.818538144329</v>
      </c>
      <c r="AD61" s="163">
        <f t="shared" si="16"/>
        <v>22521.00112871845</v>
      </c>
      <c r="AE61" s="163">
        <f t="shared" si="3"/>
        <v>394161.7274320334</v>
      </c>
    </row>
    <row r="62" spans="1:31" x14ac:dyDescent="0.35">
      <c r="A62" s="48">
        <v>2030</v>
      </c>
      <c r="B62" s="50">
        <v>17</v>
      </c>
      <c r="C62" s="163">
        <f t="shared" ref="C62:AD62" si="17">C30/$B$42</f>
        <v>19858.785027319067</v>
      </c>
      <c r="D62" s="163">
        <f t="shared" si="17"/>
        <v>34394.942508751003</v>
      </c>
      <c r="E62" s="163">
        <f t="shared" si="17"/>
        <v>9954.7902172875038</v>
      </c>
      <c r="F62" s="163">
        <f t="shared" si="17"/>
        <v>21273.588030347855</v>
      </c>
      <c r="G62" s="163">
        <f t="shared" si="17"/>
        <v>14108.375404895995</v>
      </c>
      <c r="H62" s="163">
        <f t="shared" si="17"/>
        <v>20083.660691397665</v>
      </c>
      <c r="I62" s="163">
        <f t="shared" si="17"/>
        <v>12689.24199755106</v>
      </c>
      <c r="J62" s="163">
        <f t="shared" si="17"/>
        <v>3265.6995983618153</v>
      </c>
      <c r="K62" s="163">
        <f t="shared" si="17"/>
        <v>16263.628287401805</v>
      </c>
      <c r="L62" s="163">
        <f t="shared" si="17"/>
        <v>26283.861228075224</v>
      </c>
      <c r="M62" s="163">
        <f t="shared" si="17"/>
        <v>9071.9319000257747</v>
      </c>
      <c r="N62" s="163">
        <f t="shared" si="17"/>
        <v>28019.299441406314</v>
      </c>
      <c r="O62" s="163">
        <f t="shared" si="17"/>
        <v>15608.069995918091</v>
      </c>
      <c r="P62" s="163">
        <f t="shared" si="17"/>
        <v>6592.9177043812106</v>
      </c>
      <c r="Q62" s="163">
        <f t="shared" si="17"/>
        <v>8569.478749768592</v>
      </c>
      <c r="R62" s="163">
        <f t="shared" si="17"/>
        <v>2756.2842201826393</v>
      </c>
      <c r="S62" s="163">
        <f t="shared" si="17"/>
        <v>16496.470791483276</v>
      </c>
      <c r="T62" s="163">
        <f t="shared" si="17"/>
        <v>22987.024976021668</v>
      </c>
      <c r="U62" s="163">
        <f t="shared" si="17"/>
        <v>13784.610983529681</v>
      </c>
      <c r="V62" s="163">
        <f t="shared" si="17"/>
        <v>2681.049632487684</v>
      </c>
      <c r="W62" s="163">
        <f t="shared" si="17"/>
        <v>13849.071785673184</v>
      </c>
      <c r="X62" s="163">
        <f t="shared" si="17"/>
        <v>28915.976583379095</v>
      </c>
      <c r="Y62" s="163">
        <f t="shared" si="17"/>
        <v>13326.588046603392</v>
      </c>
      <c r="Z62" s="163">
        <f t="shared" si="17"/>
        <v>27979.148149803841</v>
      </c>
      <c r="AA62" s="163">
        <f t="shared" si="17"/>
        <v>4601.8172847695305</v>
      </c>
      <c r="AB62" s="163">
        <f t="shared" si="17"/>
        <v>16603.60426212307</v>
      </c>
      <c r="AC62" s="163">
        <f t="shared" si="17"/>
        <v>26337.700826264409</v>
      </c>
      <c r="AD62" s="163">
        <f t="shared" si="17"/>
        <v>26508.311874561026</v>
      </c>
      <c r="AE62" s="163">
        <f t="shared" si="3"/>
        <v>462865.93019977154</v>
      </c>
    </row>
    <row r="63" spans="1:31" x14ac:dyDescent="0.35">
      <c r="A63" s="48">
        <v>2031</v>
      </c>
      <c r="B63" s="50">
        <v>18</v>
      </c>
      <c r="C63" s="163">
        <f t="shared" ref="C63:AD63" si="18">C31/$B$42</f>
        <v>23030.223859720096</v>
      </c>
      <c r="D63" s="163">
        <f t="shared" si="18"/>
        <v>39917.625023018692</v>
      </c>
      <c r="E63" s="163">
        <f t="shared" si="18"/>
        <v>11556.051428380693</v>
      </c>
      <c r="F63" s="163">
        <f t="shared" si="18"/>
        <v>24878.879174655696</v>
      </c>
      <c r="G63" s="163">
        <f t="shared" si="18"/>
        <v>16361.655860283165</v>
      </c>
      <c r="H63" s="163">
        <f t="shared" si="18"/>
        <v>23388.599065707644</v>
      </c>
      <c r="I63" s="163">
        <f t="shared" si="18"/>
        <v>14752.059493196643</v>
      </c>
      <c r="J63" s="163">
        <f t="shared" si="18"/>
        <v>3834.2470304069338</v>
      </c>
      <c r="K63" s="163">
        <f t="shared" si="18"/>
        <v>18887.440785205963</v>
      </c>
      <c r="L63" s="163">
        <f t="shared" si="18"/>
        <v>30589.183406993357</v>
      </c>
      <c r="M63" s="163">
        <f t="shared" si="18"/>
        <v>10528.165430440085</v>
      </c>
      <c r="N63" s="163">
        <f t="shared" si="18"/>
        <v>32549.875245960255</v>
      </c>
      <c r="O63" s="163">
        <f t="shared" si="18"/>
        <v>18147.315353231235</v>
      </c>
      <c r="P63" s="163">
        <f t="shared" si="18"/>
        <v>7634.7421125246074</v>
      </c>
      <c r="Q63" s="163">
        <f t="shared" si="18"/>
        <v>9955.3602301773681</v>
      </c>
      <c r="R63" s="163">
        <f t="shared" si="18"/>
        <v>3185.0048580422781</v>
      </c>
      <c r="S63" s="163">
        <f t="shared" si="18"/>
        <v>19201.062933369456</v>
      </c>
      <c r="T63" s="163">
        <f t="shared" si="18"/>
        <v>26923.472833210173</v>
      </c>
      <c r="U63" s="163">
        <f t="shared" si="18"/>
        <v>15982.005984840378</v>
      </c>
      <c r="V63" s="163">
        <f t="shared" si="18"/>
        <v>3118.1599079678722</v>
      </c>
      <c r="W63" s="163">
        <f t="shared" si="18"/>
        <v>16259.26992731359</v>
      </c>
      <c r="X63" s="163">
        <f t="shared" si="18"/>
        <v>33723.01517565309</v>
      </c>
      <c r="Y63" s="163">
        <f t="shared" si="18"/>
        <v>15466.295052567828</v>
      </c>
      <c r="Z63" s="163">
        <f t="shared" si="18"/>
        <v>32507.895580237768</v>
      </c>
      <c r="AA63" s="163">
        <f t="shared" si="18"/>
        <v>5340.4215945220431</v>
      </c>
      <c r="AB63" s="163">
        <f t="shared" si="18"/>
        <v>19313.398323789235</v>
      </c>
      <c r="AC63" s="163">
        <f t="shared" si="18"/>
        <v>30656.707767755124</v>
      </c>
      <c r="AD63" s="163">
        <f t="shared" si="18"/>
        <v>30912.733047845402</v>
      </c>
      <c r="AE63" s="163">
        <f t="shared" si="3"/>
        <v>538600.86648701678</v>
      </c>
    </row>
    <row r="64" spans="1:31" x14ac:dyDescent="0.35">
      <c r="A64" s="48">
        <v>2032</v>
      </c>
      <c r="B64" s="50">
        <v>19</v>
      </c>
      <c r="C64" s="163">
        <f t="shared" ref="C64:AD64" si="19">C32/$B$42</f>
        <v>26496.640104039823</v>
      </c>
      <c r="D64" s="163">
        <f t="shared" si="19"/>
        <v>45958.214994929593</v>
      </c>
      <c r="E64" s="163">
        <f t="shared" si="19"/>
        <v>13307.879488486917</v>
      </c>
      <c r="F64" s="163">
        <f t="shared" si="19"/>
        <v>28849.05278138756</v>
      </c>
      <c r="G64" s="163">
        <f t="shared" si="19"/>
        <v>18824.540769984298</v>
      </c>
      <c r="H64" s="163">
        <f t="shared" si="19"/>
        <v>27014.802747017635</v>
      </c>
      <c r="I64" s="163">
        <f t="shared" si="19"/>
        <v>17011.907859554853</v>
      </c>
      <c r="J64" s="163">
        <f t="shared" si="19"/>
        <v>4462.3583555023124</v>
      </c>
      <c r="K64" s="163">
        <f t="shared" si="19"/>
        <v>21759.064991391646</v>
      </c>
      <c r="L64" s="163">
        <f t="shared" si="19"/>
        <v>35310.269093956013</v>
      </c>
      <c r="M64" s="163">
        <f t="shared" si="19"/>
        <v>12120.903076637454</v>
      </c>
      <c r="N64" s="163">
        <f t="shared" si="19"/>
        <v>37509.78916496571</v>
      </c>
      <c r="O64" s="163">
        <f t="shared" si="19"/>
        <v>20929.367378661147</v>
      </c>
      <c r="P64" s="163">
        <f t="shared" si="19"/>
        <v>8771.8949437969513</v>
      </c>
      <c r="Q64" s="163">
        <f t="shared" si="19"/>
        <v>11472.608032724867</v>
      </c>
      <c r="R64" s="163">
        <f t="shared" si="19"/>
        <v>3651.9726035270132</v>
      </c>
      <c r="S64" s="163">
        <f t="shared" si="19"/>
        <v>22167.176714778769</v>
      </c>
      <c r="T64" s="163">
        <f t="shared" si="19"/>
        <v>31263.780362877424</v>
      </c>
      <c r="U64" s="163">
        <f t="shared" si="19"/>
        <v>18383.213295250673</v>
      </c>
      <c r="V64" s="163">
        <f t="shared" si="19"/>
        <v>3597.1979227965367</v>
      </c>
      <c r="W64" s="163">
        <f t="shared" si="19"/>
        <v>18921.85793689315</v>
      </c>
      <c r="X64" s="163">
        <f t="shared" si="19"/>
        <v>39004.047985201731</v>
      </c>
      <c r="Y64" s="163">
        <f t="shared" si="19"/>
        <v>17806.645982178426</v>
      </c>
      <c r="Z64" s="163">
        <f t="shared" si="19"/>
        <v>37466.462604160624</v>
      </c>
      <c r="AA64" s="163">
        <f t="shared" si="19"/>
        <v>6148.2493094444144</v>
      </c>
      <c r="AB64" s="163">
        <f t="shared" si="19"/>
        <v>22283.505361820695</v>
      </c>
      <c r="AC64" s="163">
        <f t="shared" si="19"/>
        <v>35393.474055376384</v>
      </c>
      <c r="AD64" s="163">
        <f t="shared" si="19"/>
        <v>35751.125960399055</v>
      </c>
      <c r="AE64" s="163">
        <f t="shared" si="3"/>
        <v>621638.00387774175</v>
      </c>
    </row>
    <row r="65" spans="1:31" x14ac:dyDescent="0.35">
      <c r="A65" s="48">
        <v>2033</v>
      </c>
      <c r="B65" s="50">
        <v>20</v>
      </c>
      <c r="C65" s="163">
        <f t="shared" ref="C65:AD65" si="20">C33/$B$42</f>
        <v>30267.948316757014</v>
      </c>
      <c r="D65" s="163">
        <f t="shared" si="20"/>
        <v>52534.466911825148</v>
      </c>
      <c r="E65" s="163">
        <f t="shared" si="20"/>
        <v>15215.468753974523</v>
      </c>
      <c r="F65" s="163">
        <f t="shared" si="20"/>
        <v>33198.791673753774</v>
      </c>
      <c r="G65" s="163">
        <f t="shared" si="20"/>
        <v>21504.077286490865</v>
      </c>
      <c r="H65" s="163">
        <f t="shared" si="20"/>
        <v>30974.205121504721</v>
      </c>
      <c r="I65" s="163">
        <f t="shared" si="20"/>
        <v>19475.832435800457</v>
      </c>
      <c r="J65" s="163">
        <f t="shared" si="20"/>
        <v>5152.5825504139593</v>
      </c>
      <c r="K65" s="163">
        <f t="shared" si="20"/>
        <v>24887.138663404421</v>
      </c>
      <c r="L65" s="163">
        <f t="shared" si="20"/>
        <v>40462.346706911179</v>
      </c>
      <c r="M65" s="163">
        <f t="shared" si="20"/>
        <v>13854.81958149976</v>
      </c>
      <c r="N65" s="163">
        <f t="shared" si="20"/>
        <v>42914.122163823333</v>
      </c>
      <c r="O65" s="163">
        <f t="shared" si="20"/>
        <v>23962.929727164068</v>
      </c>
      <c r="P65" s="163">
        <f t="shared" si="20"/>
        <v>10007.451622500757</v>
      </c>
      <c r="Q65" s="163">
        <f t="shared" si="20"/>
        <v>13125.839260259565</v>
      </c>
      <c r="R65" s="163">
        <f t="shared" si="20"/>
        <v>4158.3397100491466</v>
      </c>
      <c r="S65" s="163">
        <f t="shared" si="20"/>
        <v>25404.417853296269</v>
      </c>
      <c r="T65" s="163">
        <f t="shared" si="20"/>
        <v>36024.609628085622</v>
      </c>
      <c r="U65" s="163">
        <f t="shared" si="20"/>
        <v>20995.036753844328</v>
      </c>
      <c r="V65" s="163">
        <f t="shared" si="20"/>
        <v>4119.6770138629918</v>
      </c>
      <c r="W65" s="163">
        <f t="shared" si="20"/>
        <v>21847.628255190761</v>
      </c>
      <c r="X65" s="163">
        <f t="shared" si="20"/>
        <v>44777.207225722064</v>
      </c>
      <c r="Y65" s="163">
        <f t="shared" si="20"/>
        <v>20354.518009701114</v>
      </c>
      <c r="Z65" s="163">
        <f t="shared" si="20"/>
        <v>42869.999694534628</v>
      </c>
      <c r="AA65" s="163">
        <f t="shared" si="20"/>
        <v>7027.6701131547879</v>
      </c>
      <c r="AB65" s="163">
        <f t="shared" si="20"/>
        <v>25523.351948313444</v>
      </c>
      <c r="AC65" s="163">
        <f t="shared" si="20"/>
        <v>40563.354363761835</v>
      </c>
      <c r="AD65" s="163">
        <f t="shared" si="20"/>
        <v>41040.066889337089</v>
      </c>
      <c r="AE65" s="163">
        <f t="shared" si="3"/>
        <v>712243.89823493781</v>
      </c>
    </row>
    <row r="66" spans="1:31" x14ac:dyDescent="0.35">
      <c r="A66" s="48">
        <v>2034</v>
      </c>
      <c r="B66" s="50">
        <v>21</v>
      </c>
      <c r="C66" s="163">
        <f t="shared" ref="C66:AD66" si="21">C34/$B$42</f>
        <v>34353.871520245011</v>
      </c>
      <c r="D66" s="163">
        <f t="shared" si="21"/>
        <v>59663.801776319058</v>
      </c>
      <c r="E66" s="163">
        <f t="shared" si="21"/>
        <v>17283.916894435242</v>
      </c>
      <c r="F66" s="163">
        <f t="shared" si="21"/>
        <v>37942.561281115442</v>
      </c>
      <c r="G66" s="163">
        <f t="shared" si="21"/>
        <v>24407.176479228281</v>
      </c>
      <c r="H66" s="163">
        <f t="shared" si="21"/>
        <v>35278.540139312056</v>
      </c>
      <c r="I66" s="163">
        <f t="shared" si="21"/>
        <v>22150.754040272644</v>
      </c>
      <c r="J66" s="163">
        <f t="shared" si="21"/>
        <v>5907.4343327324632</v>
      </c>
      <c r="K66" s="163">
        <f t="shared" si="21"/>
        <v>28280.141141256638</v>
      </c>
      <c r="L66" s="163">
        <f t="shared" si="21"/>
        <v>46060.384827959184</v>
      </c>
      <c r="M66" s="163">
        <f t="shared" si="21"/>
        <v>15734.501753212851</v>
      </c>
      <c r="N66" s="163">
        <f t="shared" si="21"/>
        <v>48777.681682857074</v>
      </c>
      <c r="O66" s="163">
        <f t="shared" si="21"/>
        <v>27256.552776677418</v>
      </c>
      <c r="P66" s="163">
        <f t="shared" si="21"/>
        <v>11344.424635376685</v>
      </c>
      <c r="Q66" s="163">
        <f t="shared" si="21"/>
        <v>14919.587346008326</v>
      </c>
      <c r="R66" s="163">
        <f t="shared" si="21"/>
        <v>4705.2325202555776</v>
      </c>
      <c r="S66" s="163">
        <f t="shared" si="21"/>
        <v>28922.228842243359</v>
      </c>
      <c r="T66" s="163">
        <f t="shared" si="21"/>
        <v>41222.385392999509</v>
      </c>
      <c r="U66" s="163">
        <f t="shared" si="21"/>
        <v>23824.147484875492</v>
      </c>
      <c r="V66" s="163">
        <f t="shared" si="21"/>
        <v>4687.0841341854421</v>
      </c>
      <c r="W66" s="163">
        <f t="shared" si="21"/>
        <v>25047.228089446806</v>
      </c>
      <c r="X66" s="163">
        <f t="shared" si="21"/>
        <v>51060.335108565712</v>
      </c>
      <c r="Y66" s="163">
        <f t="shared" si="21"/>
        <v>23116.6591039833</v>
      </c>
      <c r="Z66" s="163">
        <f t="shared" si="21"/>
        <v>48733.38391720919</v>
      </c>
      <c r="AA66" s="163">
        <f t="shared" si="21"/>
        <v>7981.009088496864</v>
      </c>
      <c r="AB66" s="163">
        <f t="shared" si="21"/>
        <v>29042.201097345991</v>
      </c>
      <c r="AC66" s="163">
        <f t="shared" si="21"/>
        <v>46181.44271359704</v>
      </c>
      <c r="AD66" s="163">
        <f t="shared" si="21"/>
        <v>46795.866395075464</v>
      </c>
      <c r="AE66" s="163">
        <f t="shared" si="3"/>
        <v>810680.53451528819</v>
      </c>
    </row>
    <row r="67" spans="1:31" x14ac:dyDescent="0.35">
      <c r="A67" s="48">
        <v>2035</v>
      </c>
      <c r="B67" s="50">
        <v>22</v>
      </c>
      <c r="C67" s="163">
        <f t="shared" ref="C67:AD67" si="22">C35/$B$42</f>
        <v>38763.954302020931</v>
      </c>
      <c r="D67" s="163">
        <f t="shared" si="22"/>
        <v>67363.329729407313</v>
      </c>
      <c r="E67" s="163">
        <f t="shared" si="22"/>
        <v>19518.23143423178</v>
      </c>
      <c r="F67" s="163">
        <f t="shared" si="22"/>
        <v>43094.62322201128</v>
      </c>
      <c r="G67" s="163">
        <f t="shared" si="22"/>
        <v>27540.622640332836</v>
      </c>
      <c r="H67" s="163">
        <f t="shared" si="22"/>
        <v>39939.355351168364</v>
      </c>
      <c r="I67" s="163">
        <f t="shared" si="22"/>
        <v>25043.477261967295</v>
      </c>
      <c r="J67" s="163">
        <f t="shared" si="22"/>
        <v>6729.3962133532978</v>
      </c>
      <c r="K67" s="163">
        <f t="shared" si="22"/>
        <v>31946.404018012425</v>
      </c>
      <c r="L67" s="163">
        <f t="shared" si="22"/>
        <v>52119.109307665836</v>
      </c>
      <c r="M67" s="163">
        <f t="shared" si="22"/>
        <v>17764.454433187391</v>
      </c>
      <c r="N67" s="163">
        <f t="shared" si="22"/>
        <v>55115.01999854287</v>
      </c>
      <c r="O67" s="163">
        <f t="shared" si="22"/>
        <v>30818.643822679085</v>
      </c>
      <c r="P67" s="163">
        <f t="shared" si="22"/>
        <v>12785.767904335689</v>
      </c>
      <c r="Q67" s="163">
        <f t="shared" si="22"/>
        <v>16858.307668690253</v>
      </c>
      <c r="R67" s="163">
        <f t="shared" si="22"/>
        <v>5293.7533088945311</v>
      </c>
      <c r="S67" s="163">
        <f t="shared" si="22"/>
        <v>32729.899680507708</v>
      </c>
      <c r="T67" s="163">
        <f t="shared" si="22"/>
        <v>46873.309711780799</v>
      </c>
      <c r="U67" s="163">
        <f t="shared" si="22"/>
        <v>26877.092999021443</v>
      </c>
      <c r="V67" s="163">
        <f t="shared" si="22"/>
        <v>5300.8816020411914</v>
      </c>
      <c r="W67" s="163">
        <f t="shared" si="22"/>
        <v>28531.168119354905</v>
      </c>
      <c r="X67" s="163">
        <f t="shared" si="22"/>
        <v>57871.002507345715</v>
      </c>
      <c r="Y67" s="163">
        <f t="shared" si="22"/>
        <v>26099.696794168438</v>
      </c>
      <c r="Z67" s="163">
        <f t="shared" si="22"/>
        <v>55071.237255755841</v>
      </c>
      <c r="AA67" s="163">
        <f t="shared" si="22"/>
        <v>9010.549744999611</v>
      </c>
      <c r="AB67" s="163">
        <f t="shared" si="22"/>
        <v>32849.163091217495</v>
      </c>
      <c r="AC67" s="163">
        <f t="shared" si="22"/>
        <v>52262.589600450083</v>
      </c>
      <c r="AD67" s="163">
        <f t="shared" si="22"/>
        <v>53034.586436953876</v>
      </c>
      <c r="AE67" s="163">
        <f t="shared" si="3"/>
        <v>917205.62816009822</v>
      </c>
    </row>
    <row r="68" spans="1:31" x14ac:dyDescent="0.35">
      <c r="A68" s="48">
        <v>2036</v>
      </c>
      <c r="B68" s="50">
        <v>23</v>
      </c>
      <c r="C68" s="163">
        <f t="shared" ref="C68:AD68" si="23">C36/$B$42</f>
        <v>43507.574439224001</v>
      </c>
      <c r="D68" s="163">
        <f t="shared" si="23"/>
        <v>75649.870138448183</v>
      </c>
      <c r="E68" s="163">
        <f t="shared" si="23"/>
        <v>21923.335562143744</v>
      </c>
      <c r="F68" s="163">
        <f t="shared" si="23"/>
        <v>48669.047440751296</v>
      </c>
      <c r="G68" s="163">
        <f t="shared" si="23"/>
        <v>30911.081542814907</v>
      </c>
      <c r="H68" s="163">
        <f t="shared" si="23"/>
        <v>44968.023516153429</v>
      </c>
      <c r="I68" s="163">
        <f t="shared" si="23"/>
        <v>28160.69783301427</v>
      </c>
      <c r="J68" s="163">
        <f t="shared" si="23"/>
        <v>7620.9203366051343</v>
      </c>
      <c r="K68" s="163">
        <f t="shared" si="23"/>
        <v>35894.120619504145</v>
      </c>
      <c r="L68" s="163">
        <f t="shared" si="23"/>
        <v>58653.018486630965</v>
      </c>
      <c r="M68" s="163">
        <f t="shared" si="23"/>
        <v>19949.105795052215</v>
      </c>
      <c r="N68" s="163">
        <f t="shared" si="23"/>
        <v>61940.450539815414</v>
      </c>
      <c r="O68" s="163">
        <f t="shared" si="23"/>
        <v>34657.476143575288</v>
      </c>
      <c r="P68" s="163">
        <f t="shared" si="23"/>
        <v>14334.380662484367</v>
      </c>
      <c r="Q68" s="163">
        <f t="shared" si="23"/>
        <v>18946.382542362193</v>
      </c>
      <c r="R68" s="163">
        <f t="shared" si="23"/>
        <v>5924.9819136414535</v>
      </c>
      <c r="S68" s="163">
        <f t="shared" si="23"/>
        <v>36836.577422285751</v>
      </c>
      <c r="T68" s="163">
        <f t="shared" si="23"/>
        <v>52993.374980713488</v>
      </c>
      <c r="U68" s="163">
        <f t="shared" si="23"/>
        <v>30160.305268382806</v>
      </c>
      <c r="V68" s="163">
        <f t="shared" si="23"/>
        <v>5962.508656735763</v>
      </c>
      <c r="W68" s="163">
        <f t="shared" si="23"/>
        <v>32309.830301954255</v>
      </c>
      <c r="X68" s="163">
        <f t="shared" si="23"/>
        <v>65226.525596540618</v>
      </c>
      <c r="Y68" s="163">
        <f t="shared" si="23"/>
        <v>29310.145953091174</v>
      </c>
      <c r="Z68" s="163">
        <f t="shared" si="23"/>
        <v>61897.942897304252</v>
      </c>
      <c r="AA68" s="163">
        <f t="shared" si="23"/>
        <v>10118.536706964373</v>
      </c>
      <c r="AB68" s="163">
        <f t="shared" si="23"/>
        <v>36953.205111002288</v>
      </c>
      <c r="AC68" s="163">
        <f t="shared" si="23"/>
        <v>58821.417240123134</v>
      </c>
      <c r="AD68" s="163">
        <f t="shared" si="23"/>
        <v>59772.055630032919</v>
      </c>
      <c r="AE68" s="163">
        <f t="shared" si="3"/>
        <v>1032072.893277352</v>
      </c>
    </row>
    <row r="69" spans="1:31" x14ac:dyDescent="0.35">
      <c r="A69" s="48">
        <v>2037</v>
      </c>
      <c r="B69" s="50">
        <v>24</v>
      </c>
      <c r="C69" s="163">
        <f t="shared" ref="C69:AD69" si="24">C37/$B$42</f>
        <v>48593.953273644373</v>
      </c>
      <c r="D69" s="163">
        <f t="shared" si="24"/>
        <v>84539.969536087941</v>
      </c>
      <c r="E69" s="163">
        <f t="shared" si="24"/>
        <v>24504.073320452924</v>
      </c>
      <c r="F69" s="163">
        <f t="shared" si="24"/>
        <v>54679.723109846338</v>
      </c>
      <c r="G69" s="163">
        <f t="shared" si="24"/>
        <v>34525.107811159622</v>
      </c>
      <c r="H69" s="163">
        <f t="shared" si="24"/>
        <v>50375.752994821487</v>
      </c>
      <c r="I69" s="163">
        <f t="shared" si="24"/>
        <v>31509.009221025455</v>
      </c>
      <c r="J69" s="163">
        <f t="shared" si="24"/>
        <v>8584.4301384976261</v>
      </c>
      <c r="K69" s="163">
        <f t="shared" si="24"/>
        <v>40131.354474098254</v>
      </c>
      <c r="L69" s="163">
        <f t="shared" si="24"/>
        <v>65676.396817442786</v>
      </c>
      <c r="M69" s="163">
        <f t="shared" si="24"/>
        <v>22292.812076608963</v>
      </c>
      <c r="N69" s="163">
        <f t="shared" si="24"/>
        <v>69268.062469539087</v>
      </c>
      <c r="O69" s="163">
        <f t="shared" si="24"/>
        <v>38781.197107479384</v>
      </c>
      <c r="P69" s="163">
        <f t="shared" si="24"/>
        <v>15993.110909796453</v>
      </c>
      <c r="Q69" s="163">
        <f t="shared" si="24"/>
        <v>21188.1256757995</v>
      </c>
      <c r="R69" s="163">
        <f t="shared" si="24"/>
        <v>6599.9771867611653</v>
      </c>
      <c r="S69" s="163">
        <f t="shared" si="24"/>
        <v>41251.274724094772</v>
      </c>
      <c r="T69" s="163">
        <f t="shared" si="24"/>
        <v>59598.375677217795</v>
      </c>
      <c r="U69" s="163">
        <f t="shared" si="24"/>
        <v>33680.107932194303</v>
      </c>
      <c r="V69" s="163">
        <f t="shared" si="24"/>
        <v>6673.3828501779972</v>
      </c>
      <c r="W69" s="163">
        <f t="shared" si="24"/>
        <v>36393.474904767783</v>
      </c>
      <c r="X69" s="163">
        <f t="shared" si="24"/>
        <v>73143.980765700093</v>
      </c>
      <c r="Y69" s="163">
        <f t="shared" si="24"/>
        <v>32754.415747954728</v>
      </c>
      <c r="Z69" s="163">
        <f t="shared" si="24"/>
        <v>69227.659788368095</v>
      </c>
      <c r="AA69" s="163">
        <f t="shared" si="24"/>
        <v>11307.178113875021</v>
      </c>
      <c r="AB69" s="163">
        <f t="shared" si="24"/>
        <v>41363.159851659919</v>
      </c>
      <c r="AC69" s="163">
        <f t="shared" si="24"/>
        <v>65872.333213554317</v>
      </c>
      <c r="AD69" s="163">
        <f t="shared" si="24"/>
        <v>67023.882919887968</v>
      </c>
      <c r="AE69" s="163">
        <f t="shared" si="3"/>
        <v>1155532.2826125142</v>
      </c>
    </row>
    <row r="70" spans="1:31" x14ac:dyDescent="0.35">
      <c r="A70" s="48">
        <v>2038</v>
      </c>
      <c r="B70" s="50">
        <v>25</v>
      </c>
      <c r="C70" s="163">
        <f t="shared" ref="C70:AD70" si="25">C38/$B$42</f>
        <v>54032.165019917426</v>
      </c>
      <c r="D70" s="163">
        <f t="shared" si="25"/>
        <v>94049.917723212173</v>
      </c>
      <c r="E70" s="163">
        <f t="shared" si="25"/>
        <v>27265.214263774542</v>
      </c>
      <c r="F70" s="163">
        <f t="shared" si="25"/>
        <v>61140.368471556205</v>
      </c>
      <c r="G70" s="163">
        <f t="shared" si="25"/>
        <v>38389.151534081619</v>
      </c>
      <c r="H70" s="163">
        <f t="shared" si="25"/>
        <v>56173.597101878273</v>
      </c>
      <c r="I70" s="163">
        <f t="shared" si="25"/>
        <v>35094.908554093345</v>
      </c>
      <c r="J70" s="163">
        <f t="shared" si="25"/>
        <v>9622.3218480664109</v>
      </c>
      <c r="K70" s="163">
        <f t="shared" si="25"/>
        <v>44666.046919215805</v>
      </c>
      <c r="L70" s="163">
        <f t="shared" si="25"/>
        <v>73203.327117131543</v>
      </c>
      <c r="M70" s="163">
        <f t="shared" si="25"/>
        <v>24799.861827370085</v>
      </c>
      <c r="N70" s="163">
        <f t="shared" si="25"/>
        <v>77111.733782791314</v>
      </c>
      <c r="O70" s="163">
        <f t="shared" si="25"/>
        <v>43197.835458896006</v>
      </c>
      <c r="P70" s="163">
        <f t="shared" si="25"/>
        <v>17764.758510245469</v>
      </c>
      <c r="Q70" s="163">
        <f t="shared" si="25"/>
        <v>23587.786178350831</v>
      </c>
      <c r="R70" s="163">
        <f t="shared" si="25"/>
        <v>7319.778294183342</v>
      </c>
      <c r="S70" s="163">
        <f t="shared" si="25"/>
        <v>45982.877533216102</v>
      </c>
      <c r="T70" s="163">
        <f t="shared" si="25"/>
        <v>66703.918968609942</v>
      </c>
      <c r="U70" s="163">
        <f t="shared" si="25"/>
        <v>37442.722760434612</v>
      </c>
      <c r="V70" s="163">
        <f t="shared" si="25"/>
        <v>7434.9012979536556</v>
      </c>
      <c r="W70" s="163">
        <f t="shared" si="25"/>
        <v>40792.246873205659</v>
      </c>
      <c r="X70" s="163">
        <f t="shared" si="25"/>
        <v>81640.218054825469</v>
      </c>
      <c r="Y70" s="163">
        <f t="shared" si="25"/>
        <v>36438.815879606678</v>
      </c>
      <c r="Z70" s="163">
        <f t="shared" si="25"/>
        <v>77074.335711447158</v>
      </c>
      <c r="AA70" s="163">
        <f t="shared" si="25"/>
        <v>12578.647775050738</v>
      </c>
      <c r="AB70" s="163">
        <f t="shared" si="25"/>
        <v>46087.733268127296</v>
      </c>
      <c r="AC70" s="163">
        <f t="shared" si="25"/>
        <v>73429.542741331505</v>
      </c>
      <c r="AD70" s="163">
        <f t="shared" si="25"/>
        <v>74805.469900779106</v>
      </c>
      <c r="AE70" s="163">
        <f t="shared" si="3"/>
        <v>1287830.2033693523</v>
      </c>
    </row>
    <row r="71" spans="1:31" x14ac:dyDescent="0.35">
      <c r="A71" s="48">
        <v>2039</v>
      </c>
      <c r="B71" s="50">
        <v>26</v>
      </c>
      <c r="C71" s="163">
        <f t="shared" ref="C71:AD71" si="26">C39/$B$42</f>
        <v>59831.145156330647</v>
      </c>
      <c r="D71" s="163">
        <f t="shared" si="26"/>
        <v>104195.76229227769</v>
      </c>
      <c r="E71" s="163">
        <f t="shared" si="26"/>
        <v>30211.457661592951</v>
      </c>
      <c r="F71" s="163">
        <f t="shared" si="26"/>
        <v>68064.539761339256</v>
      </c>
      <c r="G71" s="163">
        <f t="shared" si="26"/>
        <v>42509.564225591472</v>
      </c>
      <c r="H71" s="163">
        <f t="shared" si="26"/>
        <v>62372.462561425782</v>
      </c>
      <c r="I71" s="163">
        <f t="shared" si="26"/>
        <v>38924.801970905981</v>
      </c>
      <c r="J71" s="163">
        <f t="shared" si="26"/>
        <v>10736.96585247654</v>
      </c>
      <c r="K71" s="163">
        <f t="shared" si="26"/>
        <v>49506.023964791166</v>
      </c>
      <c r="L71" s="163">
        <f t="shared" si="26"/>
        <v>81247.701638945218</v>
      </c>
      <c r="M71" s="163">
        <f t="shared" si="26"/>
        <v>27474.479739330403</v>
      </c>
      <c r="N71" s="163">
        <f t="shared" si="26"/>
        <v>85485.143128162599</v>
      </c>
      <c r="O71" s="163">
        <f t="shared" si="26"/>
        <v>47915.30789888501</v>
      </c>
      <c r="P71" s="163">
        <f t="shared" si="26"/>
        <v>19652.077980934489</v>
      </c>
      <c r="Q71" s="163">
        <f t="shared" si="26"/>
        <v>26149.552175312667</v>
      </c>
      <c r="R71" s="163">
        <f t="shared" si="26"/>
        <v>8085.4058836876211</v>
      </c>
      <c r="S71" s="163">
        <f t="shared" si="26"/>
        <v>51040.152035875784</v>
      </c>
      <c r="T71" s="163">
        <f t="shared" si="26"/>
        <v>74325.434341496002</v>
      </c>
      <c r="U71" s="163">
        <f t="shared" si="26"/>
        <v>41454.275479404547</v>
      </c>
      <c r="V71" s="163">
        <f t="shared" si="26"/>
        <v>8248.4418093286895</v>
      </c>
      <c r="W71" s="163">
        <f t="shared" si="26"/>
        <v>45516.181619926712</v>
      </c>
      <c r="X71" s="163">
        <f t="shared" si="26"/>
        <v>90731.873312780706</v>
      </c>
      <c r="Y71" s="163">
        <f t="shared" si="26"/>
        <v>40369.562209748037</v>
      </c>
      <c r="Z71" s="163">
        <f t="shared" si="26"/>
        <v>85451.719087926205</v>
      </c>
      <c r="AA71" s="163">
        <f t="shared" si="26"/>
        <v>13935.087112864625</v>
      </c>
      <c r="AB71" s="163">
        <f t="shared" si="26"/>
        <v>51135.511572496551</v>
      </c>
      <c r="AC71" s="163">
        <f t="shared" si="26"/>
        <v>81507.059776622729</v>
      </c>
      <c r="AD71" s="163">
        <f t="shared" si="26"/>
        <v>83132.02196244277</v>
      </c>
      <c r="AE71" s="163">
        <f t="shared" si="3"/>
        <v>1429209.712212903</v>
      </c>
    </row>
    <row r="72" spans="1:31" x14ac:dyDescent="0.35">
      <c r="A72" s="48">
        <v>2040</v>
      </c>
      <c r="B72" s="50">
        <v>27</v>
      </c>
      <c r="C72" s="163">
        <f t="shared" ref="C72:AD72" si="27">C40/$B$42</f>
        <v>65999.69802162511</v>
      </c>
      <c r="D72" s="163">
        <f t="shared" si="27"/>
        <v>114993.32178278026</v>
      </c>
      <c r="E72" s="163">
        <f t="shared" si="27"/>
        <v>33347.436305603362</v>
      </c>
      <c r="F72" s="163">
        <f t="shared" si="27"/>
        <v>75465.639331851795</v>
      </c>
      <c r="G72" s="163">
        <f t="shared" si="27"/>
        <v>46892.604222017064</v>
      </c>
      <c r="H72" s="163">
        <f t="shared" si="27"/>
        <v>68983.117183206326</v>
      </c>
      <c r="I72" s="163">
        <f t="shared" si="27"/>
        <v>43005.00947245201</v>
      </c>
      <c r="J72" s="163">
        <f t="shared" si="27"/>
        <v>11930.7079431158</v>
      </c>
      <c r="K72" s="163">
        <f t="shared" si="27"/>
        <v>54659.0025129899</v>
      </c>
      <c r="L72" s="163">
        <f t="shared" si="27"/>
        <v>89823.232119735985</v>
      </c>
      <c r="M72" s="163">
        <f t="shared" si="27"/>
        <v>30320.830116851492</v>
      </c>
      <c r="N72" s="163">
        <f t="shared" si="27"/>
        <v>94401.780522519519</v>
      </c>
      <c r="O72" s="163">
        <f t="shared" si="27"/>
        <v>52941.425052643921</v>
      </c>
      <c r="P72" s="163">
        <f t="shared" si="27"/>
        <v>21657.781014904216</v>
      </c>
      <c r="Q72" s="163">
        <f t="shared" si="27"/>
        <v>28877.554084937707</v>
      </c>
      <c r="R72" s="163">
        <f t="shared" si="27"/>
        <v>8897.8631400683007</v>
      </c>
      <c r="S72" s="163">
        <f t="shared" si="27"/>
        <v>56431.750963093749</v>
      </c>
      <c r="T72" s="163">
        <f t="shared" si="27"/>
        <v>82478.182377351754</v>
      </c>
      <c r="U72" s="163">
        <f t="shared" si="27"/>
        <v>45720.801045177155</v>
      </c>
      <c r="V72" s="163">
        <f t="shared" si="27"/>
        <v>9115.3639122574277</v>
      </c>
      <c r="W72" s="163">
        <f t="shared" si="27"/>
        <v>50575.210309289345</v>
      </c>
      <c r="X72" s="163">
        <f t="shared" si="27"/>
        <v>100435.37924608347</v>
      </c>
      <c r="Y72" s="163">
        <f t="shared" si="27"/>
        <v>44552.781858128168</v>
      </c>
      <c r="Z72" s="163">
        <f t="shared" si="27"/>
        <v>94373.369677169481</v>
      </c>
      <c r="AA72" s="163">
        <f t="shared" si="27"/>
        <v>15378.606922878669</v>
      </c>
      <c r="AB72" s="163">
        <f t="shared" si="27"/>
        <v>56514.967581650591</v>
      </c>
      <c r="AC72" s="163">
        <f t="shared" si="27"/>
        <v>90118.717072815591</v>
      </c>
      <c r="AD72" s="163">
        <f t="shared" si="27"/>
        <v>92018.558419073888</v>
      </c>
      <c r="AE72" s="163">
        <f t="shared" si="3"/>
        <v>1579910.692212272</v>
      </c>
    </row>
    <row r="73" spans="1:31" x14ac:dyDescent="0.35">
      <c r="B73" s="46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</row>
    <row r="74" spans="1:31" x14ac:dyDescent="0.35">
      <c r="D74" s="46"/>
      <c r="E74" s="46"/>
      <c r="F74" s="46"/>
      <c r="G74" s="46"/>
      <c r="H74" s="46"/>
      <c r="I74" s="46"/>
      <c r="J74" s="46"/>
      <c r="K74" s="46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</row>
    <row r="75" spans="1:31" x14ac:dyDescent="0.35">
      <c r="D75" s="46"/>
      <c r="E75" s="46"/>
      <c r="F75" s="46"/>
      <c r="G75" s="46"/>
      <c r="H75" s="46"/>
      <c r="I75" s="46"/>
      <c r="J75" s="46"/>
      <c r="K75" s="46"/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</row>
    <row r="76" spans="1:31" x14ac:dyDescent="0.35">
      <c r="D76" s="46"/>
      <c r="E76" s="46"/>
      <c r="F76" s="46"/>
      <c r="G76" s="46"/>
      <c r="H76" s="46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</row>
    <row r="77" spans="1:31" x14ac:dyDescent="0.35">
      <c r="D77" s="46"/>
      <c r="E77" s="46"/>
      <c r="F77" s="46"/>
      <c r="G77" s="46"/>
      <c r="H77" s="46"/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</row>
    <row r="78" spans="1:31" x14ac:dyDescent="0.35"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</row>
    <row r="79" spans="1:31" x14ac:dyDescent="0.35"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</row>
  </sheetData>
  <mergeCells count="2">
    <mergeCell ref="D8:E8"/>
    <mergeCell ref="D9:E9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A051E-0AE7-4C5D-9720-3F49B80A3F5C}">
  <sheetPr codeName="Sheet3"/>
  <dimension ref="A1:AE70"/>
  <sheetViews>
    <sheetView showGridLines="0" zoomScale="85" zoomScaleNormal="85" workbookViewId="0"/>
  </sheetViews>
  <sheetFormatPr defaultRowHeight="14.5" x14ac:dyDescent="0.35"/>
  <cols>
    <col min="1" max="2" width="18.36328125" customWidth="1"/>
    <col min="3" max="3" width="15.7265625" customWidth="1"/>
    <col min="4" max="4" width="11.1796875" customWidth="1"/>
    <col min="5" max="5" width="10.54296875" bestFit="1" customWidth="1"/>
    <col min="6" max="7" width="12.36328125" bestFit="1" customWidth="1"/>
    <col min="8" max="8" width="13.453125" bestFit="1" customWidth="1"/>
    <col min="9" max="9" width="8.81640625" customWidth="1"/>
    <col min="10" max="10" width="14.54296875" bestFit="1" customWidth="1"/>
    <col min="11" max="12" width="8.81640625" customWidth="1"/>
    <col min="13" max="13" width="10.36328125" bestFit="1" customWidth="1"/>
    <col min="14" max="14" width="11.1796875" bestFit="1" customWidth="1"/>
    <col min="15" max="15" width="8.54296875" customWidth="1"/>
    <col min="16" max="16" width="14.08984375" customWidth="1"/>
    <col min="17" max="19" width="8.81640625" customWidth="1"/>
    <col min="20" max="21" width="11.54296875" bestFit="1" customWidth="1"/>
    <col min="22" max="22" width="10.90625" bestFit="1" customWidth="1"/>
    <col min="23" max="23" width="12.26953125" customWidth="1"/>
    <col min="24" max="24" width="9.7265625" bestFit="1" customWidth="1"/>
    <col min="25" max="25" width="11.54296875" customWidth="1"/>
    <col min="26" max="26" width="10.6328125" customWidth="1"/>
    <col min="27" max="27" width="9.54296875" bestFit="1" customWidth="1"/>
    <col min="28" max="29" width="10.36328125" bestFit="1" customWidth="1"/>
    <col min="30" max="30" width="10.1796875" customWidth="1"/>
    <col min="31" max="31" width="24.1796875" bestFit="1" customWidth="1"/>
  </cols>
  <sheetData>
    <row r="1" spans="1:31" ht="21" x14ac:dyDescent="0.5">
      <c r="A1" s="152" t="s">
        <v>148</v>
      </c>
    </row>
    <row r="2" spans="1:31" ht="15" thickBot="1" x14ac:dyDescent="0.4"/>
    <row r="3" spans="1:31" x14ac:dyDescent="0.35">
      <c r="A3" s="222" t="s">
        <v>160</v>
      </c>
      <c r="B3" s="223"/>
      <c r="C3" s="171">
        <v>3.3</v>
      </c>
    </row>
    <row r="4" spans="1:31" x14ac:dyDescent="0.35">
      <c r="A4" s="224" t="s">
        <v>107</v>
      </c>
      <c r="B4" s="225"/>
      <c r="C4" s="172">
        <v>24</v>
      </c>
    </row>
    <row r="5" spans="1:31" ht="15" thickBot="1" x14ac:dyDescent="0.4">
      <c r="A5" s="226" t="s">
        <v>158</v>
      </c>
      <c r="B5" s="227"/>
      <c r="C5" s="178">
        <f>C3*C4</f>
        <v>79.199999999999989</v>
      </c>
    </row>
    <row r="6" spans="1:31" ht="15" thickBot="1" x14ac:dyDescent="0.4">
      <c r="A6" s="167"/>
      <c r="B6" s="167"/>
      <c r="C6" s="46"/>
    </row>
    <row r="7" spans="1:31" s="46" customFormat="1" x14ac:dyDescent="0.35">
      <c r="A7" s="228" t="s">
        <v>133</v>
      </c>
      <c r="B7" s="229"/>
      <c r="C7" s="173">
        <v>7.6</v>
      </c>
    </row>
    <row r="8" spans="1:31" x14ac:dyDescent="0.35">
      <c r="A8" s="230" t="s">
        <v>109</v>
      </c>
      <c r="B8" s="231"/>
      <c r="C8" s="194">
        <f>C7/C4</f>
        <v>0.31666666666666665</v>
      </c>
    </row>
    <row r="9" spans="1:31" ht="15" thickBot="1" x14ac:dyDescent="0.4">
      <c r="A9" s="220" t="s">
        <v>159</v>
      </c>
      <c r="B9" s="221"/>
      <c r="C9" s="178">
        <f>C5*C8</f>
        <v>25.079999999999995</v>
      </c>
    </row>
    <row r="12" spans="1:31" x14ac:dyDescent="0.35">
      <c r="A12" s="110" t="s">
        <v>152</v>
      </c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</row>
    <row r="13" spans="1:31" x14ac:dyDescent="0.35">
      <c r="A13" s="162" t="s">
        <v>14</v>
      </c>
      <c r="B13" s="138" t="s">
        <v>15</v>
      </c>
      <c r="C13" s="138" t="s">
        <v>38</v>
      </c>
      <c r="D13" s="138" t="s">
        <v>39</v>
      </c>
      <c r="E13" s="138" t="s">
        <v>40</v>
      </c>
      <c r="F13" s="138" t="s">
        <v>41</v>
      </c>
      <c r="G13" s="138" t="s">
        <v>42</v>
      </c>
      <c r="H13" s="138" t="s">
        <v>43</v>
      </c>
      <c r="I13" s="138" t="s">
        <v>44</v>
      </c>
      <c r="J13" s="138" t="s">
        <v>45</v>
      </c>
      <c r="K13" s="138" t="s">
        <v>46</v>
      </c>
      <c r="L13" s="138" t="s">
        <v>47</v>
      </c>
      <c r="M13" s="138" t="s">
        <v>48</v>
      </c>
      <c r="N13" s="138" t="s">
        <v>49</v>
      </c>
      <c r="O13" s="138" t="s">
        <v>50</v>
      </c>
      <c r="P13" s="138" t="s">
        <v>51</v>
      </c>
      <c r="Q13" s="138" t="s">
        <v>52</v>
      </c>
      <c r="R13" s="138" t="s">
        <v>53</v>
      </c>
      <c r="S13" s="138" t="s">
        <v>54</v>
      </c>
      <c r="T13" s="138" t="s">
        <v>55</v>
      </c>
      <c r="U13" s="138" t="s">
        <v>56</v>
      </c>
      <c r="V13" s="138" t="s">
        <v>57</v>
      </c>
      <c r="W13" s="138" t="s">
        <v>58</v>
      </c>
      <c r="X13" s="138" t="s">
        <v>59</v>
      </c>
      <c r="Y13" s="138" t="s">
        <v>60</v>
      </c>
      <c r="Z13" s="138" t="s">
        <v>61</v>
      </c>
      <c r="AA13" s="138" t="s">
        <v>62</v>
      </c>
      <c r="AB13" s="138" t="s">
        <v>63</v>
      </c>
      <c r="AC13" s="138" t="s">
        <v>64</v>
      </c>
      <c r="AD13" s="138" t="s">
        <v>65</v>
      </c>
      <c r="AE13" s="138" t="s">
        <v>154</v>
      </c>
    </row>
    <row r="14" spans="1:31" x14ac:dyDescent="0.35">
      <c r="A14" s="48">
        <v>2015</v>
      </c>
      <c r="B14" s="50">
        <v>2</v>
      </c>
      <c r="C14" s="115">
        <f>'Energy Prediction'!C47/'Charging Stations Prediction'!$C$9</f>
        <v>1.8219437313240101</v>
      </c>
      <c r="D14" s="115">
        <f>'Energy Prediction'!D47/'Charging Stations Prediction'!$C$9</f>
        <v>3.0265321134736016</v>
      </c>
      <c r="E14" s="115">
        <f>'Energy Prediction'!E47/'Charging Stations Prediction'!$C$9</f>
        <v>0.86685332173381835</v>
      </c>
      <c r="F14" s="115">
        <f>'Energy Prediction'!F47/'Charging Stations Prediction'!$C$9</f>
        <v>1.3521573049438713</v>
      </c>
      <c r="G14" s="115">
        <f>'Energy Prediction'!G47/'Charging Stations Prediction'!$C$9</f>
        <v>1.2885657485232436</v>
      </c>
      <c r="H14" s="115">
        <f>'Energy Prediction'!H47/'Charging Stations Prediction'!$C$9</f>
        <v>1.493945177154457</v>
      </c>
      <c r="I14" s="115">
        <f>'Energy Prediction'!I47/'Charging Stations Prediction'!$C$9</f>
        <v>1.0579322568158955</v>
      </c>
      <c r="J14" s="115">
        <f>'Energy Prediction'!J47/'Charging Stations Prediction'!$C$9</f>
        <v>0.16308647962419326</v>
      </c>
      <c r="K14" s="115">
        <f>'Energy Prediction'!K47/'Charging Stations Prediction'!$C$9</f>
        <v>1.3962758488720577</v>
      </c>
      <c r="L14" s="115">
        <f>'Energy Prediction'!L47/'Charging Stations Prediction'!$C$9</f>
        <v>2.0644435900189393</v>
      </c>
      <c r="M14" s="115">
        <f>'Energy Prediction'!M47/'Charging Stations Prediction'!$C$9</f>
        <v>0.80356603113338521</v>
      </c>
      <c r="N14" s="115">
        <f>'Energy Prediction'!N47/'Charging Stations Prediction'!$C$9</f>
        <v>2.3963975998510194</v>
      </c>
      <c r="O14" s="115">
        <f>'Energy Prediction'!O47/'Charging Stations Prediction'!$C$9</f>
        <v>1.2721353942327465</v>
      </c>
      <c r="P14" s="115">
        <f>'Energy Prediction'!P47/'Charging Stations Prediction'!$C$9</f>
        <v>0.63317717182452649</v>
      </c>
      <c r="Q14" s="115">
        <f>'Energy Prediction'!Q47/'Charging Stations Prediction'!$C$9</f>
        <v>0.72050146222031652</v>
      </c>
      <c r="R14" s="115">
        <f>'Energy Prediction'!R47/'Charging Stations Prediction'!$C$9</f>
        <v>0.28570560516253268</v>
      </c>
      <c r="S14" s="115">
        <f>'Energy Prediction'!S47/'Charging Stations Prediction'!$C$9</f>
        <v>1.2715268625923575</v>
      </c>
      <c r="T14" s="115">
        <f>'Energy Prediction'!T47/'Charging Stations Prediction'!$C$9</f>
        <v>1.2344064325286421</v>
      </c>
      <c r="U14" s="115">
        <f>'Energy Prediction'!U47/'Charging Stations Prediction'!$C$9</f>
        <v>1.2709183309519689</v>
      </c>
      <c r="V14" s="115">
        <f>'Energy Prediction'!V47/'Charging Stations Prediction'!$C$9</f>
        <v>0.22028845382073869</v>
      </c>
      <c r="W14" s="115">
        <f>'Energy Prediction'!W47/'Charging Stations Prediction'!$C$9</f>
        <v>0.68672795617873927</v>
      </c>
      <c r="X14" s="115">
        <f>'Energy Prediction'!X47/'Charging Stations Prediction'!$C$9</f>
        <v>2.022150641011919</v>
      </c>
      <c r="Y14" s="115">
        <f>'Energy Prediction'!Y47/'Charging Stations Prediction'!$C$9</f>
        <v>1.1787257874330688</v>
      </c>
      <c r="Z14" s="115">
        <f>'Energy Prediction'!Z47/'Charging Stations Prediction'!$C$9</f>
        <v>2.3808800430211057</v>
      </c>
      <c r="AA14" s="115">
        <f>'Energy Prediction'!AA47/'Charging Stations Prediction'!$C$9</f>
        <v>0.40163088265659541</v>
      </c>
      <c r="AB14" s="115">
        <f>'Energy Prediction'!AB47/'Charging Stations Prediction'!$C$9</f>
        <v>1.3488103809217331</v>
      </c>
      <c r="AC14" s="115">
        <f>'Energy Prediction'!AC47/'Charging Stations Prediction'!$C$9</f>
        <v>2.0586625394352458</v>
      </c>
      <c r="AD14" s="115">
        <f>'Energy Prediction'!AD47/'Charging Stations Prediction'!$C$9</f>
        <v>1.9062253635178559</v>
      </c>
      <c r="AE14" s="115">
        <f>SUM(C14:AD14)</f>
        <v>36.624172510978589</v>
      </c>
    </row>
    <row r="15" spans="1:31" x14ac:dyDescent="0.35">
      <c r="A15" s="48">
        <v>2016</v>
      </c>
      <c r="B15" s="50">
        <v>3</v>
      </c>
      <c r="C15" s="115">
        <f>'Energy Prediction'!C48/'Charging Stations Prediction'!$C$9</f>
        <v>2.1791119261891878</v>
      </c>
      <c r="D15" s="115">
        <f>'Energy Prediction'!D48/'Charging Stations Prediction'!$C$9</f>
        <v>3.7392075887765377</v>
      </c>
      <c r="E15" s="115">
        <f>'Energy Prediction'!E48/'Charging Stations Prediction'!$C$9</f>
        <v>1.0673572611076967</v>
      </c>
      <c r="F15" s="115">
        <f>'Energy Prediction'!F48/'Charging Stations Prediction'!$C$9</f>
        <v>1.6678139541958996</v>
      </c>
      <c r="G15" s="115">
        <f>'Energy Prediction'!G48/'Charging Stations Prediction'!$C$9</f>
        <v>1.5611874020293277</v>
      </c>
      <c r="H15" s="115">
        <f>'Energy Prediction'!H48/'Charging Stations Prediction'!$C$9</f>
        <v>1.9698618664766325</v>
      </c>
      <c r="I15" s="115">
        <f>'Energy Prediction'!I48/'Charging Stations Prediction'!$C$9</f>
        <v>1.2675094921370977</v>
      </c>
      <c r="J15" s="115">
        <f>'Energy Prediction'!J48/'Charging Stations Prediction'!$C$9</f>
        <v>0.19651309955613916</v>
      </c>
      <c r="K15" s="115">
        <f>'Energy Prediction'!K48/'Charging Stations Prediction'!$C$9</f>
        <v>1.7198535342635439</v>
      </c>
      <c r="L15" s="115">
        <f>'Energy Prediction'!L48/'Charging Stations Prediction'!$C$9</f>
        <v>2.5954285667303418</v>
      </c>
      <c r="M15" s="115">
        <f>'Energy Prediction'!M48/'Charging Stations Prediction'!$C$9</f>
        <v>0.9800181057494125</v>
      </c>
      <c r="N15" s="115">
        <f>'Energy Prediction'!N48/'Charging Stations Prediction'!$C$9</f>
        <v>2.8923816949485075</v>
      </c>
      <c r="O15" s="115">
        <f>'Energy Prediction'!O48/'Charging Stations Prediction'!$C$9</f>
        <v>1.5870252354894867</v>
      </c>
      <c r="P15" s="115">
        <f>'Energy Prediction'!P48/'Charging Stations Prediction'!$C$9</f>
        <v>0.76494543567963802</v>
      </c>
      <c r="Q15" s="115">
        <f>'Energy Prediction'!Q48/'Charging Stations Prediction'!$C$9</f>
        <v>0.89449851612775944</v>
      </c>
      <c r="R15" s="115">
        <f>'Energy Prediction'!R48/'Charging Stations Prediction'!$C$9</f>
        <v>0.34025879274998172</v>
      </c>
      <c r="S15" s="115">
        <f>'Energy Prediction'!S48/'Charging Stations Prediction'!$C$9</f>
        <v>1.6237804633694313</v>
      </c>
      <c r="T15" s="115">
        <f>'Energy Prediction'!T48/'Charging Stations Prediction'!$C$9</f>
        <v>1.7471470203130079</v>
      </c>
      <c r="U15" s="115">
        <f>'Energy Prediction'!U48/'Charging Stations Prediction'!$C$9</f>
        <v>1.5382608737477785</v>
      </c>
      <c r="V15" s="115">
        <f>'Energy Prediction'!V48/'Charging Stations Prediction'!$C$9</f>
        <v>0.26420094495880936</v>
      </c>
      <c r="W15" s="115">
        <f>'Energy Prediction'!W48/'Charging Stations Prediction'!$C$9</f>
        <v>0.83700023885022246</v>
      </c>
      <c r="X15" s="115">
        <f>'Energy Prediction'!X48/'Charging Stations Prediction'!$C$9</f>
        <v>2.6332755340522644</v>
      </c>
      <c r="Y15" s="115">
        <f>'Energy Prediction'!Y48/'Charging Stations Prediction'!$C$9</f>
        <v>1.4516495446841466</v>
      </c>
      <c r="Z15" s="115">
        <f>'Energy Prediction'!Z48/'Charging Stations Prediction'!$C$9</f>
        <v>2.9185834415559935</v>
      </c>
      <c r="AA15" s="115">
        <f>'Energy Prediction'!AA48/'Charging Stations Prediction'!$C$9</f>
        <v>0.50401970904676441</v>
      </c>
      <c r="AB15" s="115">
        <f>'Energy Prediction'!AB48/'Charging Stations Prediction'!$C$9</f>
        <v>1.6423400338830667</v>
      </c>
      <c r="AC15" s="115">
        <f>'Energy Prediction'!AC48/'Charging Stations Prediction'!$C$9</f>
        <v>2.5368385500108266</v>
      </c>
      <c r="AD15" s="115">
        <f>'Energy Prediction'!AD48/'Charging Stations Prediction'!$C$9</f>
        <v>2.3781724177766099</v>
      </c>
      <c r="AE15" s="115">
        <f t="shared" ref="AE15:AE39" si="0">SUM(C15:AD15)</f>
        <v>45.498241244456118</v>
      </c>
    </row>
    <row r="16" spans="1:31" x14ac:dyDescent="0.35">
      <c r="A16" s="48">
        <v>2017</v>
      </c>
      <c r="B16" s="50">
        <v>4</v>
      </c>
      <c r="C16" s="115">
        <f>'Energy Prediction'!C49/'Charging Stations Prediction'!$C$9</f>
        <v>7.4919768954646466</v>
      </c>
      <c r="D16" s="115">
        <f>'Energy Prediction'!D49/'Charging Stations Prediction'!$C$9</f>
        <v>12.824624385862556</v>
      </c>
      <c r="E16" s="115">
        <f>'Energy Prediction'!E49/'Charging Stations Prediction'!$C$9</f>
        <v>3.7355539395213708</v>
      </c>
      <c r="F16" s="115">
        <f>'Energy Prediction'!F49/'Charging Stations Prediction'!$C$9</f>
        <v>5.8064969220953282</v>
      </c>
      <c r="G16" s="115">
        <f>'Energy Prediction'!G49/'Charging Stations Prediction'!$C$9</f>
        <v>5.3265095443914641</v>
      </c>
      <c r="H16" s="115">
        <f>'Energy Prediction'!H49/'Charging Stations Prediction'!$C$9</f>
        <v>6.7775199803146524</v>
      </c>
      <c r="I16" s="115">
        <f>'Energy Prediction'!I49/'Charging Stations Prediction'!$C$9</f>
        <v>4.5015696011254898</v>
      </c>
      <c r="J16" s="115">
        <f>'Energy Prediction'!J49/'Charging Stations Prediction'!$C$9</f>
        <v>0.78811226722731498</v>
      </c>
      <c r="K16" s="115">
        <f>'Energy Prediction'!K49/'Charging Stations Prediction'!$C$9</f>
        <v>5.9415317342370795</v>
      </c>
      <c r="L16" s="115">
        <f>'Energy Prediction'!L49/'Charging Stations Prediction'!$C$9</f>
        <v>8.9294838501736606</v>
      </c>
      <c r="M16" s="115">
        <f>'Energy Prediction'!M49/'Charging Stations Prediction'!$C$9</f>
        <v>3.3955117307644143</v>
      </c>
      <c r="N16" s="115">
        <f>'Energy Prediction'!N49/'Charging Stations Prediction'!$C$9</f>
        <v>10.164438586670046</v>
      </c>
      <c r="O16" s="115">
        <f>'Energy Prediction'!O49/'Charging Stations Prediction'!$C$9</f>
        <v>5.5646618494414621</v>
      </c>
      <c r="P16" s="115">
        <f>'Energy Prediction'!P49/'Charging Stations Prediction'!$C$9</f>
        <v>2.6123098203422535</v>
      </c>
      <c r="Q16" s="115">
        <f>'Energy Prediction'!Q49/'Charging Stations Prediction'!$C$9</f>
        <v>3.1512214797079725</v>
      </c>
      <c r="R16" s="115">
        <f>'Energy Prediction'!R49/'Charging Stations Prediction'!$C$9</f>
        <v>1.1539338492113336</v>
      </c>
      <c r="S16" s="115">
        <f>'Energy Prediction'!S49/'Charging Stations Prediction'!$C$9</f>
        <v>5.6419999691226481</v>
      </c>
      <c r="T16" s="115">
        <f>'Energy Prediction'!T49/'Charging Stations Prediction'!$C$9</f>
        <v>6.4387053607589841</v>
      </c>
      <c r="U16" s="115">
        <f>'Energy Prediction'!U49/'Charging Stations Prediction'!$C$9</f>
        <v>5.2896818683528046</v>
      </c>
      <c r="V16" s="115">
        <f>'Energy Prediction'!V49/'Charging Stations Prediction'!$C$9</f>
        <v>0.91700913336262346</v>
      </c>
      <c r="W16" s="115">
        <f>'Energy Prediction'!W49/'Charging Stations Prediction'!$C$9</f>
        <v>3.458118780030135</v>
      </c>
      <c r="X16" s="115">
        <f>'Energy Prediction'!X49/'Charging Stations Prediction'!$C$9</f>
        <v>9.4990852395715955</v>
      </c>
      <c r="Y16" s="115">
        <f>'Energy Prediction'!Y49/'Charging Stations Prediction'!$C$9</f>
        <v>4.9226326971674972</v>
      </c>
      <c r="Z16" s="115">
        <f>'Energy Prediction'!Z49/'Charging Stations Prediction'!$C$9</f>
        <v>9.9815277956780371</v>
      </c>
      <c r="AA16" s="115">
        <f>'Energy Prediction'!AA49/'Charging Stations Prediction'!$C$9</f>
        <v>1.7370387198234438</v>
      </c>
      <c r="AB16" s="115">
        <f>'Energy Prediction'!AB49/'Charging Stations Prediction'!$C$9</f>
        <v>5.8052693328940386</v>
      </c>
      <c r="AC16" s="115">
        <f>'Energy Prediction'!AC49/'Charging Stations Prediction'!$C$9</f>
        <v>9.0203254510690218</v>
      </c>
      <c r="AD16" s="115">
        <f>'Energy Prediction'!AD49/'Charging Stations Prediction'!$C$9</f>
        <v>8.4740482564955713</v>
      </c>
      <c r="AE16" s="115">
        <f t="shared" si="0"/>
        <v>159.35089904087741</v>
      </c>
    </row>
    <row r="17" spans="1:31" x14ac:dyDescent="0.35">
      <c r="A17" s="48">
        <v>2018</v>
      </c>
      <c r="B17" s="50">
        <v>5</v>
      </c>
      <c r="C17" s="115">
        <f>'Energy Prediction'!C50/'Charging Stations Prediction'!$C$9</f>
        <v>13.505729294726038</v>
      </c>
      <c r="D17" s="115">
        <f>'Energy Prediction'!D50/'Charging Stations Prediction'!$C$9</f>
        <v>22.766986240220536</v>
      </c>
      <c r="E17" s="115">
        <f>'Energy Prediction'!E50/'Charging Stations Prediction'!$C$9</f>
        <v>6.5051622600098016</v>
      </c>
      <c r="F17" s="115">
        <f>'Energy Prediction'!F50/'Charging Stations Prediction'!$C$9</f>
        <v>11.794527649342681</v>
      </c>
      <c r="G17" s="115">
        <f>'Energy Prediction'!G50/'Charging Stations Prediction'!$C$9</f>
        <v>9.5035509837788688</v>
      </c>
      <c r="H17" s="115">
        <f>'Energy Prediction'!H50/'Charging Stations Prediction'!$C$9</f>
        <v>12.346179254365127</v>
      </c>
      <c r="I17" s="115">
        <f>'Energy Prediction'!I50/'Charging Stations Prediction'!$C$9</f>
        <v>8.0411333955624986</v>
      </c>
      <c r="J17" s="115">
        <f>'Energy Prediction'!J50/'Charging Stations Prediction'!$C$9</f>
        <v>1.6722615320876544</v>
      </c>
      <c r="K17" s="115">
        <f>'Energy Prediction'!K50/'Charging Stations Prediction'!$C$9</f>
        <v>10.689061099670248</v>
      </c>
      <c r="L17" s="115">
        <f>'Energy Prediction'!L50/'Charging Stations Prediction'!$C$9</f>
        <v>16.157983678088865</v>
      </c>
      <c r="M17" s="115">
        <f>'Energy Prediction'!M50/'Charging Stations Prediction'!$C$9</f>
        <v>5.9837974097729001</v>
      </c>
      <c r="N17" s="115">
        <f>'Energy Prediction'!N50/'Charging Stations Prediction'!$C$9</f>
        <v>18.163399512817527</v>
      </c>
      <c r="O17" s="115">
        <f>'Energy Prediction'!O50/'Charging Stations Prediction'!$C$9</f>
        <v>9.8042551920067922</v>
      </c>
      <c r="P17" s="115">
        <f>'Energy Prediction'!P50/'Charging Stations Prediction'!$C$9</f>
        <v>4.6057500670305522</v>
      </c>
      <c r="Q17" s="115">
        <f>'Energy Prediction'!Q50/'Charging Stations Prediction'!$C$9</f>
        <v>5.5857429183057228</v>
      </c>
      <c r="R17" s="115">
        <f>'Energy Prediction'!R50/'Charging Stations Prediction'!$C$9</f>
        <v>2.03137591025913</v>
      </c>
      <c r="S17" s="115">
        <f>'Energy Prediction'!S50/'Charging Stations Prediction'!$C$9</f>
        <v>10.345090098891543</v>
      </c>
      <c r="T17" s="115">
        <f>'Energy Prediction'!T50/'Charging Stations Prediction'!$C$9</f>
        <v>12.393772726170988</v>
      </c>
      <c r="U17" s="115">
        <f>'Energy Prediction'!U50/'Charging Stations Prediction'!$C$9</f>
        <v>9.2958703795351258</v>
      </c>
      <c r="V17" s="115">
        <f>'Energy Prediction'!V50/'Charging Stations Prediction'!$C$9</f>
        <v>1.7176916642659734</v>
      </c>
      <c r="W17" s="115">
        <f>'Energy Prediction'!W50/'Charging Stations Prediction'!$C$9</f>
        <v>6.9789336384408438</v>
      </c>
      <c r="X17" s="115">
        <f>'Energy Prediction'!X50/'Charging Stations Prediction'!$C$9</f>
        <v>16.850252358901344</v>
      </c>
      <c r="Y17" s="115">
        <f>'Energy Prediction'!Y50/'Charging Stations Prediction'!$C$9</f>
        <v>8.7377287556300605</v>
      </c>
      <c r="Z17" s="115">
        <f>'Energy Prediction'!Z50/'Charging Stations Prediction'!$C$9</f>
        <v>17.7848150779982</v>
      </c>
      <c r="AA17" s="115">
        <f>'Energy Prediction'!AA50/'Charging Stations Prediction'!$C$9</f>
        <v>3.0654522522227765</v>
      </c>
      <c r="AB17" s="115">
        <f>'Energy Prediction'!AB50/'Charging Stations Prediction'!$C$9</f>
        <v>10.182839626826119</v>
      </c>
      <c r="AC17" s="115">
        <f>'Energy Prediction'!AC50/'Charging Stations Prediction'!$C$9</f>
        <v>16.354847584194914</v>
      </c>
      <c r="AD17" s="115">
        <f>'Energy Prediction'!AD50/'Charging Stations Prediction'!$C$9</f>
        <v>15.571718639025789</v>
      </c>
      <c r="AE17" s="115">
        <f t="shared" si="0"/>
        <v>288.43590920014867</v>
      </c>
    </row>
    <row r="18" spans="1:31" x14ac:dyDescent="0.35">
      <c r="A18" s="48">
        <v>2019</v>
      </c>
      <c r="B18" s="50">
        <v>6</v>
      </c>
      <c r="C18" s="115">
        <f>'Energy Prediction'!C51/'Charging Stations Prediction'!$C$9</f>
        <v>21.964177515552979</v>
      </c>
      <c r="D18" s="115">
        <f>'Energy Prediction'!D51/'Charging Stations Prediction'!$C$9</f>
        <v>37.509534969862223</v>
      </c>
      <c r="E18" s="115">
        <f>'Energy Prediction'!E51/'Charging Stations Prediction'!$C$9</f>
        <v>10.802404493312626</v>
      </c>
      <c r="F18" s="115">
        <f>'Energy Prediction'!F51/'Charging Stations Prediction'!$C$9</f>
        <v>20.274077998318624</v>
      </c>
      <c r="G18" s="115">
        <f>'Energy Prediction'!G51/'Charging Stations Prediction'!$C$9</f>
        <v>15.630751956232665</v>
      </c>
      <c r="H18" s="115">
        <f>'Energy Prediction'!H51/'Charging Stations Prediction'!$C$9</f>
        <v>20.484006148880368</v>
      </c>
      <c r="I18" s="115">
        <f>'Energy Prediction'!I51/'Charging Stations Prediction'!$C$9</f>
        <v>13.403378697730128</v>
      </c>
      <c r="J18" s="115">
        <f>'Energy Prediction'!J51/'Charging Stations Prediction'!$C$9</f>
        <v>2.7504145827834852</v>
      </c>
      <c r="K18" s="115">
        <f>'Energy Prediction'!K51/'Charging Stations Prediction'!$C$9</f>
        <v>17.498756685807479</v>
      </c>
      <c r="L18" s="115">
        <f>'Energy Prediction'!L51/'Charging Stations Prediction'!$C$9</f>
        <v>27.21593938384331</v>
      </c>
      <c r="M18" s="115">
        <f>'Energy Prediction'!M51/'Charging Stations Prediction'!$C$9</f>
        <v>9.9235527443507632</v>
      </c>
      <c r="N18" s="115">
        <f>'Energy Prediction'!N51/'Charging Stations Prediction'!$C$9</f>
        <v>30.126468657733209</v>
      </c>
      <c r="O18" s="115">
        <f>'Energy Prediction'!O51/'Charging Stations Prediction'!$C$9</f>
        <v>16.580765790130712</v>
      </c>
      <c r="P18" s="115">
        <f>'Energy Prediction'!P51/'Charging Stations Prediction'!$C$9</f>
        <v>7.4826932310396757</v>
      </c>
      <c r="Q18" s="115">
        <f>'Energy Prediction'!Q51/'Charging Stations Prediction'!$C$9</f>
        <v>9.1550022270399829</v>
      </c>
      <c r="R18" s="115">
        <f>'Energy Prediction'!R51/'Charging Stations Prediction'!$C$9</f>
        <v>3.2414329688431498</v>
      </c>
      <c r="S18" s="115">
        <f>'Energy Prediction'!S51/'Charging Stations Prediction'!$C$9</f>
        <v>17.007738299747814</v>
      </c>
      <c r="T18" s="115">
        <f>'Energy Prediction'!T51/'Charging Stations Prediction'!$C$9</f>
        <v>20.626330318752736</v>
      </c>
      <c r="U18" s="115">
        <f>'Energy Prediction'!U51/'Charging Stations Prediction'!$C$9</f>
        <v>15.097036319211291</v>
      </c>
      <c r="V18" s="115">
        <f>'Energy Prediction'!V51/'Charging Stations Prediction'!$C$9</f>
        <v>2.8393671889537138</v>
      </c>
      <c r="W18" s="115">
        <f>'Energy Prediction'!W51/'Charging Stations Prediction'!$C$9</f>
        <v>11.663465721040446</v>
      </c>
      <c r="X18" s="115">
        <f>'Energy Prediction'!X51/'Charging Stations Prediction'!$C$9</f>
        <v>28.4932988084478</v>
      </c>
      <c r="Y18" s="115">
        <f>'Energy Prediction'!Y51/'Charging Stations Prediction'!$C$9</f>
        <v>14.652273288360142</v>
      </c>
      <c r="Z18" s="115">
        <f>'Energy Prediction'!Z51/'Charging Stations Prediction'!$C$9</f>
        <v>29.742193399077816</v>
      </c>
      <c r="AA18" s="115">
        <f>'Energy Prediction'!AA51/'Charging Stations Prediction'!$C$9</f>
        <v>5.0240431964945422</v>
      </c>
      <c r="AB18" s="115">
        <f>'Energy Prediction'!AB51/'Charging Stations Prediction'!$C$9</f>
        <v>17.288828535245738</v>
      </c>
      <c r="AC18" s="115">
        <f>'Energy Prediction'!AC51/'Charging Stations Prediction'!$C$9</f>
        <v>27.287101468779493</v>
      </c>
      <c r="AD18" s="115">
        <f>'Energy Prediction'!AD51/'Charging Stations Prediction'!$C$9</f>
        <v>26.543457681196379</v>
      </c>
      <c r="AE18" s="115">
        <f t="shared" si="0"/>
        <v>480.30849227676913</v>
      </c>
    </row>
    <row r="19" spans="1:31" x14ac:dyDescent="0.35">
      <c r="A19" s="48">
        <v>2020</v>
      </c>
      <c r="B19" s="50">
        <v>7</v>
      </c>
      <c r="C19" s="115">
        <f>'Energy Prediction'!C52/'Charging Stations Prediction'!$C$9</f>
        <v>24.201888818449646</v>
      </c>
      <c r="D19" s="115">
        <f>'Energy Prediction'!D52/'Charging Stations Prediction'!$C$9</f>
        <v>41.342769737656162</v>
      </c>
      <c r="E19" s="115">
        <f>'Energy Prediction'!E52/'Charging Stations Prediction'!$C$9</f>
        <v>11.918636320765744</v>
      </c>
      <c r="F19" s="115">
        <f>'Energy Prediction'!F52/'Charging Stations Prediction'!$C$9</f>
        <v>22.790471359411598</v>
      </c>
      <c r="G19" s="115">
        <f>'Energy Prediction'!G52/'Charging Stations Prediction'!$C$9</f>
        <v>17.22321360431707</v>
      </c>
      <c r="H19" s="115">
        <f>'Energy Prediction'!H52/'Charging Stations Prediction'!$C$9</f>
        <v>22.570917532450128</v>
      </c>
      <c r="I19" s="115">
        <f>'Energy Prediction'!I52/'Charging Stations Prediction'!$C$9</f>
        <v>14.984548690120613</v>
      </c>
      <c r="J19" s="115">
        <f>'Energy Prediction'!J52/'Charging Stations Prediction'!$C$9</f>
        <v>3.2541013638932781</v>
      </c>
      <c r="K19" s="115">
        <f>'Energy Prediction'!K52/'Charging Stations Prediction'!$C$9</f>
        <v>19.305054356398195</v>
      </c>
      <c r="L19" s="115">
        <f>'Energy Prediction'!L52/'Charging Stations Prediction'!$C$9</f>
        <v>30.517981947644905</v>
      </c>
      <c r="M19" s="115">
        <f>'Energy Prediction'!M52/'Charging Stations Prediction'!$C$9</f>
        <v>10.934564703491992</v>
      </c>
      <c r="N19" s="115">
        <f>'Energy Prediction'!N52/'Charging Stations Prediction'!$C$9</f>
        <v>33.195754515764321</v>
      </c>
      <c r="O19" s="115">
        <f>'Energy Prediction'!O52/'Charging Stations Prediction'!$C$9</f>
        <v>18.160237972956224</v>
      </c>
      <c r="P19" s="115">
        <f>'Energy Prediction'!P52/'Charging Stations Prediction'!$C$9</f>
        <v>8.1783800543149141</v>
      </c>
      <c r="Q19" s="115">
        <f>'Energy Prediction'!Q52/'Charging Stations Prediction'!$C$9</f>
        <v>10.040666979434562</v>
      </c>
      <c r="R19" s="115">
        <f>'Energy Prediction'!R52/'Charging Stations Prediction'!$C$9</f>
        <v>3.5167818354364706</v>
      </c>
      <c r="S19" s="115">
        <f>'Energy Prediction'!S52/'Charging Stations Prediction'!$C$9</f>
        <v>18.716963748465673</v>
      </c>
      <c r="T19" s="115">
        <f>'Energy Prediction'!T52/'Charging Stations Prediction'!$C$9</f>
        <v>23.076675455272092</v>
      </c>
      <c r="U19" s="115">
        <f>'Energy Prediction'!U52/'Charging Stations Prediction'!$C$9</f>
        <v>17.109516086783454</v>
      </c>
      <c r="V19" s="115">
        <f>'Energy Prediction'!V52/'Charging Stations Prediction'!$C$9</f>
        <v>3.1090390139365898</v>
      </c>
      <c r="W19" s="115">
        <f>'Energy Prediction'!W52/'Charging Stations Prediction'!$C$9</f>
        <v>13.800526266149806</v>
      </c>
      <c r="X19" s="115">
        <f>'Energy Prediction'!X52/'Charging Stations Prediction'!$C$9</f>
        <v>32.094064776904062</v>
      </c>
      <c r="Y19" s="115">
        <f>'Energy Prediction'!Y52/'Charging Stations Prediction'!$C$9</f>
        <v>16.094079637086633</v>
      </c>
      <c r="Z19" s="115">
        <f>'Energy Prediction'!Z52/'Charging Stations Prediction'!$C$9</f>
        <v>33.776003915591076</v>
      </c>
      <c r="AA19" s="115">
        <f>'Energy Prediction'!AA52/'Charging Stations Prediction'!$C$9</f>
        <v>5.4731632578253206</v>
      </c>
      <c r="AB19" s="115">
        <f>'Energy Prediction'!AB52/'Charging Stations Prediction'!$C$9</f>
        <v>19.68143234547501</v>
      </c>
      <c r="AC19" s="115">
        <f>'Energy Prediction'!AC52/'Charging Stations Prediction'!$C$9</f>
        <v>30.06711248156331</v>
      </c>
      <c r="AD19" s="115">
        <f>'Energy Prediction'!AD52/'Charging Stations Prediction'!$C$9</f>
        <v>29.569195766847116</v>
      </c>
      <c r="AE19" s="115">
        <f t="shared" si="0"/>
        <v>534.70374254440594</v>
      </c>
    </row>
    <row r="20" spans="1:31" x14ac:dyDescent="0.35">
      <c r="A20" s="48">
        <v>2021</v>
      </c>
      <c r="B20" s="50">
        <v>8</v>
      </c>
      <c r="C20" s="179">
        <f>'Energy Prediction'!C53/'Charging Stations Prediction'!$C$9</f>
        <v>113.0530012589555</v>
      </c>
      <c r="D20" s="179">
        <f>'Energy Prediction'!D53/'Charging Stations Prediction'!$C$9</f>
        <v>193.82568264999259</v>
      </c>
      <c r="E20" s="179">
        <f>'Energy Prediction'!E53/'Charging Stations Prediction'!$C$9</f>
        <v>55.908824193102419</v>
      </c>
      <c r="F20" s="179">
        <f>'Energy Prediction'!F53/'Charging Stations Prediction'!$C$9</f>
        <v>107.30925468009846</v>
      </c>
      <c r="G20" s="179">
        <f>'Energy Prediction'!G53/'Charging Stations Prediction'!$C$9</f>
        <v>80.304900300578566</v>
      </c>
      <c r="H20" s="179">
        <f>'Energy Prediction'!H53/'Charging Stations Prediction'!$C$9</f>
        <v>107.85676311082965</v>
      </c>
      <c r="I20" s="179">
        <f>'Energy Prediction'!I53/'Charging Stations Prediction'!$C$9</f>
        <v>69.825416372901302</v>
      </c>
      <c r="J20" s="179">
        <f>'Energy Prediction'!J53/'Charging Stations Prediction'!$C$9</f>
        <v>15.470831877509848</v>
      </c>
      <c r="K20" s="179">
        <f>'Energy Prediction'!K53/'Charging Stations Prediction'!$C$9</f>
        <v>90.826409062023458</v>
      </c>
      <c r="L20" s="179">
        <f>'Energy Prediction'!L53/'Charging Stations Prediction'!$C$9</f>
        <v>142.47564857833419</v>
      </c>
      <c r="M20" s="179">
        <f>'Energy Prediction'!M53/'Charging Stations Prediction'!$C$9</f>
        <v>51.150673861711049</v>
      </c>
      <c r="N20" s="179">
        <f>'Energy Prediction'!N53/'Charging Stations Prediction'!$C$9</f>
        <v>155.79927782634715</v>
      </c>
      <c r="O20" s="179">
        <f>'Energy Prediction'!O53/'Charging Stations Prediction'!$C$9</f>
        <v>85.758794534858453</v>
      </c>
      <c r="P20" s="179">
        <f>'Energy Prediction'!P53/'Charging Stations Prediction'!$C$9</f>
        <v>38.266568198587564</v>
      </c>
      <c r="Q20" s="179">
        <f>'Energy Prediction'!Q53/'Charging Stations Prediction'!$C$9</f>
        <v>47.633963742515974</v>
      </c>
      <c r="R20" s="179">
        <f>'Energy Prediction'!R53/'Charging Stations Prediction'!$C$9</f>
        <v>16.451430882662219</v>
      </c>
      <c r="S20" s="179">
        <f>'Energy Prediction'!S53/'Charging Stations Prediction'!$C$9</f>
        <v>89.258749944585702</v>
      </c>
      <c r="T20" s="179">
        <f>'Energy Prediction'!T53/'Charging Stations Prediction'!$C$9</f>
        <v>113.24612972479824</v>
      </c>
      <c r="U20" s="179">
        <f>'Energy Prediction'!U53/'Charging Stations Prediction'!$C$9</f>
        <v>78.739195808438481</v>
      </c>
      <c r="V20" s="179">
        <f>'Energy Prediction'!V53/'Charging Stations Prediction'!$C$9</f>
        <v>14.668970518404517</v>
      </c>
      <c r="W20" s="179">
        <f>'Energy Prediction'!W53/'Charging Stations Prediction'!$C$9</f>
        <v>65.666543073184997</v>
      </c>
      <c r="X20" s="179">
        <f>'Energy Prediction'!X53/'Charging Stations Prediction'!$C$9</f>
        <v>152.05978550876216</v>
      </c>
      <c r="Y20" s="179">
        <f>'Energy Prediction'!Y53/'Charging Stations Prediction'!$C$9</f>
        <v>75.105858511874899</v>
      </c>
      <c r="Z20" s="179">
        <f>'Energy Prediction'!Z53/'Charging Stations Prediction'!$C$9</f>
        <v>155.26649812239279</v>
      </c>
      <c r="AA20" s="179">
        <f>'Energy Prediction'!AA53/'Charging Stations Prediction'!$C$9</f>
        <v>25.952135285421285</v>
      </c>
      <c r="AB20" s="179">
        <f>'Energy Prediction'!AB53/'Charging Stations Prediction'!$C$9</f>
        <v>90.658875898480531</v>
      </c>
      <c r="AC20" s="179">
        <f>'Energy Prediction'!AC53/'Charging Stations Prediction'!$C$9</f>
        <v>142.44457357891682</v>
      </c>
      <c r="AD20" s="179">
        <f>'Energy Prediction'!AD53/'Charging Stations Prediction'!$C$9</f>
        <v>139.555499523572</v>
      </c>
      <c r="AE20" s="179">
        <f t="shared" si="0"/>
        <v>2514.5402566298408</v>
      </c>
    </row>
    <row r="21" spans="1:31" x14ac:dyDescent="0.35">
      <c r="A21" s="48">
        <v>2022</v>
      </c>
      <c r="B21" s="50">
        <v>9</v>
      </c>
      <c r="C21" s="179">
        <f>'Energy Prediction'!C54/'Charging Stations Prediction'!$C$9</f>
        <v>153.08426894605844</v>
      </c>
      <c r="D21" s="179">
        <f>'Energy Prediction'!D54/'Charging Stations Prediction'!$C$9</f>
        <v>262.88504759630536</v>
      </c>
      <c r="E21" s="179">
        <f>'Energy Prediction'!E54/'Charging Stations Prediction'!$C$9</f>
        <v>75.87020194737066</v>
      </c>
      <c r="F21" s="179">
        <f>'Energy Prediction'!F54/'Charging Stations Prediction'!$C$9</f>
        <v>148.28363602597238</v>
      </c>
      <c r="G21" s="179">
        <f>'Energy Prediction'!G54/'Charging Stations Prediction'!$C$9</f>
        <v>108.74286583699251</v>
      </c>
      <c r="H21" s="179">
        <f>'Energy Prediction'!H54/'Charging Stations Prediction'!$C$9</f>
        <v>147.44537432053724</v>
      </c>
      <c r="I21" s="179">
        <f>'Energy Prediction'!I54/'Charging Stations Prediction'!$C$9</f>
        <v>95.070597704947517</v>
      </c>
      <c r="J21" s="179">
        <f>'Energy Prediction'!J54/'Charging Stations Prediction'!$C$9</f>
        <v>21.622150387064629</v>
      </c>
      <c r="K21" s="179">
        <f>'Energy Prediction'!K54/'Charging Stations Prediction'!$C$9</f>
        <v>123.36710219413811</v>
      </c>
      <c r="L21" s="179">
        <f>'Energy Prediction'!L54/'Charging Stations Prediction'!$C$9</f>
        <v>194.46881983656255</v>
      </c>
      <c r="M21" s="179">
        <f>'Energy Prediction'!M54/'Charging Stations Prediction'!$C$9</f>
        <v>69.369440521954147</v>
      </c>
      <c r="N21" s="179">
        <f>'Energy Prediction'!N54/'Charging Stations Prediction'!$C$9</f>
        <v>211.76719507195139</v>
      </c>
      <c r="O21" s="179">
        <f>'Energy Prediction'!O54/'Charging Stations Prediction'!$C$9</f>
        <v>116.79324315457279</v>
      </c>
      <c r="P21" s="179">
        <f>'Energy Prediction'!P54/'Charging Stations Prediction'!$C$9</f>
        <v>51.658105418724965</v>
      </c>
      <c r="Q21" s="179">
        <f>'Energy Prediction'!Q54/'Charging Stations Prediction'!$C$9</f>
        <v>64.74909036811691</v>
      </c>
      <c r="R21" s="179">
        <f>'Energy Prediction'!R54/'Charging Stations Prediction'!$C$9</f>
        <v>22.112724168301803</v>
      </c>
      <c r="S21" s="179">
        <f>'Energy Prediction'!S54/'Charging Stations Prediction'!$C$9</f>
        <v>121.86855612072368</v>
      </c>
      <c r="T21" s="179">
        <f>'Energy Prediction'!T54/'Charging Stations Prediction'!$C$9</f>
        <v>157.14633700557673</v>
      </c>
      <c r="U21" s="179">
        <f>'Energy Prediction'!U54/'Charging Stations Prediction'!$C$9</f>
        <v>106.56289925589297</v>
      </c>
      <c r="V21" s="179">
        <f>'Energy Prediction'!V54/'Charging Stations Prediction'!$C$9</f>
        <v>19.991268985783449</v>
      </c>
      <c r="W21" s="179">
        <f>'Energy Prediction'!W54/'Charging Stations Prediction'!$C$9</f>
        <v>91.760924688455333</v>
      </c>
      <c r="X21" s="179">
        <f>'Energy Prediction'!X54/'Charging Stations Prediction'!$C$9</f>
        <v>208.61170701249029</v>
      </c>
      <c r="Y21" s="179">
        <f>'Energy Prediction'!Y54/'Charging Stations Prediction'!$C$9</f>
        <v>101.86435836219401</v>
      </c>
      <c r="Z21" s="179">
        <f>'Energy Prediction'!Z54/'Charging Stations Prediction'!$C$9</f>
        <v>211.11139431120193</v>
      </c>
      <c r="AA21" s="179">
        <f>'Energy Prediction'!AA54/'Charging Stations Prediction'!$C$9</f>
        <v>35.194526681971091</v>
      </c>
      <c r="AB21" s="179">
        <f>'Energy Prediction'!AB54/'Charging Stations Prediction'!$C$9</f>
        <v>123.59396344842261</v>
      </c>
      <c r="AC21" s="179">
        <f>'Energy Prediction'!AC54/'Charging Stations Prediction'!$C$9</f>
        <v>194.49957368155847</v>
      </c>
      <c r="AD21" s="179">
        <f>'Energy Prediction'!AD54/'Charging Stations Prediction'!$C$9</f>
        <v>191.42037066605445</v>
      </c>
      <c r="AE21" s="179">
        <f t="shared" si="0"/>
        <v>3430.9157437198965</v>
      </c>
    </row>
    <row r="22" spans="1:31" x14ac:dyDescent="0.35">
      <c r="A22" s="48">
        <v>2023</v>
      </c>
      <c r="B22" s="50">
        <v>10</v>
      </c>
      <c r="C22" s="179">
        <f>'Energy Prediction'!C55/'Charging Stations Prediction'!$C$9</f>
        <v>200.83822578698599</v>
      </c>
      <c r="D22" s="179">
        <f>'Energy Prediction'!D55/'Charging Stations Prediction'!$C$9</f>
        <v>345.38861035013463</v>
      </c>
      <c r="E22" s="179">
        <f>'Energy Prediction'!E55/'Charging Stations Prediction'!$C$9</f>
        <v>99.729250750801754</v>
      </c>
      <c r="F22" s="179">
        <f>'Energy Prediction'!F55/'Charging Stations Prediction'!$C$9</f>
        <v>198.0096739634283</v>
      </c>
      <c r="G22" s="179">
        <f>'Energy Prediction'!G55/'Charging Stations Prediction'!$C$9</f>
        <v>142.66771294770638</v>
      </c>
      <c r="H22" s="179">
        <f>'Energy Prediction'!H55/'Charging Stations Prediction'!$C$9</f>
        <v>195.06885047278627</v>
      </c>
      <c r="I22" s="179">
        <f>'Energy Prediction'!I55/'Charging Stations Prediction'!$C$9</f>
        <v>125.33408554573182</v>
      </c>
      <c r="J22" s="179">
        <f>'Energy Prediction'!J55/'Charging Stations Prediction'!$C$9</f>
        <v>29.15170634689537</v>
      </c>
      <c r="K22" s="179">
        <f>'Energy Prediction'!K55/'Charging Stations Prediction'!$C$9</f>
        <v>162.29346669646108</v>
      </c>
      <c r="L22" s="179">
        <f>'Energy Prediction'!L55/'Charging Stations Prediction'!$C$9</f>
        <v>256.93151407064209</v>
      </c>
      <c r="M22" s="179">
        <f>'Energy Prediction'!M55/'Charging Stations Prediction'!$C$9</f>
        <v>91.133258749908663</v>
      </c>
      <c r="N22" s="179">
        <f>'Energy Prediction'!N55/'Charging Stations Prediction'!$C$9</f>
        <v>278.76000753113954</v>
      </c>
      <c r="O22" s="179">
        <f>'Energy Prediction'!O55/'Charging Stations Prediction'!$C$9</f>
        <v>154.00477439106319</v>
      </c>
      <c r="P22" s="179">
        <f>'Energy Prediction'!P55/'Charging Stations Prediction'!$C$9</f>
        <v>67.588025310581429</v>
      </c>
      <c r="Q22" s="179">
        <f>'Energy Prediction'!Q55/'Charging Stations Prediction'!$C$9</f>
        <v>85.23664824605126</v>
      </c>
      <c r="R22" s="179">
        <f>'Energy Prediction'!R55/'Charging Stations Prediction'!$C$9</f>
        <v>28.819499158807194</v>
      </c>
      <c r="S22" s="179">
        <f>'Energy Prediction'!S55/'Charging Stations Prediction'!$C$9</f>
        <v>161.05497285289306</v>
      </c>
      <c r="T22" s="179">
        <f>'Energy Prediction'!T55/'Charging Stations Prediction'!$C$9</f>
        <v>210.59698505693015</v>
      </c>
      <c r="U22" s="179">
        <f>'Energy Prediction'!U55/'Charging Stations Prediction'!$C$9</f>
        <v>139.7379518908435</v>
      </c>
      <c r="V22" s="179">
        <f>'Energy Prediction'!V55/'Charging Stations Prediction'!$C$9</f>
        <v>26.376780121852601</v>
      </c>
      <c r="W22" s="179">
        <f>'Energy Prediction'!W55/'Charging Stations Prediction'!$C$9</f>
        <v>123.69806592369287</v>
      </c>
      <c r="X22" s="179">
        <f>'Energy Prediction'!X55/'Charging Stations Prediction'!$C$9</f>
        <v>276.8441075122945</v>
      </c>
      <c r="Y22" s="179">
        <f>'Energy Prediction'!Y55/'Charging Stations Prediction'!$C$9</f>
        <v>133.83168857610696</v>
      </c>
      <c r="Z22" s="179">
        <f>'Energy Prediction'!Z55/'Charging Stations Prediction'!$C$9</f>
        <v>277.97612730065975</v>
      </c>
      <c r="AA22" s="179">
        <f>'Energy Prediction'!AA55/'Charging Stations Prediction'!$C$9</f>
        <v>46.234985632143669</v>
      </c>
      <c r="AB22" s="179">
        <f>'Energy Prediction'!AB55/'Charging Stations Prediction'!$C$9</f>
        <v>163.1199033039187</v>
      </c>
      <c r="AC22" s="179">
        <f>'Energy Prediction'!AC55/'Charging Stations Prediction'!$C$9</f>
        <v>257.05674748937702</v>
      </c>
      <c r="AD22" s="179">
        <f>'Energy Prediction'!AD55/'Charging Stations Prediction'!$C$9</f>
        <v>253.9877130508294</v>
      </c>
      <c r="AE22" s="179">
        <f t="shared" si="0"/>
        <v>4531.4713390306679</v>
      </c>
    </row>
    <row r="23" spans="1:31" x14ac:dyDescent="0.35">
      <c r="A23" s="48">
        <v>2024</v>
      </c>
      <c r="B23" s="50">
        <v>11</v>
      </c>
      <c r="C23" s="179">
        <f>'Energy Prediction'!C56/'Charging Stations Prediction'!$C$9</f>
        <v>256.82143318560952</v>
      </c>
      <c r="D23" s="179">
        <f>'Energy Prediction'!D56/'Charging Stations Prediction'!$C$9</f>
        <v>442.23713403140533</v>
      </c>
      <c r="E23" s="179">
        <f>'Energy Prediction'!E56/'Charging Stations Prediction'!$C$9</f>
        <v>127.74891450570237</v>
      </c>
      <c r="F23" s="179">
        <f>'Energy Prediction'!F56/'Charging Stations Prediction'!$C$9</f>
        <v>257.19320940855914</v>
      </c>
      <c r="G23" s="179">
        <f>'Energy Prediction'!G56/'Charging Stations Prediction'!$C$9</f>
        <v>182.43946137880187</v>
      </c>
      <c r="H23" s="179">
        <f>'Energy Prediction'!H56/'Charging Stations Prediction'!$C$9</f>
        <v>251.31608646957048</v>
      </c>
      <c r="I23" s="179">
        <f>'Energy Prediction'!I56/'Charging Stations Prediction'!$C$9</f>
        <v>160.96809201104105</v>
      </c>
      <c r="J23" s="179">
        <f>'Energy Prediction'!J56/'Charging Stations Prediction'!$C$9</f>
        <v>38.179705837612438</v>
      </c>
      <c r="K23" s="179">
        <f>'Energy Prediction'!K56/'Charging Stations Prediction'!$C$9</f>
        <v>208.04117283365676</v>
      </c>
      <c r="L23" s="179">
        <f>'Energy Prediction'!L56/'Charging Stations Prediction'!$C$9</f>
        <v>330.61879959488004</v>
      </c>
      <c r="M23" s="179">
        <f>'Energy Prediction'!M56/'Charging Stations Prediction'!$C$9</f>
        <v>116.67938473509888</v>
      </c>
      <c r="N23" s="179">
        <f>'Energy Prediction'!N56/'Charging Stations Prediction'!$C$9</f>
        <v>357.53631826472611</v>
      </c>
      <c r="O23" s="179">
        <f>'Energy Prediction'!O56/'Charging Stations Prediction'!$C$9</f>
        <v>197.82813296139324</v>
      </c>
      <c r="P23" s="179">
        <f>'Energy Prediction'!P56/'Charging Stations Prediction'!$C$9</f>
        <v>86.215818855636371</v>
      </c>
      <c r="Q23" s="179">
        <f>'Energy Prediction'!Q56/'Charging Stations Prediction'!$C$9</f>
        <v>109.32883929117767</v>
      </c>
      <c r="R23" s="179">
        <f>'Energy Prediction'!R56/'Charging Stations Prediction'!$C$9</f>
        <v>36.633071137001117</v>
      </c>
      <c r="S23" s="179">
        <f>'Energy Prediction'!S56/'Charging Stations Prediction'!$C$9</f>
        <v>207.29382793192335</v>
      </c>
      <c r="T23" s="179">
        <f>'Energy Prediction'!T56/'Charging Stations Prediction'!$C$9</f>
        <v>274.39277092981024</v>
      </c>
      <c r="U23" s="179">
        <f>'Energy Prediction'!U56/'Charging Stations Prediction'!$C$9</f>
        <v>178.61283354831119</v>
      </c>
      <c r="V23" s="179">
        <f>'Energy Prediction'!V56/'Charging Stations Prediction'!$C$9</f>
        <v>33.900915926804203</v>
      </c>
      <c r="W23" s="179">
        <f>'Energy Prediction'!W56/'Charging Stations Prediction'!$C$9</f>
        <v>161.98704271422454</v>
      </c>
      <c r="X23" s="179">
        <f>'Energy Prediction'!X56/'Charging Stations Prediction'!$C$9</f>
        <v>357.64306323705591</v>
      </c>
      <c r="Y23" s="179">
        <f>'Energy Prediction'!Y56/'Charging Stations Prediction'!$C$9</f>
        <v>171.35677889206707</v>
      </c>
      <c r="Z23" s="179">
        <f>'Energy Prediction'!Z56/'Charging Stations Prediction'!$C$9</f>
        <v>356.62187382605526</v>
      </c>
      <c r="AA23" s="179">
        <f>'Energy Prediction'!AA56/'Charging Stations Prediction'!$C$9</f>
        <v>59.193797307305587</v>
      </c>
      <c r="AB23" s="179">
        <f>'Energy Prediction'!AB56/'Charging Stations Prediction'!$C$9</f>
        <v>209.70590988013174</v>
      </c>
      <c r="AC23" s="179">
        <f>'Energy Prediction'!AC56/'Charging Stations Prediction'!$C$9</f>
        <v>330.87652920912899</v>
      </c>
      <c r="AD23" s="179">
        <f>'Energy Prediction'!AD56/'Charging Stations Prediction'!$C$9</f>
        <v>328.0679694797135</v>
      </c>
      <c r="AE23" s="179">
        <f t="shared" si="0"/>
        <v>5829.4388873844036</v>
      </c>
    </row>
    <row r="24" spans="1:31" x14ac:dyDescent="0.35">
      <c r="A24" s="48">
        <v>2025</v>
      </c>
      <c r="B24" s="50">
        <v>12</v>
      </c>
      <c r="C24" s="179">
        <f>'Energy Prediction'!C57/'Charging Stations Prediction'!$C$9</f>
        <v>321.52187350413095</v>
      </c>
      <c r="D24" s="179">
        <f>'Energy Prediction'!D57/'Charging Stations Prediction'!$C$9</f>
        <v>554.29927541236088</v>
      </c>
      <c r="E24" s="179">
        <f>'Energy Prediction'!E57/'Charging Stations Prediction'!$C$9</f>
        <v>160.182851601517</v>
      </c>
      <c r="F24" s="179">
        <f>'Energy Prediction'!F57/'Charging Stations Prediction'!$C$9</f>
        <v>326.52068326337582</v>
      </c>
      <c r="G24" s="179">
        <f>'Energy Prediction'!G57/'Charging Stations Prediction'!$C$9</f>
        <v>228.40493210911157</v>
      </c>
      <c r="H24" s="179">
        <f>'Energy Prediction'!H57/'Charging Stations Prediction'!$C$9</f>
        <v>316.75742372133828</v>
      </c>
      <c r="I24" s="179">
        <f>'Energy Prediction'!I57/'Charging Stations Prediction'!$C$9</f>
        <v>202.31304558313767</v>
      </c>
      <c r="J24" s="179">
        <f>'Energy Prediction'!J57/'Charging Stations Prediction'!$C$9</f>
        <v>48.823413360459469</v>
      </c>
      <c r="K24" s="179">
        <f>'Energy Prediction'!K57/'Charging Stations Prediction'!$C$9</f>
        <v>261.03073941912584</v>
      </c>
      <c r="L24" s="179">
        <f>'Energy Prediction'!L57/'Charging Stations Prediction'!$C$9</f>
        <v>416.26141528165545</v>
      </c>
      <c r="M24" s="179">
        <f>'Energy Prediction'!M57/'Charging Stations Prediction'!$C$9</f>
        <v>146.23660536236193</v>
      </c>
      <c r="N24" s="179">
        <f>'Energy Prediction'!N57/'Charging Stations Prediction'!$C$9</f>
        <v>448.82865182306841</v>
      </c>
      <c r="O24" s="179">
        <f>'Energy Prediction'!O57/'Charging Stations Prediction'!$C$9</f>
        <v>248.68357410041958</v>
      </c>
      <c r="P24" s="179">
        <f>'Energy Prediction'!P57/'Charging Stations Prediction'!$C$9</f>
        <v>107.69478223641545</v>
      </c>
      <c r="Q24" s="179">
        <f>'Energy Prediction'!Q57/'Charging Stations Prediction'!$C$9</f>
        <v>137.24989009727446</v>
      </c>
      <c r="R24" s="179">
        <f>'Energy Prediction'!R57/'Charging Stations Prediction'!$C$9</f>
        <v>45.612149023828728</v>
      </c>
      <c r="S24" s="179">
        <f>'Energy Prediction'!S57/'Charging Stations Prediction'!$C$9</f>
        <v>261.04568525811345</v>
      </c>
      <c r="T24" s="179">
        <f>'Energy Prediction'!T57/'Charging Stations Prediction'!$C$9</f>
        <v>349.30752771072127</v>
      </c>
      <c r="U24" s="179">
        <f>'Energy Prediction'!U57/'Charging Stations Prediction'!$C$9</f>
        <v>223.52311808946786</v>
      </c>
      <c r="V24" s="179">
        <f>'Energy Prediction'!V57/'Charging Stations Prediction'!$C$9</f>
        <v>42.636601757007753</v>
      </c>
      <c r="W24" s="179">
        <f>'Energy Prediction'!W57/'Charging Stations Prediction'!$C$9</f>
        <v>207.12445431649607</v>
      </c>
      <c r="X24" s="179">
        <f>'Energy Prediction'!X57/'Charging Stations Prediction'!$C$9</f>
        <v>451.86805520148363</v>
      </c>
      <c r="Y24" s="179">
        <f>'Energy Prediction'!Y57/'Charging Stations Prediction'!$C$9</f>
        <v>214.77611895428171</v>
      </c>
      <c r="Z24" s="179">
        <f>'Energy Prediction'!Z57/'Charging Stations Prediction'!$C$9</f>
        <v>447.78378075816812</v>
      </c>
      <c r="AA24" s="179">
        <f>'Energy Prediction'!AA57/'Charging Stations Prediction'!$C$9</f>
        <v>74.186950548917906</v>
      </c>
      <c r="AB24" s="179">
        <f>'Energy Prediction'!AB57/'Charging Stations Prediction'!$C$9</f>
        <v>263.80580468420641</v>
      </c>
      <c r="AC24" s="179">
        <f>'Energy Prediction'!AC57/'Charging Stations Prediction'!$C$9</f>
        <v>416.69498553337411</v>
      </c>
      <c r="AD24" s="179">
        <f>'Energy Prediction'!AD57/'Charging Stations Prediction'!$C$9</f>
        <v>414.44719625487295</v>
      </c>
      <c r="AE24" s="179">
        <f t="shared" si="0"/>
        <v>7337.6215849666933</v>
      </c>
    </row>
    <row r="25" spans="1:31" x14ac:dyDescent="0.35">
      <c r="A25" s="48">
        <v>2026</v>
      </c>
      <c r="B25" s="50">
        <v>13</v>
      </c>
      <c r="C25" s="179">
        <f>'Energy Prediction'!C58/'Charging Stations Prediction'!$C$9</f>
        <v>395.41125440679536</v>
      </c>
      <c r="D25" s="179">
        <f>'Energy Prediction'!D58/'Charging Stations Prediction'!$C$9</f>
        <v>682.41553536413267</v>
      </c>
      <c r="E25" s="179">
        <f>'Energy Prediction'!E58/'Charging Stations Prediction'!$C$9</f>
        <v>197.27657439055653</v>
      </c>
      <c r="F25" s="179">
        <f>'Energy Prediction'!F58/'Charging Stations Prediction'!$C$9</f>
        <v>406.66132176471865</v>
      </c>
      <c r="G25" s="179">
        <f>'Energy Prediction'!G58/'Charging Stations Prediction'!$C$9</f>
        <v>280.89938419225484</v>
      </c>
      <c r="H25" s="179">
        <f>'Energy Prediction'!H58/'Charging Stations Prediction'!$C$9</f>
        <v>391.94684767492384</v>
      </c>
      <c r="I25" s="179">
        <f>'Energy Prediction'!I58/'Charging Stations Prediction'!$C$9</f>
        <v>249.69901401674002</v>
      </c>
      <c r="J25" s="179">
        <f>'Energy Prediction'!J58/'Charging Stations Prediction'!$C$9</f>
        <v>61.197466742769912</v>
      </c>
      <c r="K25" s="179">
        <f>'Energy Prediction'!K58/'Charging Stations Prediction'!$C$9</f>
        <v>321.6693848721618</v>
      </c>
      <c r="L25" s="179">
        <f>'Energy Prediction'!L58/'Charging Stations Prediction'!$C$9</f>
        <v>514.56867362694186</v>
      </c>
      <c r="M25" s="179">
        <f>'Energy Prediction'!M58/'Charging Stations Prediction'!$C$9</f>
        <v>180.02628074013955</v>
      </c>
      <c r="N25" s="179">
        <f>'Energy Prediction'!N58/'Charging Stations Prediction'!$C$9</f>
        <v>553.34662936472591</v>
      </c>
      <c r="O25" s="179">
        <f>'Energy Prediction'!O58/'Charging Stations Prediction'!$C$9</f>
        <v>306.97861113953076</v>
      </c>
      <c r="P25" s="179">
        <f>'Energy Prediction'!P58/'Charging Stations Prediction'!$C$9</f>
        <v>132.17279692085964</v>
      </c>
      <c r="Q25" s="179">
        <f>'Energy Prediction'!Q58/'Charging Stations Prediction'!$C$9</f>
        <v>169.21702269334844</v>
      </c>
      <c r="R25" s="179">
        <f>'Energy Prediction'!R58/'Charging Stations Prediction'!$C$9</f>
        <v>55.813170811446241</v>
      </c>
      <c r="S25" s="179">
        <f>'Energy Prediction'!S58/'Charging Stations Prediction'!$C$9</f>
        <v>322.75766354224965</v>
      </c>
      <c r="T25" s="179">
        <f>'Energy Prediction'!T58/'Charging Stations Prediction'!$C$9</f>
        <v>436.09653034971024</v>
      </c>
      <c r="U25" s="179">
        <f>'Energy Prediction'!U58/'Charging Stations Prediction'!$C$9</f>
        <v>274.7930783687554</v>
      </c>
      <c r="V25" s="179">
        <f>'Energy Prediction'!V58/'Charging Stations Prediction'!$C$9</f>
        <v>52.654575237943575</v>
      </c>
      <c r="W25" s="179">
        <f>'Energy Prediction'!W58/'Charging Stations Prediction'!$C$9</f>
        <v>259.59575994619786</v>
      </c>
      <c r="X25" s="179">
        <f>'Energy Prediction'!X58/'Charging Stations Prediction'!$C$9</f>
        <v>560.35506687203554</v>
      </c>
      <c r="Y25" s="179">
        <f>'Energy Prediction'!Y58/'Charging Stations Prediction'!$C$9</f>
        <v>264.41528907920627</v>
      </c>
      <c r="Z25" s="179">
        <f>'Energy Prediction'!Z58/'Charging Stations Prediction'!$C$9</f>
        <v>552.17412932000605</v>
      </c>
      <c r="AA25" s="179">
        <f>'Energy Prediction'!AA58/'Charging Stations Prediction'!$C$9</f>
        <v>91.32666681317761</v>
      </c>
      <c r="AB25" s="179">
        <f>'Energy Prediction'!AB58/'Charging Stations Prediction'!$C$9</f>
        <v>325.85986366486776</v>
      </c>
      <c r="AC25" s="179">
        <f>'Energy Prediction'!AC58/'Charging Stations Prediction'!$C$9</f>
        <v>515.2267180256066</v>
      </c>
      <c r="AD25" s="179">
        <f>'Energy Prediction'!AD58/'Charging Stations Prediction'!$C$9</f>
        <v>513.88990613896476</v>
      </c>
      <c r="AE25" s="179">
        <f t="shared" si="0"/>
        <v>9068.4452160807668</v>
      </c>
    </row>
    <row r="26" spans="1:31" x14ac:dyDescent="0.35">
      <c r="A26" s="48">
        <v>2027</v>
      </c>
      <c r="B26" s="50">
        <v>14</v>
      </c>
      <c r="C26" s="179">
        <f>'Energy Prediction'!C59/'Charging Stations Prediction'!$C$9</f>
        <v>478.94685980966511</v>
      </c>
      <c r="D26" s="179">
        <f>'Energy Prediction'!D59/'Charging Stations Prediction'!$C$9</f>
        <v>827.40143549657648</v>
      </c>
      <c r="E26" s="179">
        <f>'Energy Prediction'!E59/'Charging Stations Prediction'!$C$9</f>
        <v>239.26836580036695</v>
      </c>
      <c r="F26" s="179">
        <f>'Energy Prediction'!F59/'Charging Stations Prediction'!$C$9</f>
        <v>498.26891602782564</v>
      </c>
      <c r="G26" s="179">
        <f>'Energy Prediction'!G59/'Charging Stations Prediction'!$C$9</f>
        <v>340.24782956069521</v>
      </c>
      <c r="H26" s="179">
        <f>'Energy Prediction'!H59/'Charging Stations Prediction'!$C$9</f>
        <v>477.42376431161523</v>
      </c>
      <c r="I26" s="179">
        <f>'Energy Prediction'!I59/'Charging Stations Prediction'!$C$9</f>
        <v>303.4468515063478</v>
      </c>
      <c r="J26" s="179">
        <f>'Energy Prediction'!J59/'Charging Stations Prediction'!$C$9</f>
        <v>75.414135550917308</v>
      </c>
      <c r="K26" s="179">
        <f>'Energy Prediction'!K59/'Charging Stations Prediction'!$C$9</f>
        <v>390.35251715168738</v>
      </c>
      <c r="L26" s="179">
        <f>'Energy Prediction'!L59/'Charging Stations Prediction'!$C$9</f>
        <v>626.23080515482059</v>
      </c>
      <c r="M26" s="179">
        <f>'Energy Prediction'!M59/'Charging Stations Prediction'!$C$9</f>
        <v>218.26318247115881</v>
      </c>
      <c r="N26" s="179">
        <f>'Energy Prediction'!N59/'Charging Stations Prediction'!$C$9</f>
        <v>671.7795255516138</v>
      </c>
      <c r="O26" s="179">
        <f>'Energy Prediction'!O59/'Charging Stations Prediction'!$C$9</f>
        <v>373.10942466214556</v>
      </c>
      <c r="P26" s="179">
        <f>'Energy Prediction'!P59/'Charging Stations Prediction'!$C$9</f>
        <v>159.79295497401733</v>
      </c>
      <c r="Q26" s="179">
        <f>'Energy Prediction'!Q59/'Charging Stations Prediction'!$C$9</f>
        <v>205.44123631386523</v>
      </c>
      <c r="R26" s="179">
        <f>'Energy Prediction'!R59/'Charging Stations Prediction'!$C$9</f>
        <v>67.290571665583684</v>
      </c>
      <c r="S26" s="179">
        <f>'Energy Prediction'!S59/'Charging Stations Prediction'!$C$9</f>
        <v>392.86490531867446</v>
      </c>
      <c r="T26" s="179">
        <f>'Energy Prediction'!T59/'Charging Stations Prediction'!$C$9</f>
        <v>535.4983786666163</v>
      </c>
      <c r="U26" s="179">
        <f>'Energy Prediction'!U59/'Charging Stations Prediction'!$C$9</f>
        <v>332.7369749485149</v>
      </c>
      <c r="V26" s="179">
        <f>'Energy Prediction'!V59/'Charging Stations Prediction'!$C$9</f>
        <v>64.023627404618949</v>
      </c>
      <c r="W26" s="179">
        <f>'Energy Prediction'!W59/'Charging Stations Prediction'!$C$9</f>
        <v>319.87637550699935</v>
      </c>
      <c r="X26" s="179">
        <f>'Energy Prediction'!X59/'Charging Stations Prediction'!$C$9</f>
        <v>683.91909434454806</v>
      </c>
      <c r="Y26" s="179">
        <f>'Energy Prediction'!Y59/'Charging Stations Prediction'!$C$9</f>
        <v>320.5901911664447</v>
      </c>
      <c r="Z26" s="179">
        <f>'Energy Prediction'!Z59/'Charging Stations Prediction'!$C$9</f>
        <v>670.48488375805709</v>
      </c>
      <c r="AA26" s="179">
        <f>'Energy Prediction'!AA59/'Charging Stations Prediction'!$C$9</f>
        <v>110.72182547230996</v>
      </c>
      <c r="AB26" s="179">
        <f>'Energy Prediction'!AB59/'Charging Stations Prediction'!$C$9</f>
        <v>396.29630785271269</v>
      </c>
      <c r="AC26" s="179">
        <f>'Energy Prediction'!AC59/'Charging Stations Prediction'!$C$9</f>
        <v>627.16720756971893</v>
      </c>
      <c r="AD26" s="179">
        <f>'Energy Prediction'!AD59/'Charging Stations Prediction'!$C$9</f>
        <v>627.14137183558012</v>
      </c>
      <c r="AE26" s="179">
        <f t="shared" si="0"/>
        <v>11033.999519853696</v>
      </c>
    </row>
    <row r="27" spans="1:31" x14ac:dyDescent="0.35">
      <c r="A27" s="48">
        <v>2028</v>
      </c>
      <c r="B27" s="50">
        <v>15</v>
      </c>
      <c r="C27" s="179">
        <f>'Energy Prediction'!C60/'Charging Stations Prediction'!$C$9</f>
        <v>572.5730646484302</v>
      </c>
      <c r="D27" s="179">
        <f>'Energy Prediction'!D60/'Charging Stations Prediction'!$C$9</f>
        <v>990.05012043370471</v>
      </c>
      <c r="E27" s="179">
        <f>'Energy Prediction'!E60/'Charging Stations Prediction'!$C$9</f>
        <v>286.39003046538079</v>
      </c>
      <c r="F27" s="179">
        <f>'Energy Prediction'!F60/'Charging Stations Prediction'!$C$9</f>
        <v>601.98329648936704</v>
      </c>
      <c r="G27" s="179">
        <f>'Energy Prediction'!G60/'Charging Stations Prediction'!$C$9</f>
        <v>406.76610904186003</v>
      </c>
      <c r="H27" s="179">
        <f>'Energy Prediction'!H60/'Charging Stations Prediction'!$C$9</f>
        <v>573.71446248704979</v>
      </c>
      <c r="I27" s="179">
        <f>'Energy Prediction'!I60/'Charging Stations Prediction'!$C$9</f>
        <v>363.86914066409327</v>
      </c>
      <c r="J27" s="179">
        <f>'Energy Prediction'!J60/'Charging Stations Prediction'!$C$9</f>
        <v>91.583536664463566</v>
      </c>
      <c r="K27" s="179">
        <f>'Energy Prediction'!K60/'Charging Stations Prediction'!$C$9</f>
        <v>467.46495538837718</v>
      </c>
      <c r="L27" s="179">
        <f>'Energy Prediction'!L60/'Charging Stations Prediction'!$C$9</f>
        <v>751.92088640668328</v>
      </c>
      <c r="M27" s="179">
        <f>'Energy Prediction'!M60/'Charging Stations Prediction'!$C$9</f>
        <v>261.15618031977539</v>
      </c>
      <c r="N27" s="179">
        <f>'Energy Prediction'!N60/'Charging Stations Prediction'!$C$9</f>
        <v>804.79836591398737</v>
      </c>
      <c r="O27" s="179">
        <f>'Energy Prediction'!O60/'Charging Stations Prediction'!$C$9</f>
        <v>447.46201978230863</v>
      </c>
      <c r="P27" s="179">
        <f>'Energy Prediction'!P60/'Charging Stations Prediction'!$C$9</f>
        <v>190.69406983278324</v>
      </c>
      <c r="Q27" s="179">
        <f>'Energy Prediction'!Q60/'Charging Stations Prediction'!$C$9</f>
        <v>246.12794868916458</v>
      </c>
      <c r="R27" s="179">
        <f>'Energy Prediction'!R60/'Charging Stations Prediction'!$C$9</f>
        <v>80.097002335293041</v>
      </c>
      <c r="S27" s="179">
        <f>'Energy Prediction'!S60/'Charging Stations Prediction'!$C$9</f>
        <v>471.79178525428955</v>
      </c>
      <c r="T27" s="179">
        <f>'Energy Prediction'!T60/'Charging Stations Prediction'!$C$9</f>
        <v>648.2365614762399</v>
      </c>
      <c r="U27" s="179">
        <f>'Energy Prediction'!U60/'Charging Stations Prediction'!$C$9</f>
        <v>397.66011040003394</v>
      </c>
      <c r="V27" s="179">
        <f>'Energy Prediction'!V60/'Charging Stations Prediction'!$C$9</f>
        <v>76.810800823939985</v>
      </c>
      <c r="W27" s="179">
        <f>'Energy Prediction'!W60/'Charging Stations Prediction'!$C$9</f>
        <v>388.43258841718676</v>
      </c>
      <c r="X27" s="179">
        <f>'Energy Prediction'!X60/'Charging Stations Prediction'!$C$9</f>
        <v>823.35621708623478</v>
      </c>
      <c r="Y27" s="179">
        <f>'Energy Prediction'!Y60/'Charging Stations Prediction'!$C$9</f>
        <v>383.6080570414104</v>
      </c>
      <c r="Z27" s="179">
        <f>'Energy Prediction'!Z60/'Charging Stations Prediction'!$C$9</f>
        <v>803.38978237636786</v>
      </c>
      <c r="AA27" s="179">
        <f>'Energy Prediction'!AA60/'Charging Stations Prediction'!$C$9</f>
        <v>132.47831219177399</v>
      </c>
      <c r="AB27" s="179">
        <f>'Energy Prediction'!AB60/'Charging Stations Prediction'!$C$9</f>
        <v>475.5325283310429</v>
      </c>
      <c r="AC27" s="179">
        <f>'Energy Prediction'!AC60/'Charging Stations Prediction'!$C$9</f>
        <v>753.19474283911234</v>
      </c>
      <c r="AD27" s="179">
        <f>'Energy Prediction'!AD60/'Charging Stations Prediction'!$C$9</f>
        <v>754.92952599773798</v>
      </c>
      <c r="AE27" s="179">
        <f t="shared" si="0"/>
        <v>13246.072201798092</v>
      </c>
    </row>
    <row r="28" spans="1:31" x14ac:dyDescent="0.35">
      <c r="A28" s="48">
        <v>2029</v>
      </c>
      <c r="B28" s="50">
        <v>16</v>
      </c>
      <c r="C28" s="179">
        <f>'Energy Prediction'!C61/'Charging Stations Prediction'!$C$9</f>
        <v>676.72259414823554</v>
      </c>
      <c r="D28" s="179">
        <f>'Energy Prediction'!D61/'Charging Stations Prediction'!$C$9</f>
        <v>1171.1345231513842</v>
      </c>
      <c r="E28" s="179">
        <f>'Energy Prediction'!E61/'Charging Stations Prediction'!$C$9</f>
        <v>338.8675199311287</v>
      </c>
      <c r="F28" s="179">
        <f>'Energy Prediction'!F61/'Charging Stations Prediction'!$C$9</f>
        <v>718.43157253747415</v>
      </c>
      <c r="G28" s="179">
        <f>'Energy Prediction'!G61/'Charging Stations Prediction'!$C$9</f>
        <v>480.76178689310842</v>
      </c>
      <c r="H28" s="179">
        <f>'Energy Prediction'!H61/'Charging Stations Prediction'!$C$9</f>
        <v>681.33333613269122</v>
      </c>
      <c r="I28" s="179">
        <f>'Energy Prediction'!I61/'Charging Stations Prediction'!$C$9</f>
        <v>431.27097804028597</v>
      </c>
      <c r="J28" s="179">
        <f>'Energy Prediction'!J61/'Charging Stations Prediction'!$C$9</f>
        <v>109.81381662870892</v>
      </c>
      <c r="K28" s="179">
        <f>'Energy Prediction'!K61/'Charging Stations Prediction'!$C$9</f>
        <v>553.381947233201</v>
      </c>
      <c r="L28" s="179">
        <f>'Energy Prediction'!L61/'Charging Stations Prediction'!$C$9</f>
        <v>892.29644993239606</v>
      </c>
      <c r="M28" s="179">
        <f>'Energy Prediction'!M61/'Charging Stations Prediction'!$C$9</f>
        <v>308.90881355567819</v>
      </c>
      <c r="N28" s="179">
        <f>'Energy Prediction'!N61/'Charging Stations Prediction'!$C$9</f>
        <v>953.05767418318749</v>
      </c>
      <c r="O28" s="179">
        <f>'Energy Prediction'!O61/'Charging Stations Prediction'!$C$9</f>
        <v>530.41319133819104</v>
      </c>
      <c r="P28" s="179">
        <f>'Energy Prediction'!P61/'Charging Stations Prediction'!$C$9</f>
        <v>225.0111001889091</v>
      </c>
      <c r="Q28" s="179">
        <f>'Energy Prediction'!Q61/'Charging Stations Prediction'!$C$9</f>
        <v>291.47753032640753</v>
      </c>
      <c r="R28" s="179">
        <f>'Energy Prediction'!R61/'Charging Stations Prediction'!$C$9</f>
        <v>94.28350995818893</v>
      </c>
      <c r="S28" s="179">
        <f>'Energy Prediction'!S61/'Charging Stations Prediction'!$C$9</f>
        <v>559.95291933230033</v>
      </c>
      <c r="T28" s="179">
        <f>'Energy Prediction'!T61/'Charging Stations Prediction'!$C$9</f>
        <v>775.02077461476256</v>
      </c>
      <c r="U28" s="179">
        <f>'Energy Prediction'!U61/'Charging Stations Prediction'!$C$9</f>
        <v>469.8597055070029</v>
      </c>
      <c r="V28" s="179">
        <f>'Energy Prediction'!V61/'Charging Stations Prediction'!$C$9</f>
        <v>91.08155489701312</v>
      </c>
      <c r="W28" s="179">
        <f>'Energy Prediction'!W61/'Charging Stations Prediction'!$C$9</f>
        <v>465.72233138679451</v>
      </c>
      <c r="X28" s="179">
        <f>'Energy Prediction'!X61/'Charging Stations Prediction'!$C$9</f>
        <v>979.44533203482513</v>
      </c>
      <c r="Y28" s="179">
        <f>'Energy Prediction'!Y61/'Charging Stations Prediction'!$C$9</f>
        <v>453.76828748448912</v>
      </c>
      <c r="Z28" s="179">
        <f>'Energy Prediction'!Z61/'Charging Stations Prediction'!$C$9</f>
        <v>951.54607991231921</v>
      </c>
      <c r="AA28" s="179">
        <f>'Energy Prediction'!AA61/'Charging Stations Prediction'!$C$9</f>
        <v>156.69930879302044</v>
      </c>
      <c r="AB28" s="179">
        <f>'Energy Prediction'!AB61/'Charging Stations Prediction'!$C$9</f>
        <v>563.97610847594683</v>
      </c>
      <c r="AC28" s="179">
        <f>'Energy Prediction'!AC61/'Charging Stations Prediction'!$C$9</f>
        <v>893.97203102648859</v>
      </c>
      <c r="AD28" s="179">
        <f>'Energy Prediction'!AD61/'Charging Stations Prediction'!$C$9</f>
        <v>897.96655218175658</v>
      </c>
      <c r="AE28" s="179">
        <f t="shared" si="0"/>
        <v>15716.177329825896</v>
      </c>
    </row>
    <row r="29" spans="1:31" x14ac:dyDescent="0.35">
      <c r="A29" s="48">
        <v>2030</v>
      </c>
      <c r="B29" s="50">
        <v>17</v>
      </c>
      <c r="C29" s="179">
        <f>'Energy Prediction'!C62/'Charging Stations Prediction'!$C$9</f>
        <v>791.81758482133455</v>
      </c>
      <c r="D29" s="179">
        <f>'Energy Prediction'!D62/'Charging Stations Prediction'!$C$9</f>
        <v>1371.4091909390354</v>
      </c>
      <c r="E29" s="179">
        <f>'Energy Prediction'!E62/'Charging Stations Prediction'!$C$9</f>
        <v>396.92146001943803</v>
      </c>
      <c r="F29" s="179">
        <f>'Energy Prediction'!F62/'Charging Stations Prediction'!$C$9</f>
        <v>848.2291878129131</v>
      </c>
      <c r="G29" s="179">
        <f>'Energy Prediction'!G62/'Charging Stations Prediction'!$C$9</f>
        <v>562.53490450143534</v>
      </c>
      <c r="H29" s="179">
        <f>'Energy Prediction'!H62/'Charging Stations Prediction'!$C$9</f>
        <v>800.78391911473955</v>
      </c>
      <c r="I29" s="179">
        <f>'Energy Prediction'!I62/'Charging Stations Prediction'!$C$9</f>
        <v>505.9506378608877</v>
      </c>
      <c r="J29" s="179">
        <f>'Energy Prediction'!J62/'Charging Stations Prediction'!$C$9</f>
        <v>130.21130774967369</v>
      </c>
      <c r="K29" s="179">
        <f>'Energy Prediction'!K62/'Charging Stations Prediction'!$C$9</f>
        <v>648.47002740836558</v>
      </c>
      <c r="L29" s="179">
        <f>'Energy Prediction'!L62/'Charging Stations Prediction'!$C$9</f>
        <v>1048.0008464144828</v>
      </c>
      <c r="M29" s="179">
        <f>'Energy Prediction'!M62/'Charging Stations Prediction'!$C$9</f>
        <v>361.71977272830048</v>
      </c>
      <c r="N29" s="179">
        <f>'Energy Prediction'!N62/'Charging Stations Prediction'!$C$9</f>
        <v>1117.1969474244945</v>
      </c>
      <c r="O29" s="179">
        <f>'Energy Prediction'!O62/'Charging Stations Prediction'!$C$9</f>
        <v>622.33133955016331</v>
      </c>
      <c r="P29" s="179">
        <f>'Energy Prediction'!P62/'Charging Stations Prediction'!$C$9</f>
        <v>262.87550655427481</v>
      </c>
      <c r="Q29" s="179">
        <f>'Energy Prediction'!Q62/'Charging Stations Prediction'!$C$9</f>
        <v>341.68575557291047</v>
      </c>
      <c r="R29" s="179">
        <f>'Energy Prediction'!R62/'Charging Stations Prediction'!$C$9</f>
        <v>109.89968979994576</v>
      </c>
      <c r="S29" s="179">
        <f>'Energy Prediction'!S62/'Charging Stations Prediction'!$C$9</f>
        <v>657.75401879917388</v>
      </c>
      <c r="T29" s="179">
        <f>'Energy Prediction'!T62/'Charging Stations Prediction'!$C$9</f>
        <v>916.54804529592002</v>
      </c>
      <c r="U29" s="179">
        <f>'Energy Prediction'!U62/'Charging Stations Prediction'!$C$9</f>
        <v>549.62563730182148</v>
      </c>
      <c r="V29" s="179">
        <f>'Energy Prediction'!V62/'Charging Stations Prediction'!$C$9</f>
        <v>106.89990560158232</v>
      </c>
      <c r="W29" s="179">
        <f>'Energy Prediction'!W62/'Charging Stations Prediction'!$C$9</f>
        <v>552.19584472381132</v>
      </c>
      <c r="X29" s="179">
        <f>'Energy Prediction'!X62/'Charging Stations Prediction'!$C$9</f>
        <v>1152.9496245366468</v>
      </c>
      <c r="Y29" s="179">
        <f>'Energy Prediction'!Y62/'Charging Stations Prediction'!$C$9</f>
        <v>531.36315975292644</v>
      </c>
      <c r="Z29" s="179">
        <f>'Energy Prediction'!Z62/'Charging Stations Prediction'!$C$9</f>
        <v>1115.5960187322107</v>
      </c>
      <c r="AA29" s="179">
        <f>'Energy Prediction'!AA62/'Charging Stations Prediction'!$C$9</f>
        <v>183.48553767023651</v>
      </c>
      <c r="AB29" s="179">
        <f>'Energy Prediction'!AB62/'Charging Stations Prediction'!$C$9</f>
        <v>662.0256882824192</v>
      </c>
      <c r="AC29" s="179">
        <f>'Energy Prediction'!AC62/'Charging Stations Prediction'!$C$9</f>
        <v>1050.1475608558378</v>
      </c>
      <c r="AD29" s="179">
        <f>'Energy Prediction'!AD62/'Charging Stations Prediction'!$C$9</f>
        <v>1056.950234232896</v>
      </c>
      <c r="AE29" s="179">
        <f t="shared" si="0"/>
        <v>18455.579354057878</v>
      </c>
    </row>
    <row r="30" spans="1:31" x14ac:dyDescent="0.35">
      <c r="A30" s="48">
        <v>2031</v>
      </c>
      <c r="B30" s="50">
        <v>18</v>
      </c>
      <c r="C30" s="179">
        <f>'Energy Prediction'!C63/'Charging Stations Prediction'!$C$9</f>
        <v>918.2704888245654</v>
      </c>
      <c r="D30" s="179">
        <f>'Energy Prediction'!D63/'Charging Stations Prediction'!$C$9</f>
        <v>1591.6118430230742</v>
      </c>
      <c r="E30" s="179">
        <f>'Energy Prediction'!E63/'Charging Stations Prediction'!$C$9</f>
        <v>460.76760081262745</v>
      </c>
      <c r="F30" s="179">
        <f>'Energy Prediction'!F63/'Charging Stations Prediction'!$C$9</f>
        <v>991.98082833555429</v>
      </c>
      <c r="G30" s="179">
        <f>'Energy Prediction'!G63/'Charging Stations Prediction'!$C$9</f>
        <v>652.37862281830814</v>
      </c>
      <c r="H30" s="179">
        <f>'Energy Prediction'!H63/'Charging Stations Prediction'!$C$9</f>
        <v>932.55977135995408</v>
      </c>
      <c r="I30" s="179">
        <f>'Energy Prediction'!I63/'Charging Stations Prediction'!$C$9</f>
        <v>588.20013928216292</v>
      </c>
      <c r="J30" s="179">
        <f>'Energy Prediction'!J63/'Charging Stations Prediction'!$C$9</f>
        <v>152.88066309437539</v>
      </c>
      <c r="K30" s="179">
        <f>'Energy Prediction'!K63/'Charging Stations Prediction'!$C$9</f>
        <v>753.08775060629853</v>
      </c>
      <c r="L30" s="179">
        <f>'Energy Prediction'!L63/'Charging Stations Prediction'!$C$9</f>
        <v>1219.6644101671995</v>
      </c>
      <c r="M30" s="179">
        <f>'Energy Prediction'!M63/'Charging Stations Prediction'!$C$9</f>
        <v>419.78331062360797</v>
      </c>
      <c r="N30" s="179">
        <f>'Energy Prediction'!N63/'Charging Stations Prediction'!$C$9</f>
        <v>1297.8419157081444</v>
      </c>
      <c r="O30" s="179">
        <f>'Energy Prediction'!O63/'Charging Stations Prediction'!$C$9</f>
        <v>723.57716719422808</v>
      </c>
      <c r="P30" s="179">
        <f>'Energy Prediction'!P63/'Charging Stations Prediction'!$C$9</f>
        <v>304.41555472586163</v>
      </c>
      <c r="Q30" s="179">
        <f>'Energy Prediction'!Q63/'Charging Stations Prediction'!$C$9</f>
        <v>396.94418780611522</v>
      </c>
      <c r="R30" s="179">
        <f>'Energy Prediction'!R63/'Charging Stations Prediction'!$C$9</f>
        <v>126.99381411651829</v>
      </c>
      <c r="S30" s="179">
        <f>'Energy Prediction'!S63/'Charging Stations Prediction'!$C$9</f>
        <v>765.59262094774556</v>
      </c>
      <c r="T30" s="179">
        <f>'Energy Prediction'!T63/'Charging Stations Prediction'!$C$9</f>
        <v>1073.5037014836594</v>
      </c>
      <c r="U30" s="179">
        <f>'Energy Prediction'!U63/'Charging Stations Prediction'!$C$9</f>
        <v>637.24106797609181</v>
      </c>
      <c r="V30" s="179">
        <f>'Energy Prediction'!V63/'Charging Stations Prediction'!$C$9</f>
        <v>124.32854497479556</v>
      </c>
      <c r="W30" s="179">
        <f>'Energy Prediction'!W63/'Charging Stations Prediction'!$C$9</f>
        <v>648.29624909543827</v>
      </c>
      <c r="X30" s="179">
        <f>'Energy Prediction'!X63/'Charging Stations Prediction'!$C$9</f>
        <v>1344.6178299702192</v>
      </c>
      <c r="Y30" s="179">
        <f>'Energy Prediction'!Y63/'Charging Stations Prediction'!$C$9</f>
        <v>616.67843112311925</v>
      </c>
      <c r="Z30" s="179">
        <f>'Energy Prediction'!Z63/'Charging Stations Prediction'!$C$9</f>
        <v>1296.1680853364344</v>
      </c>
      <c r="AA30" s="179">
        <f>'Energy Prediction'!AA63/'Charging Stations Prediction'!$C$9</f>
        <v>212.93547027599857</v>
      </c>
      <c r="AB30" s="179">
        <f>'Energy Prediction'!AB63/'Charging Stations Prediction'!$C$9</f>
        <v>770.07170350036836</v>
      </c>
      <c r="AC30" s="179">
        <f>'Energy Prediction'!AC63/'Charging Stations Prediction'!$C$9</f>
        <v>1222.3567690492475</v>
      </c>
      <c r="AD30" s="179">
        <f>'Energy Prediction'!AD63/'Charging Stations Prediction'!$C$9</f>
        <v>1232.565113550455</v>
      </c>
      <c r="AE30" s="179">
        <f t="shared" si="0"/>
        <v>21475.313655782174</v>
      </c>
    </row>
    <row r="31" spans="1:31" x14ac:dyDescent="0.35">
      <c r="A31" s="48">
        <v>2032</v>
      </c>
      <c r="B31" s="50">
        <v>19</v>
      </c>
      <c r="C31" s="179">
        <f>'Energy Prediction'!C64/'Charging Stations Prediction'!$C$9</f>
        <v>1056.4848526331671</v>
      </c>
      <c r="D31" s="179">
        <f>'Energy Prediction'!D64/'Charging Stations Prediction'!$C$9</f>
        <v>1832.4647127164912</v>
      </c>
      <c r="E31" s="179">
        <f>'Energy Prediction'!E64/'Charging Stations Prediction'!$C$9</f>
        <v>530.61720448512438</v>
      </c>
      <c r="F31" s="179">
        <f>'Energy Prediction'!F64/'Charging Stations Prediction'!$C$9</f>
        <v>1150.2812113790897</v>
      </c>
      <c r="G31" s="179">
        <f>'Energy Prediction'!G64/'Charging Stations Prediction'!$C$9</f>
        <v>750.57977551771535</v>
      </c>
      <c r="H31" s="179">
        <f>'Energy Prediction'!H64/'Charging Stations Prediction'!$C$9</f>
        <v>1077.145245096397</v>
      </c>
      <c r="I31" s="179">
        <f>'Energy Prediction'!I64/'Charging Stations Prediction'!$C$9</f>
        <v>678.30573602690811</v>
      </c>
      <c r="J31" s="179">
        <f>'Energy Prediction'!J64/'Charging Stations Prediction'!$C$9</f>
        <v>177.9249743023251</v>
      </c>
      <c r="K31" s="179">
        <f>'Energy Prediction'!K64/'Charging Stations Prediction'!$C$9</f>
        <v>867.58632342071974</v>
      </c>
      <c r="L31" s="179">
        <f>'Energy Prediction'!L64/'Charging Stations Prediction'!$C$9</f>
        <v>1407.905466266189</v>
      </c>
      <c r="M31" s="179">
        <f>'Energy Prediction'!M64/'Charging Stations Prediction'!$C$9</f>
        <v>483.2895963571554</v>
      </c>
      <c r="N31" s="179">
        <f>'Energy Prediction'!N64/'Charging Stations Prediction'!$C$9</f>
        <v>1495.6056285871498</v>
      </c>
      <c r="O31" s="179">
        <f>'Energy Prediction'!O64/'Charging Stations Prediction'!$C$9</f>
        <v>834.5042814458194</v>
      </c>
      <c r="P31" s="179">
        <f>'Energy Prediction'!P64/'Charging Stations Prediction'!$C$9</f>
        <v>349.7565767064176</v>
      </c>
      <c r="Q31" s="179">
        <f>'Energy Prediction'!Q64/'Charging Stations Prediction'!$C$9</f>
        <v>457.44051167164554</v>
      </c>
      <c r="R31" s="179">
        <f>'Energy Prediction'!R64/'Charging Stations Prediction'!$C$9</f>
        <v>145.6129427243626</v>
      </c>
      <c r="S31" s="179">
        <f>'Energy Prediction'!S64/'Charging Stations Prediction'!$C$9</f>
        <v>883.85872068495905</v>
      </c>
      <c r="T31" s="179">
        <f>'Energy Prediction'!T64/'Charging Stations Prediction'!$C$9</f>
        <v>1246.5622154257348</v>
      </c>
      <c r="U31" s="179">
        <f>'Energy Prediction'!U64/'Charging Stations Prediction'!$C$9</f>
        <v>732.98298625401424</v>
      </c>
      <c r="V31" s="179">
        <f>'Energy Prediction'!V64/'Charging Stations Prediction'!$C$9</f>
        <v>143.42894429013307</v>
      </c>
      <c r="W31" s="179">
        <f>'Energy Prediction'!W64/'Charging Stations Prediction'!$C$9</f>
        <v>754.46004533066798</v>
      </c>
      <c r="X31" s="179">
        <f>'Energy Prediction'!X64/'Charging Stations Prediction'!$C$9</f>
        <v>1555.1853263637056</v>
      </c>
      <c r="Y31" s="179">
        <f>'Energy Prediction'!Y64/'Charging Stations Prediction'!$C$9</f>
        <v>709.99385893853389</v>
      </c>
      <c r="Z31" s="179">
        <f>'Energy Prediction'!Z64/'Charging Stations Prediction'!$C$9</f>
        <v>1493.8780942647779</v>
      </c>
      <c r="AA31" s="179">
        <f>'Energy Prediction'!AA64/'Charging Stations Prediction'!$C$9</f>
        <v>245.14550675615692</v>
      </c>
      <c r="AB31" s="179">
        <f>'Energy Prediction'!AB64/'Charging Stations Prediction'!$C$9</f>
        <v>888.49702399604064</v>
      </c>
      <c r="AC31" s="179">
        <f>'Energy Prediction'!AC64/'Charging Stations Prediction'!$C$9</f>
        <v>1411.2230484599836</v>
      </c>
      <c r="AD31" s="179">
        <f>'Energy Prediction'!AD64/'Charging Stations Prediction'!$C$9</f>
        <v>1425.4834912439817</v>
      </c>
      <c r="AE31" s="179">
        <f t="shared" si="0"/>
        <v>24786.204301345366</v>
      </c>
    </row>
    <row r="32" spans="1:31" x14ac:dyDescent="0.35">
      <c r="A32" s="48">
        <v>2033</v>
      </c>
      <c r="B32" s="50">
        <v>20</v>
      </c>
      <c r="C32" s="179">
        <f>'Energy Prediction'!C65/'Charging Stations Prediction'!$C$9</f>
        <v>1206.8559934911093</v>
      </c>
      <c r="D32" s="179">
        <f>'Energy Prediction'!D65/'Charging Stations Prediction'!$C$9</f>
        <v>2094.675714187606</v>
      </c>
      <c r="E32" s="179">
        <f>'Energy Prediction'!E65/'Charging Stations Prediction'!$C$9</f>
        <v>606.67738253486948</v>
      </c>
      <c r="F32" s="179">
        <f>'Energy Prediction'!F65/'Charging Stations Prediction'!$C$9</f>
        <v>1323.7157764654619</v>
      </c>
      <c r="G32" s="179">
        <f>'Energy Prediction'!G65/'Charging Stations Prediction'!$C$9</f>
        <v>857.4193495411032</v>
      </c>
      <c r="H32" s="179">
        <f>'Energy Prediction'!H65/'Charging Stations Prediction'!$C$9</f>
        <v>1235.0161531700451</v>
      </c>
      <c r="I32" s="179">
        <f>'Energy Prediction'!I65/'Charging Stations Prediction'!$C$9</f>
        <v>776.54834273526558</v>
      </c>
      <c r="J32" s="179">
        <f>'Energy Prediction'!J65/'Charging Stations Prediction'!$C$9</f>
        <v>205.44587521586763</v>
      </c>
      <c r="K32" s="179">
        <f>'Energy Prediction'!K65/'Charging Stations Prediction'!$C$9</f>
        <v>992.31015404323864</v>
      </c>
      <c r="L32" s="179">
        <f>'Energy Prediction'!L65/'Charging Stations Prediction'!$C$9</f>
        <v>1613.3312084095369</v>
      </c>
      <c r="M32" s="179">
        <f>'Energy Prediction'!M65/'Charging Stations Prediction'!$C$9</f>
        <v>552.42502318579591</v>
      </c>
      <c r="N32" s="179">
        <f>'Energy Prediction'!N65/'Charging Stations Prediction'!$C$9</f>
        <v>1711.0894004714251</v>
      </c>
      <c r="O32" s="179">
        <f>'Energy Prediction'!O65/'Charging Stations Prediction'!$C$9</f>
        <v>955.45971798899814</v>
      </c>
      <c r="P32" s="179">
        <f>'Energy Prediction'!P65/'Charging Stations Prediction'!$C$9</f>
        <v>399.02119706940829</v>
      </c>
      <c r="Q32" s="179">
        <f>'Energy Prediction'!Q65/'Charging Stations Prediction'!$C$9</f>
        <v>523.35882217940855</v>
      </c>
      <c r="R32" s="179">
        <f>'Energy Prediction'!R65/'Charging Stations Prediction'!$C$9</f>
        <v>165.80301874199154</v>
      </c>
      <c r="S32" s="179">
        <f>'Energy Prediction'!S65/'Charging Stations Prediction'!$C$9</f>
        <v>1012.9353211043172</v>
      </c>
      <c r="T32" s="179">
        <f>'Energy Prediction'!T65/'Charging Stations Prediction'!$C$9</f>
        <v>1436.3879437035737</v>
      </c>
      <c r="U32" s="179">
        <f>'Energy Prediction'!U65/'Charging Stations Prediction'!$C$9</f>
        <v>837.12267758549967</v>
      </c>
      <c r="V32" s="179">
        <f>'Energy Prediction'!V65/'Charging Stations Prediction'!$C$9</f>
        <v>164.26144393393113</v>
      </c>
      <c r="W32" s="179">
        <f>'Energy Prediction'!W65/'Charging Stations Prediction'!$C$9</f>
        <v>871.11755403471955</v>
      </c>
      <c r="X32" s="179">
        <f>'Energy Prediction'!X65/'Charging Stations Prediction'!$C$9</f>
        <v>1785.3750887448994</v>
      </c>
      <c r="Y32" s="179">
        <f>'Energy Prediction'!Y65/'Charging Stations Prediction'!$C$9</f>
        <v>811.58365269940668</v>
      </c>
      <c r="Z32" s="179">
        <f>'Energy Prediction'!Z65/'Charging Stations Prediction'!$C$9</f>
        <v>1709.3301313610302</v>
      </c>
      <c r="AA32" s="179">
        <f>'Energy Prediction'!AA65/'Charging Stations Prediction'!$C$9</f>
        <v>280.21013210346052</v>
      </c>
      <c r="AB32" s="179">
        <f>'Energy Prediction'!AB65/'Charging Stations Prediction'!$C$9</f>
        <v>1017.6775099008553</v>
      </c>
      <c r="AC32" s="179">
        <f>'Energy Prediction'!AC65/'Charging Stations Prediction'!$C$9</f>
        <v>1617.3586269442521</v>
      </c>
      <c r="AD32" s="179">
        <f>'Energy Prediction'!AD65/'Charging Stations Prediction'!$C$9</f>
        <v>1636.3663034025956</v>
      </c>
      <c r="AE32" s="179">
        <f t="shared" si="0"/>
        <v>28398.879514949673</v>
      </c>
    </row>
    <row r="33" spans="1:31" x14ac:dyDescent="0.35">
      <c r="A33" s="48">
        <v>2034</v>
      </c>
      <c r="B33" s="50">
        <v>21</v>
      </c>
      <c r="C33" s="179">
        <f>'Energy Prediction'!C66/'Charging Stations Prediction'!$C$9</f>
        <v>1369.7715917163086</v>
      </c>
      <c r="D33" s="179">
        <f>'Energy Prediction'!D66/'Charging Stations Prediction'!$C$9</f>
        <v>2378.9394647655131</v>
      </c>
      <c r="E33" s="179">
        <f>'Energy Prediction'!E66/'Charging Stations Prediction'!$C$9</f>
        <v>689.15139132516924</v>
      </c>
      <c r="F33" s="179">
        <f>'Energy Prediction'!F66/'Charging Stations Prediction'!$C$9</f>
        <v>1512.861295100297</v>
      </c>
      <c r="G33" s="179">
        <f>'Energy Prediction'!G66/'Charging Stations Prediction'!$C$9</f>
        <v>973.17290587034631</v>
      </c>
      <c r="H33" s="179">
        <f>'Energy Prediction'!H66/'Charging Stations Prediction'!$C$9</f>
        <v>1406.6403564319005</v>
      </c>
      <c r="I33" s="179">
        <f>'Energy Prediction'!I66/'Charging Stations Prediction'!$C$9</f>
        <v>883.20390910178025</v>
      </c>
      <c r="J33" s="179">
        <f>'Energy Prediction'!J66/'Charging Stations Prediction'!$C$9</f>
        <v>235.54363368151772</v>
      </c>
      <c r="K33" s="179">
        <f>'Energy Prediction'!K66/'Charging Stations Prediction'!$C$9</f>
        <v>1127.5973341808869</v>
      </c>
      <c r="L33" s="179">
        <f>'Energy Prediction'!L66/'Charging Stations Prediction'!$C$9</f>
        <v>1836.538470014322</v>
      </c>
      <c r="M33" s="179">
        <f>'Energy Prediction'!M66/'Charging Stations Prediction'!$C$9</f>
        <v>627.37247819827974</v>
      </c>
      <c r="N33" s="179">
        <f>'Energy Prediction'!N66/'Charging Stations Prediction'!$C$9</f>
        <v>1944.8836396673478</v>
      </c>
      <c r="O33" s="179">
        <f>'Energy Prediction'!O66/'Charging Stations Prediction'!$C$9</f>
        <v>1086.7844009839482</v>
      </c>
      <c r="P33" s="179">
        <f>'Energy Prediction'!P66/'Charging Stations Prediction'!$C$9</f>
        <v>452.32953091613587</v>
      </c>
      <c r="Q33" s="179">
        <f>'Energy Prediction'!Q66/'Charging Stations Prediction'!$C$9</f>
        <v>594.87987822999719</v>
      </c>
      <c r="R33" s="179">
        <f>'Energy Prediction'!R66/'Charging Stations Prediction'!$C$9</f>
        <v>187.60895216330059</v>
      </c>
      <c r="S33" s="179">
        <f>'Energy Prediction'!S66/'Charging Stations Prediction'!$C$9</f>
        <v>1153.1989171548391</v>
      </c>
      <c r="T33" s="179">
        <f>'Energy Prediction'!T66/'Charging Stations Prediction'!$C$9</f>
        <v>1643.6357812200765</v>
      </c>
      <c r="U33" s="179">
        <f>'Energy Prediction'!U66/'Charging Stations Prediction'!$C$9</f>
        <v>949.92613576058602</v>
      </c>
      <c r="V33" s="179">
        <f>'Energy Prediction'!V66/'Charging Stations Prediction'!$C$9</f>
        <v>186.88533230404477</v>
      </c>
      <c r="W33" s="179">
        <f>'Energy Prediction'!W66/'Charging Stations Prediction'!$C$9</f>
        <v>998.69330500186652</v>
      </c>
      <c r="X33" s="179">
        <f>'Energy Prediction'!X66/'Charging Stations Prediction'!$C$9</f>
        <v>2035.8985290496701</v>
      </c>
      <c r="Y33" s="179">
        <f>'Energy Prediction'!Y66/'Charging Stations Prediction'!$C$9</f>
        <v>921.71687017477291</v>
      </c>
      <c r="Z33" s="179">
        <f>'Energy Prediction'!Z66/'Charging Stations Prediction'!$C$9</f>
        <v>1943.1173810689475</v>
      </c>
      <c r="AA33" s="179">
        <f>'Energy Prediction'!AA66/'Charging Stations Prediction'!$C$9</f>
        <v>318.22205297036942</v>
      </c>
      <c r="AB33" s="179">
        <f>'Energy Prediction'!AB66/'Charging Stations Prediction'!$C$9</f>
        <v>1157.9824998941785</v>
      </c>
      <c r="AC33" s="179">
        <f>'Energy Prediction'!AC66/'Charging Stations Prediction'!$C$9</f>
        <v>1841.3653394576177</v>
      </c>
      <c r="AD33" s="179">
        <f>'Energy Prediction'!AD66/'Charging Stations Prediction'!$C$9</f>
        <v>1865.8638913506968</v>
      </c>
      <c r="AE33" s="179">
        <f t="shared" si="0"/>
        <v>32323.785267754716</v>
      </c>
    </row>
    <row r="34" spans="1:31" x14ac:dyDescent="0.35">
      <c r="A34" s="48">
        <v>2035</v>
      </c>
      <c r="B34" s="50">
        <v>22</v>
      </c>
      <c r="C34" s="179">
        <f>'Energy Prediction'!C67/'Charging Stations Prediction'!$C$9</f>
        <v>1545.61221299924</v>
      </c>
      <c r="D34" s="179">
        <f>'Energy Prediction'!D67/'Charging Stations Prediction'!$C$9</f>
        <v>2685.9381869779636</v>
      </c>
      <c r="E34" s="179">
        <f>'Energy Prediction'!E67/'Charging Stations Prediction'!$C$9</f>
        <v>778.23889291195314</v>
      </c>
      <c r="F34" s="179">
        <f>'Energy Prediction'!F67/'Charging Stations Prediction'!$C$9</f>
        <v>1718.2864123608967</v>
      </c>
      <c r="G34" s="179">
        <f>'Energy Prediction'!G67/'Charging Stations Prediction'!$C$9</f>
        <v>1098.1109505714849</v>
      </c>
      <c r="H34" s="179">
        <f>'Energy Prediction'!H67/'Charging Stations Prediction'!$C$9</f>
        <v>1592.4782835394087</v>
      </c>
      <c r="I34" s="179">
        <f>'Energy Prediction'!I67/'Charging Stations Prediction'!$C$9</f>
        <v>998.54375047716508</v>
      </c>
      <c r="J34" s="179">
        <f>'Energy Prediction'!J67/'Charging Stations Prediction'!$C$9</f>
        <v>268.31723338729262</v>
      </c>
      <c r="K34" s="179">
        <f>'Energy Prediction'!K67/'Charging Stations Prediction'!$C$9</f>
        <v>1273.7800645140524</v>
      </c>
      <c r="L34" s="179">
        <f>'Energy Prediction'!L67/'Charging Stations Prediction'!$C$9</f>
        <v>2078.1144062067724</v>
      </c>
      <c r="M34" s="179">
        <f>'Energy Prediction'!M67/'Charging Stations Prediction'!$C$9</f>
        <v>708.31158027062975</v>
      </c>
      <c r="N34" s="179">
        <f>'Energy Prediction'!N67/'Charging Stations Prediction'!$C$9</f>
        <v>2197.568580484166</v>
      </c>
      <c r="O34" s="179">
        <f>'Energy Prediction'!O67/'Charging Stations Prediction'!$C$9</f>
        <v>1228.8135495486081</v>
      </c>
      <c r="P34" s="179">
        <f>'Energy Prediction'!P67/'Charging Stations Prediction'!$C$9</f>
        <v>509.79935822710098</v>
      </c>
      <c r="Q34" s="179">
        <f>'Energy Prediction'!Q67/'Charging Stations Prediction'!$C$9</f>
        <v>672.18132650280131</v>
      </c>
      <c r="R34" s="179">
        <f>'Energy Prediction'!R67/'Charging Stations Prediction'!$C$9</f>
        <v>211.07469333710256</v>
      </c>
      <c r="S34" s="179">
        <f>'Energy Prediction'!S67/'Charging Stations Prediction'!$C$9</f>
        <v>1305.0199234652198</v>
      </c>
      <c r="T34" s="179">
        <f>'Energy Prediction'!T67/'Charging Stations Prediction'!$C$9</f>
        <v>1868.9517428939716</v>
      </c>
      <c r="U34" s="179">
        <f>'Energy Prediction'!U67/'Charging Stations Prediction'!$C$9</f>
        <v>1071.6544257983035</v>
      </c>
      <c r="V34" s="179">
        <f>'Energy Prediction'!V67/'Charging Stations Prediction'!$C$9</f>
        <v>211.35891555188167</v>
      </c>
      <c r="W34" s="179">
        <f>'Energy Prediction'!W67/'Charging Stations Prediction'!$C$9</f>
        <v>1137.6063843442946</v>
      </c>
      <c r="X34" s="179">
        <f>'Energy Prediction'!X67/'Charging Stations Prediction'!$C$9</f>
        <v>2307.4562403247896</v>
      </c>
      <c r="Y34" s="179">
        <f>'Energy Prediction'!Y67/'Charging Stations Prediction'!$C$9</f>
        <v>1040.6577669126173</v>
      </c>
      <c r="Z34" s="179">
        <f>'Energy Prediction'!Z67/'Charging Stations Prediction'!$C$9</f>
        <v>2195.822857087554</v>
      </c>
      <c r="AA34" s="179">
        <f>'Energy Prediction'!AA67/'Charging Stations Prediction'!$C$9</f>
        <v>359.27231838116478</v>
      </c>
      <c r="AB34" s="179">
        <f>'Energy Prediction'!AB67/'Charging Stations Prediction'!$C$9</f>
        <v>1309.7752428715112</v>
      </c>
      <c r="AC34" s="179">
        <f>'Energy Prediction'!AC67/'Charging Stations Prediction'!$C$9</f>
        <v>2083.8353110227308</v>
      </c>
      <c r="AD34" s="179">
        <f>'Energy Prediction'!AD67/'Charging Stations Prediction'!$C$9</f>
        <v>2114.6166840890705</v>
      </c>
      <c r="AE34" s="179">
        <f t="shared" si="0"/>
        <v>36571.197295059756</v>
      </c>
    </row>
    <row r="35" spans="1:31" x14ac:dyDescent="0.35">
      <c r="A35" s="48">
        <v>2036</v>
      </c>
      <c r="B35" s="50">
        <v>23</v>
      </c>
      <c r="C35" s="179">
        <f>'Energy Prediction'!C68/'Charging Stations Prediction'!$C$9</f>
        <v>1734.751771898884</v>
      </c>
      <c r="D35" s="179">
        <f>'Energy Prediction'!D68/'Charging Stations Prediction'!$C$9</f>
        <v>3016.342509507504</v>
      </c>
      <c r="E35" s="179">
        <f>'Energy Prediction'!E68/'Charging Stations Prediction'!$C$9</f>
        <v>874.13618668834727</v>
      </c>
      <c r="F35" s="179">
        <f>'Energy Prediction'!F68/'Charging Stations Prediction'!$C$9</f>
        <v>1940.5521308114555</v>
      </c>
      <c r="G35" s="179">
        <f>'Energy Prediction'!G68/'Charging Stations Prediction'!$C$9</f>
        <v>1232.4992640675803</v>
      </c>
      <c r="H35" s="179">
        <f>'Energy Prediction'!H68/'Charging Stations Prediction'!$C$9</f>
        <v>1792.9833937860224</v>
      </c>
      <c r="I35" s="179">
        <f>'Energy Prediction'!I68/'Charging Stations Prediction'!$C$9</f>
        <v>1122.8348418267256</v>
      </c>
      <c r="J35" s="179">
        <f>'Energy Prediction'!J68/'Charging Stations Prediction'!$C$9</f>
        <v>303.86444723305965</v>
      </c>
      <c r="K35" s="179">
        <f>'Energy Prediction'!K68/'Charging Stations Prediction'!$C$9</f>
        <v>1431.1850326756041</v>
      </c>
      <c r="L35" s="179">
        <f>'Energy Prediction'!L68/'Charging Stations Prediction'!$C$9</f>
        <v>2338.637100742862</v>
      </c>
      <c r="M35" s="179">
        <f>'Energy Prediction'!M68/'Charging Stations Prediction'!$C$9</f>
        <v>795.41889134976952</v>
      </c>
      <c r="N35" s="179">
        <f>'Energy Prediction'!N68/'Charging Stations Prediction'!$C$9</f>
        <v>2469.7149338044428</v>
      </c>
      <c r="O35" s="179">
        <f>'Energy Prediction'!O68/'Charging Stations Prediction'!$C$9</f>
        <v>1381.8770392175159</v>
      </c>
      <c r="P35" s="179">
        <f>'Energy Prediction'!P68/'Charging Stations Prediction'!$C$9</f>
        <v>571.54627840846774</v>
      </c>
      <c r="Q35" s="179">
        <f>'Energy Prediction'!Q68/'Charging Stations Prediction'!$C$9</f>
        <v>755.43790041316572</v>
      </c>
      <c r="R35" s="179">
        <f>'Energy Prediction'!R68/'Charging Stations Prediction'!$C$9</f>
        <v>236.24329799208351</v>
      </c>
      <c r="S35" s="179">
        <f>'Energy Prediction'!S68/'Charging Stations Prediction'!$C$9</f>
        <v>1468.7630551150621</v>
      </c>
      <c r="T35" s="179">
        <f>'Energy Prediction'!T68/'Charging Stations Prediction'!$C$9</f>
        <v>2112.9734840794858</v>
      </c>
      <c r="U35" s="179">
        <f>'Energy Prediction'!U68/'Charging Stations Prediction'!$C$9</f>
        <v>1202.56400591638</v>
      </c>
      <c r="V35" s="179">
        <f>'Energy Prediction'!V68/'Charging Stations Prediction'!$C$9</f>
        <v>237.73957961466365</v>
      </c>
      <c r="W35" s="179">
        <f>'Energy Prediction'!W68/'Charging Stations Prediction'!$C$9</f>
        <v>1288.2707456919561</v>
      </c>
      <c r="X35" s="179">
        <f>'Energy Prediction'!X68/'Charging Stations Prediction'!$C$9</f>
        <v>2600.738660149148</v>
      </c>
      <c r="Y35" s="179">
        <f>'Energy Prediction'!Y68/'Charging Stations Prediction'!$C$9</f>
        <v>1168.6661065825829</v>
      </c>
      <c r="Z35" s="179">
        <f>'Energy Prediction'!Z68/'Charging Stations Prediction'!$C$9</f>
        <v>2468.0200517266453</v>
      </c>
      <c r="AA35" s="179">
        <f>'Energy Prediction'!AA68/'Charging Stations Prediction'!$C$9</f>
        <v>403.45042691245516</v>
      </c>
      <c r="AB35" s="179">
        <f>'Energy Prediction'!AB68/'Charging Stations Prediction'!$C$9</f>
        <v>1473.4132819378906</v>
      </c>
      <c r="AC35" s="179">
        <f>'Energy Prediction'!AC68/'Charging Stations Prediction'!$C$9</f>
        <v>2345.3515645982116</v>
      </c>
      <c r="AD35" s="179">
        <f>'Energy Prediction'!AD68/'Charging Stations Prediction'!$C$9</f>
        <v>2383.2558066201327</v>
      </c>
      <c r="AE35" s="179">
        <f t="shared" si="0"/>
        <v>41151.231789368103</v>
      </c>
    </row>
    <row r="36" spans="1:31" x14ac:dyDescent="0.35">
      <c r="A36" s="48">
        <v>2037</v>
      </c>
      <c r="B36" s="50">
        <v>24</v>
      </c>
      <c r="C36" s="179">
        <f>'Energy Prediction'!C69/'Charging Stations Prediction'!$C$9</f>
        <v>1937.5579455201109</v>
      </c>
      <c r="D36" s="179">
        <f>'Energy Prediction'!D69/'Charging Stations Prediction'!$C$9</f>
        <v>3370.8121824596474</v>
      </c>
      <c r="E36" s="179">
        <f>'Energy Prediction'!E69/'Charging Stations Prediction'!$C$9</f>
        <v>977.03641628600201</v>
      </c>
      <c r="F36" s="179">
        <f>'Energy Prediction'!F69/'Charging Stations Prediction'!$C$9</f>
        <v>2180.2122452091844</v>
      </c>
      <c r="G36" s="179">
        <f>'Energy Prediction'!G69/'Charging Stations Prediction'!$C$9</f>
        <v>1376.5991950223138</v>
      </c>
      <c r="H36" s="179">
        <f>'Energy Prediction'!H69/'Charging Stations Prediction'!$C$9</f>
        <v>2008.6025915000598</v>
      </c>
      <c r="I36" s="179">
        <f>'Energy Prediction'!I69/'Charging Stations Prediction'!$C$9</f>
        <v>1256.3400805831525</v>
      </c>
      <c r="J36" s="179">
        <f>'Energy Prediction'!J69/'Charging Stations Prediction'!$C$9</f>
        <v>342.28190344886872</v>
      </c>
      <c r="K36" s="179">
        <f>'Energy Prediction'!K69/'Charging Stations Prediction'!$C$9</f>
        <v>1600.1337509608559</v>
      </c>
      <c r="L36" s="179">
        <f>'Energy Prediction'!L69/'Charging Stations Prediction'!$C$9</f>
        <v>2618.6761091484368</v>
      </c>
      <c r="M36" s="179">
        <f>'Energy Prediction'!M69/'Charging Stations Prediction'!$C$9</f>
        <v>888.86810512794932</v>
      </c>
      <c r="N36" s="179">
        <f>'Energy Prediction'!N69/'Charging Stations Prediction'!$C$9</f>
        <v>2761.8844684824203</v>
      </c>
      <c r="O36" s="179">
        <f>'Energy Prediction'!O69/'Charging Stations Prediction'!$C$9</f>
        <v>1546.2997251786041</v>
      </c>
      <c r="P36" s="179">
        <f>'Energy Prediction'!P69/'Charging Stations Prediction'!$C$9</f>
        <v>637.68384807800862</v>
      </c>
      <c r="Q36" s="179">
        <f>'Energy Prediction'!Q69/'Charging Stations Prediction'!$C$9</f>
        <v>844.82159791864046</v>
      </c>
      <c r="R36" s="179">
        <f>'Energy Prediction'!R69/'Charging Stations Prediction'!$C$9</f>
        <v>263.15698511806886</v>
      </c>
      <c r="S36" s="179">
        <f>'Energy Prediction'!S69/'Charging Stations Prediction'!$C$9</f>
        <v>1644.7876684248317</v>
      </c>
      <c r="T36" s="179">
        <f>'Energy Prediction'!T69/'Charging Stations Prediction'!$C$9</f>
        <v>2376.3307686290991</v>
      </c>
      <c r="U36" s="179">
        <f>'Energy Prediction'!U69/'Charging Stations Prediction'!$C$9</f>
        <v>1342.9070148402834</v>
      </c>
      <c r="V36" s="179">
        <f>'Energy Prediction'!V69/'Charging Stations Prediction'!$C$9</f>
        <v>266.08384570087713</v>
      </c>
      <c r="W36" s="179">
        <f>'Energy Prediction'!W69/'Charging Stations Prediction'!$C$9</f>
        <v>1451.0954906207253</v>
      </c>
      <c r="X36" s="179">
        <f>'Energy Prediction'!X69/'Charging Stations Prediction'!$C$9</f>
        <v>2916.4266652990473</v>
      </c>
      <c r="Y36" s="179">
        <f>'Energy Prediction'!Y69/'Charging Stations Prediction'!$C$9</f>
        <v>1305.9974381162176</v>
      </c>
      <c r="Z36" s="179">
        <f>'Energy Prediction'!Z69/'Charging Stations Prediction'!$C$9</f>
        <v>2760.2735162826202</v>
      </c>
      <c r="AA36" s="179">
        <f>'Energy Prediction'!AA69/'Charging Stations Prediction'!$C$9</f>
        <v>450.84442240331038</v>
      </c>
      <c r="AB36" s="179">
        <f>'Energy Prediction'!AB69/'Charging Stations Prediction'!$C$9</f>
        <v>1649.2487979130754</v>
      </c>
      <c r="AC36" s="179">
        <f>'Energy Prediction'!AC69/'Charging Stations Prediction'!$C$9</f>
        <v>2626.4885651337454</v>
      </c>
      <c r="AD36" s="179">
        <f>'Energy Prediction'!AD69/'Charging Stations Prediction'!$C$9</f>
        <v>2672.4036251948955</v>
      </c>
      <c r="AE36" s="179">
        <f t="shared" si="0"/>
        <v>46073.854968601045</v>
      </c>
    </row>
    <row r="37" spans="1:31" x14ac:dyDescent="0.35">
      <c r="A37" s="48">
        <v>2038</v>
      </c>
      <c r="B37" s="50">
        <v>25</v>
      </c>
      <c r="C37" s="179">
        <f>'Energy Prediction'!C70/'Charging Stations Prediction'!$C$9</f>
        <v>2154.3925446538051</v>
      </c>
      <c r="D37" s="179">
        <f>'Energy Prediction'!D70/'Charging Stations Prediction'!$C$9</f>
        <v>3749.9967194263236</v>
      </c>
      <c r="E37" s="179">
        <f>'Energy Prediction'!E70/'Charging Stations Prediction'!$C$9</f>
        <v>1087.1297553339134</v>
      </c>
      <c r="F37" s="179">
        <f>'Energy Prediction'!F70/'Charging Stations Prediction'!$C$9</f>
        <v>2437.813734910535</v>
      </c>
      <c r="G37" s="179">
        <f>'Energy Prediction'!G70/'Charging Stations Prediction'!$C$9</f>
        <v>1530.6679240064445</v>
      </c>
      <c r="H37" s="179">
        <f>'Energy Prediction'!H70/'Charging Stations Prediction'!$C$9</f>
        <v>2239.7765989584641</v>
      </c>
      <c r="I37" s="179">
        <f>'Energy Prediction'!I70/'Charging Stations Prediction'!$C$9</f>
        <v>1399.3185228904845</v>
      </c>
      <c r="J37" s="179">
        <f>'Energy Prediction'!J70/'Charging Stations Prediction'!$C$9</f>
        <v>383.66514545719349</v>
      </c>
      <c r="K37" s="179">
        <f>'Energy Prediction'!K70/'Charging Stations Prediction'!$C$9</f>
        <v>1780.9428596178554</v>
      </c>
      <c r="L37" s="179">
        <f>'Energy Prediction'!L70/'Charging Stations Prediction'!$C$9</f>
        <v>2918.7929472540495</v>
      </c>
      <c r="M37" s="179">
        <f>'Energy Prediction'!M70/'Charging Stations Prediction'!$C$9</f>
        <v>988.83021640231618</v>
      </c>
      <c r="N37" s="179">
        <f>'Energy Prediction'!N70/'Charging Stations Prediction'!$C$9</f>
        <v>3074.63053360412</v>
      </c>
      <c r="O37" s="179">
        <f>'Energy Prediction'!O70/'Charging Stations Prediction'!$C$9</f>
        <v>1722.4017328108459</v>
      </c>
      <c r="P37" s="179">
        <f>'Energy Prediction'!P70/'Charging Stations Prediction'!$C$9</f>
        <v>708.3237045552421</v>
      </c>
      <c r="Q37" s="179">
        <f>'Energy Prediction'!Q70/'Charging Stations Prediction'!$C$9</f>
        <v>940.50184124205884</v>
      </c>
      <c r="R37" s="179">
        <f>'Energy Prediction'!R70/'Charging Stations Prediction'!$C$9</f>
        <v>291.85718876329122</v>
      </c>
      <c r="S37" s="179">
        <f>'Energy Prediction'!S70/'Charging Stations Prediction'!$C$9</f>
        <v>1833.4480675126042</v>
      </c>
      <c r="T37" s="179">
        <f>'Energy Prediction'!T70/'Charging Stations Prediction'!$C$9</f>
        <v>2659.645891890349</v>
      </c>
      <c r="U37" s="179">
        <f>'Energy Prediction'!U70/'Charging Stations Prediction'!$C$9</f>
        <v>1492.9315295229114</v>
      </c>
      <c r="V37" s="179">
        <f>'Energy Prediction'!V70/'Charging Stations Prediction'!$C$9</f>
        <v>296.44742017359079</v>
      </c>
      <c r="W37" s="179">
        <f>'Energy Prediction'!W70/'Charging Stations Prediction'!$C$9</f>
        <v>1626.485122536111</v>
      </c>
      <c r="X37" s="179">
        <f>'Energy Prediction'!X70/'Charging Stations Prediction'!$C$9</f>
        <v>3255.192107449182</v>
      </c>
      <c r="Y37" s="179">
        <f>'Energy Prediction'!Y70/'Charging Stations Prediction'!$C$9</f>
        <v>1452.9033444819252</v>
      </c>
      <c r="Z37" s="179">
        <f>'Energy Prediction'!Z70/'Charging Stations Prediction'!$C$9</f>
        <v>3073.139382434098</v>
      </c>
      <c r="AA37" s="179">
        <f>'Energy Prediction'!AA70/'Charging Stations Prediction'!$C$9</f>
        <v>501.54097986645695</v>
      </c>
      <c r="AB37" s="179">
        <f>'Energy Prediction'!AB70/'Charging Stations Prediction'!$C$9</f>
        <v>1837.6289181868942</v>
      </c>
      <c r="AC37" s="179">
        <f>'Energy Prediction'!AC70/'Charging Stations Prediction'!$C$9</f>
        <v>2927.8127089845102</v>
      </c>
      <c r="AD37" s="179">
        <f>'Energy Prediction'!AD70/'Charging Stations Prediction'!$C$9</f>
        <v>2982.674238468067</v>
      </c>
      <c r="AE37" s="179">
        <f t="shared" si="0"/>
        <v>51348.891681393638</v>
      </c>
    </row>
    <row r="38" spans="1:31" x14ac:dyDescent="0.35">
      <c r="A38" s="48">
        <v>2039</v>
      </c>
      <c r="B38" s="50">
        <v>26</v>
      </c>
      <c r="C38" s="179">
        <f>'Energy Prediction'!C71/'Charging Stations Prediction'!$C$9</f>
        <v>2385.611848338543</v>
      </c>
      <c r="D38" s="179">
        <f>'Energy Prediction'!D71/'Charging Stations Prediction'!$C$9</f>
        <v>4154.5359765660969</v>
      </c>
      <c r="E38" s="179">
        <f>'Energy Prediction'!E71/'Charging Stations Prediction'!$C$9</f>
        <v>1204.6035750236426</v>
      </c>
      <c r="F38" s="179">
        <f>'Energy Prediction'!F71/'Charging Stations Prediction'!$C$9</f>
        <v>2713.8971196706248</v>
      </c>
      <c r="G38" s="179">
        <f>'Energy Prediction'!G71/'Charging Stations Prediction'!$C$9</f>
        <v>1694.9587011798835</v>
      </c>
      <c r="H38" s="179">
        <f>'Energy Prediction'!H71/'Charging Stations Prediction'!$C$9</f>
        <v>2486.940293517775</v>
      </c>
      <c r="I38" s="179">
        <f>'Energy Prediction'!I71/'Charging Stations Prediction'!$C$9</f>
        <v>1552.0255969260761</v>
      </c>
      <c r="J38" s="179">
        <f>'Energy Prediction'!J71/'Charging Stations Prediction'!$C$9</f>
        <v>428.10868630289241</v>
      </c>
      <c r="K38" s="179">
        <f>'Energy Prediction'!K71/'Charging Stations Prediction'!$C$9</f>
        <v>1973.9244005100149</v>
      </c>
      <c r="L38" s="179">
        <f>'Energy Prediction'!L71/'Charging Stations Prediction'!$C$9</f>
        <v>3239.5415326533189</v>
      </c>
      <c r="M38" s="179">
        <f>'Energy Prediction'!M71/'Charging Stations Prediction'!$C$9</f>
        <v>1095.473673817002</v>
      </c>
      <c r="N38" s="179">
        <f>'Energy Prediction'!N71/'Charging Stations Prediction'!$C$9</f>
        <v>3408.4985298310453</v>
      </c>
      <c r="O38" s="179">
        <f>'Energy Prediction'!O71/'Charging Stations Prediction'!$C$9</f>
        <v>1910.4987200512369</v>
      </c>
      <c r="P38" s="179">
        <f>'Energy Prediction'!P71/'Charging Stations Prediction'!$C$9</f>
        <v>783.57567707075339</v>
      </c>
      <c r="Q38" s="179">
        <f>'Energy Prediction'!Q71/'Charging Stations Prediction'!$C$9</f>
        <v>1042.6456210252261</v>
      </c>
      <c r="R38" s="179">
        <f>'Energy Prediction'!R71/'Charging Stations Prediction'!$C$9</f>
        <v>322.38460461274411</v>
      </c>
      <c r="S38" s="179">
        <f>'Energy Prediction'!S71/'Charging Stations Prediction'!$C$9</f>
        <v>2035.0937813347605</v>
      </c>
      <c r="T38" s="179">
        <f>'Energy Prediction'!T71/'Charging Stations Prediction'!$C$9</f>
        <v>2963.5340646529512</v>
      </c>
      <c r="U38" s="179">
        <f>'Energy Prediction'!U71/'Charging Stations Prediction'!$C$9</f>
        <v>1652.8817974244241</v>
      </c>
      <c r="V38" s="179">
        <f>'Energy Prediction'!V71/'Charging Stations Prediction'!$C$9</f>
        <v>328.88523960640714</v>
      </c>
      <c r="W38" s="179">
        <f>'Energy Prediction'!W71/'Charging Stations Prediction'!$C$9</f>
        <v>1814.83977750904</v>
      </c>
      <c r="X38" s="179">
        <f>'Energy Prediction'!X71/'Charging Stations Prediction'!$C$9</f>
        <v>3617.6982979577642</v>
      </c>
      <c r="Y38" s="179">
        <f>'Energy Prediction'!Y71/'Charging Stations Prediction'!$C$9</f>
        <v>1609.6316670553447</v>
      </c>
      <c r="Z38" s="179">
        <f>'Energy Prediction'!Z71/'Charging Stations Prediction'!$C$9</f>
        <v>3407.1658328519229</v>
      </c>
      <c r="AA38" s="179">
        <f>'Energy Prediction'!AA71/'Charging Stations Prediction'!$C$9</f>
        <v>555.62548296908403</v>
      </c>
      <c r="AB38" s="179">
        <f>'Energy Prediction'!AB71/'Charging Stations Prediction'!$C$9</f>
        <v>2038.8959957135789</v>
      </c>
      <c r="AC38" s="179">
        <f>'Energy Prediction'!AC71/'Charging Stations Prediction'!$C$9</f>
        <v>3249.8827662130284</v>
      </c>
      <c r="AD38" s="179">
        <f>'Energy Prediction'!AD71/'Charging Stations Prediction'!$C$9</f>
        <v>3314.6739219474794</v>
      </c>
      <c r="AE38" s="179">
        <f t="shared" si="0"/>
        <v>56986.033182332663</v>
      </c>
    </row>
    <row r="39" spans="1:31" x14ac:dyDescent="0.35">
      <c r="A39" s="48">
        <v>2040</v>
      </c>
      <c r="B39" s="50">
        <v>27</v>
      </c>
      <c r="C39" s="179">
        <f>'Energy Prediction'!C72/'Charging Stations Prediction'!$C$9</f>
        <v>2631.5669067633621</v>
      </c>
      <c r="D39" s="179">
        <f>'Energy Prediction'!D72/'Charging Stations Prediction'!$C$9</f>
        <v>4585.060677144349</v>
      </c>
      <c r="E39" s="179">
        <f>'Energy Prediction'!E72/'Charging Stations Prediction'!$C$9</f>
        <v>1329.6425959171997</v>
      </c>
      <c r="F39" s="179">
        <f>'Energy Prediction'!F72/'Charging Stations Prediction'!$C$9</f>
        <v>3008.9967835666589</v>
      </c>
      <c r="G39" s="179">
        <f>'Energy Prediction'!G72/'Charging Stations Prediction'!$C$9</f>
        <v>1869.7210614839344</v>
      </c>
      <c r="H39" s="179">
        <f>'Energy Prediction'!H72/'Charging Stations Prediction'!$C$9</f>
        <v>2750.5230136844634</v>
      </c>
      <c r="I39" s="179">
        <f>'Energy Prediction'!I72/'Charging Stations Prediction'!$C$9</f>
        <v>1714.7132963497615</v>
      </c>
      <c r="J39" s="179">
        <f>'Energy Prediction'!J72/'Charging Stations Prediction'!$C$9</f>
        <v>475.70605833795065</v>
      </c>
      <c r="K39" s="179">
        <f>'Energy Prediction'!K72/'Charging Stations Prediction'!$C$9</f>
        <v>2179.3860651112404</v>
      </c>
      <c r="L39" s="179">
        <f>'Energy Prediction'!L72/'Charging Stations Prediction'!$C$9</f>
        <v>3581.4685853164274</v>
      </c>
      <c r="M39" s="179">
        <f>'Energy Prediction'!M72/'Charging Stations Prediction'!$C$9</f>
        <v>1208.9645182157694</v>
      </c>
      <c r="N39" s="179">
        <f>'Energy Prediction'!N72/'Charging Stations Prediction'!$C$9</f>
        <v>3764.0263366235858</v>
      </c>
      <c r="O39" s="179">
        <f>'Energy Prediction'!O72/'Charging Stations Prediction'!$C$9</f>
        <v>2110.9021153366798</v>
      </c>
      <c r="P39" s="179">
        <f>'Energy Prediction'!P72/'Charging Stations Prediction'!$C$9</f>
        <v>863.5478873566276</v>
      </c>
      <c r="Q39" s="179">
        <f>'Energy Prediction'!Q72/'Charging Stations Prediction'!$C$9</f>
        <v>1151.4176269911368</v>
      </c>
      <c r="R39" s="179">
        <f>'Energy Prediction'!R72/'Charging Stations Prediction'!$C$9</f>
        <v>354.77923206013963</v>
      </c>
      <c r="S39" s="179">
        <f>'Energy Prediction'!S72/'Charging Stations Prediction'!$C$9</f>
        <v>2250.0698151153811</v>
      </c>
      <c r="T39" s="179">
        <f>'Energy Prediction'!T72/'Charging Stations Prediction'!$C$9</f>
        <v>3288.6037630523033</v>
      </c>
      <c r="U39" s="179">
        <f>'Energy Prediction'!U72/'Charging Stations Prediction'!$C$9</f>
        <v>1822.9984467773988</v>
      </c>
      <c r="V39" s="179">
        <f>'Energy Prediction'!V72/'Charging Stations Prediction'!$C$9</f>
        <v>363.45151165300757</v>
      </c>
      <c r="W39" s="179">
        <f>'Energy Prediction'!W72/'Charging Stations Prediction'!$C$9</f>
        <v>2016.5554349796394</v>
      </c>
      <c r="X39" s="179">
        <f>'Energy Prediction'!X72/'Charging Stations Prediction'!$C$9</f>
        <v>4004.6004484084324</v>
      </c>
      <c r="Y39" s="179">
        <f>'Energy Prediction'!Y72/'Charging Stations Prediction'!$C$9</f>
        <v>1776.4267088567854</v>
      </c>
      <c r="Z39" s="179">
        <f>'Energy Prediction'!Z72/'Charging Stations Prediction'!$C$9</f>
        <v>3762.8935277978271</v>
      </c>
      <c r="AA39" s="179">
        <f>'Energy Prediction'!AA72/'Charging Stations Prediction'!$C$9</f>
        <v>613.18209421366316</v>
      </c>
      <c r="AB39" s="179">
        <f>'Energy Prediction'!AB72/'Charging Stations Prediction'!$C$9</f>
        <v>2253.3878621072809</v>
      </c>
      <c r="AC39" s="179">
        <f>'Energy Prediction'!AC72/'Charging Stations Prediction'!$C$9</f>
        <v>3593.2502820101918</v>
      </c>
      <c r="AD39" s="179">
        <f>'Energy Prediction'!AD72/'Charging Stations Prediction'!$C$9</f>
        <v>3669.0015318610012</v>
      </c>
      <c r="AE39" s="179">
        <f t="shared" si="0"/>
        <v>62994.844187092196</v>
      </c>
    </row>
    <row r="42" spans="1:31" x14ac:dyDescent="0.35">
      <c r="A42" s="110" t="s">
        <v>153</v>
      </c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</row>
    <row r="43" spans="1:31" x14ac:dyDescent="0.35">
      <c r="A43" s="162" t="s">
        <v>14</v>
      </c>
      <c r="B43" s="138" t="s">
        <v>15</v>
      </c>
      <c r="C43" s="138" t="s">
        <v>38</v>
      </c>
      <c r="D43" s="138" t="s">
        <v>39</v>
      </c>
      <c r="E43" s="138" t="s">
        <v>40</v>
      </c>
      <c r="F43" s="138" t="s">
        <v>41</v>
      </c>
      <c r="G43" s="138" t="s">
        <v>42</v>
      </c>
      <c r="H43" s="138" t="s">
        <v>43</v>
      </c>
      <c r="I43" s="138" t="s">
        <v>44</v>
      </c>
      <c r="J43" s="138" t="s">
        <v>45</v>
      </c>
      <c r="K43" s="138" t="s">
        <v>46</v>
      </c>
      <c r="L43" s="138" t="s">
        <v>47</v>
      </c>
      <c r="M43" s="138" t="s">
        <v>48</v>
      </c>
      <c r="N43" s="138" t="s">
        <v>49</v>
      </c>
      <c r="O43" s="138" t="s">
        <v>50</v>
      </c>
      <c r="P43" s="138" t="s">
        <v>51</v>
      </c>
      <c r="Q43" s="138" t="s">
        <v>52</v>
      </c>
      <c r="R43" s="138" t="s">
        <v>53</v>
      </c>
      <c r="S43" s="138" t="s">
        <v>54</v>
      </c>
      <c r="T43" s="138" t="s">
        <v>55</v>
      </c>
      <c r="U43" s="138" t="s">
        <v>56</v>
      </c>
      <c r="V43" s="138" t="s">
        <v>57</v>
      </c>
      <c r="W43" s="138" t="s">
        <v>58</v>
      </c>
      <c r="X43" s="138" t="s">
        <v>59</v>
      </c>
      <c r="Y43" s="138" t="s">
        <v>60</v>
      </c>
      <c r="Z43" s="138" t="s">
        <v>61</v>
      </c>
      <c r="AA43" s="138" t="s">
        <v>62</v>
      </c>
      <c r="AB43" s="138" t="s">
        <v>63</v>
      </c>
      <c r="AC43" s="138" t="s">
        <v>64</v>
      </c>
      <c r="AD43" s="138" t="s">
        <v>65</v>
      </c>
      <c r="AE43" s="138" t="s">
        <v>154</v>
      </c>
    </row>
    <row r="44" spans="1:31" x14ac:dyDescent="0.35">
      <c r="A44" s="48">
        <v>2021</v>
      </c>
      <c r="B44" s="50">
        <v>8</v>
      </c>
      <c r="C44" s="115">
        <f>C20-C19</f>
        <v>88.851112440505858</v>
      </c>
      <c r="D44" s="115">
        <f t="shared" ref="D44:AD44" si="1">D20-D19</f>
        <v>152.48291291233642</v>
      </c>
      <c r="E44" s="115">
        <f t="shared" si="1"/>
        <v>43.990187872336676</v>
      </c>
      <c r="F44" s="115">
        <f t="shared" si="1"/>
        <v>84.518783320686865</v>
      </c>
      <c r="G44" s="115">
        <f t="shared" si="1"/>
        <v>63.081686696261499</v>
      </c>
      <c r="H44" s="115">
        <f t="shared" si="1"/>
        <v>85.285845578379522</v>
      </c>
      <c r="I44" s="115">
        <f t="shared" si="1"/>
        <v>54.84086768278069</v>
      </c>
      <c r="J44" s="115">
        <f t="shared" si="1"/>
        <v>12.21673051361657</v>
      </c>
      <c r="K44" s="115">
        <f t="shared" si="1"/>
        <v>71.521354705625271</v>
      </c>
      <c r="L44" s="115">
        <f t="shared" si="1"/>
        <v>111.95766663068929</v>
      </c>
      <c r="M44" s="115">
        <f t="shared" si="1"/>
        <v>40.216109158219055</v>
      </c>
      <c r="N44" s="115">
        <f t="shared" si="1"/>
        <v>122.60352331058283</v>
      </c>
      <c r="O44" s="115">
        <f t="shared" si="1"/>
        <v>67.598556561902228</v>
      </c>
      <c r="P44" s="115">
        <f t="shared" si="1"/>
        <v>30.08818814427265</v>
      </c>
      <c r="Q44" s="115">
        <f t="shared" si="1"/>
        <v>37.593296763081412</v>
      </c>
      <c r="R44" s="115">
        <f t="shared" si="1"/>
        <v>12.934649047225749</v>
      </c>
      <c r="S44" s="115">
        <f t="shared" si="1"/>
        <v>70.541786196120029</v>
      </c>
      <c r="T44" s="115">
        <f t="shared" si="1"/>
        <v>90.169454269526142</v>
      </c>
      <c r="U44" s="115">
        <f t="shared" si="1"/>
        <v>61.629679721655023</v>
      </c>
      <c r="V44" s="115">
        <f t="shared" si="1"/>
        <v>11.559931504467928</v>
      </c>
      <c r="W44" s="115">
        <f t="shared" si="1"/>
        <v>51.866016807035194</v>
      </c>
      <c r="X44" s="115">
        <f t="shared" si="1"/>
        <v>119.9657207318581</v>
      </c>
      <c r="Y44" s="115">
        <f t="shared" si="1"/>
        <v>59.011778874788263</v>
      </c>
      <c r="Z44" s="115">
        <f t="shared" si="1"/>
        <v>121.49049420680171</v>
      </c>
      <c r="AA44" s="115">
        <f t="shared" si="1"/>
        <v>20.478972027595965</v>
      </c>
      <c r="AB44" s="115">
        <f t="shared" si="1"/>
        <v>70.977443553005514</v>
      </c>
      <c r="AC44" s="115">
        <f t="shared" si="1"/>
        <v>112.3774610973535</v>
      </c>
      <c r="AD44" s="115">
        <f t="shared" si="1"/>
        <v>109.98630375672488</v>
      </c>
      <c r="AE44" s="115">
        <f t="shared" ref="AE44:AE63" si="2">SUM(C44:AD44)</f>
        <v>1979.8365140854351</v>
      </c>
    </row>
    <row r="45" spans="1:31" x14ac:dyDescent="0.35">
      <c r="A45" s="48">
        <v>2022</v>
      </c>
      <c r="B45" s="50">
        <v>9</v>
      </c>
      <c r="C45" s="115">
        <f t="shared" ref="C45:R63" si="3">C21-C20</f>
        <v>40.03126768710294</v>
      </c>
      <c r="D45" s="115">
        <f t="shared" si="3"/>
        <v>69.059364946312769</v>
      </c>
      <c r="E45" s="115">
        <f t="shared" si="3"/>
        <v>19.961377754268241</v>
      </c>
      <c r="F45" s="115">
        <f t="shared" si="3"/>
        <v>40.974381345873923</v>
      </c>
      <c r="G45" s="115">
        <f t="shared" si="3"/>
        <v>28.437965536413941</v>
      </c>
      <c r="H45" s="115">
        <f t="shared" si="3"/>
        <v>39.588611209707594</v>
      </c>
      <c r="I45" s="115">
        <f t="shared" si="3"/>
        <v>25.245181332046215</v>
      </c>
      <c r="J45" s="115">
        <f t="shared" si="3"/>
        <v>6.1513185095547804</v>
      </c>
      <c r="K45" s="115">
        <f t="shared" si="3"/>
        <v>32.540693132114654</v>
      </c>
      <c r="L45" s="115">
        <f t="shared" si="3"/>
        <v>51.993171258228358</v>
      </c>
      <c r="M45" s="115">
        <f t="shared" si="3"/>
        <v>18.218766660243098</v>
      </c>
      <c r="N45" s="115">
        <f t="shared" si="3"/>
        <v>55.967917245604241</v>
      </c>
      <c r="O45" s="115">
        <f t="shared" si="3"/>
        <v>31.03444861971434</v>
      </c>
      <c r="P45" s="115">
        <f t="shared" si="3"/>
        <v>13.391537220137401</v>
      </c>
      <c r="Q45" s="115">
        <f t="shared" si="3"/>
        <v>17.115126625600936</v>
      </c>
      <c r="R45" s="115">
        <f t="shared" si="3"/>
        <v>5.6612932856395837</v>
      </c>
      <c r="S45" s="115">
        <f t="shared" ref="S45:AD45" si="4">S21-S20</f>
        <v>32.60980617613798</v>
      </c>
      <c r="T45" s="115">
        <f t="shared" si="4"/>
        <v>43.900207280778488</v>
      </c>
      <c r="U45" s="115">
        <f t="shared" si="4"/>
        <v>27.823703447454491</v>
      </c>
      <c r="V45" s="115">
        <f t="shared" si="4"/>
        <v>5.322298467378932</v>
      </c>
      <c r="W45" s="115">
        <f t="shared" si="4"/>
        <v>26.094381615270336</v>
      </c>
      <c r="X45" s="115">
        <f t="shared" si="4"/>
        <v>56.551921503728124</v>
      </c>
      <c r="Y45" s="115">
        <f t="shared" si="4"/>
        <v>26.758499850319112</v>
      </c>
      <c r="Z45" s="115">
        <f t="shared" si="4"/>
        <v>55.844896188809145</v>
      </c>
      <c r="AA45" s="115">
        <f t="shared" si="4"/>
        <v>9.2423913965498059</v>
      </c>
      <c r="AB45" s="115">
        <f t="shared" si="4"/>
        <v>32.935087549942082</v>
      </c>
      <c r="AC45" s="115">
        <f t="shared" si="4"/>
        <v>52.055000102641657</v>
      </c>
      <c r="AD45" s="115">
        <f t="shared" si="4"/>
        <v>51.864871142482457</v>
      </c>
      <c r="AE45" s="115">
        <f t="shared" si="2"/>
        <v>916.37548709005546</v>
      </c>
    </row>
    <row r="46" spans="1:31" x14ac:dyDescent="0.35">
      <c r="A46" s="48">
        <v>2023</v>
      </c>
      <c r="B46" s="50">
        <v>10</v>
      </c>
      <c r="C46" s="115">
        <f t="shared" si="3"/>
        <v>47.753956840927543</v>
      </c>
      <c r="D46" s="115">
        <f t="shared" si="3"/>
        <v>82.503562753829272</v>
      </c>
      <c r="E46" s="115">
        <f t="shared" si="3"/>
        <v>23.859048803431094</v>
      </c>
      <c r="F46" s="115">
        <f t="shared" si="3"/>
        <v>49.726037937455914</v>
      </c>
      <c r="G46" s="115">
        <f t="shared" si="3"/>
        <v>33.92484711071387</v>
      </c>
      <c r="H46" s="115">
        <f t="shared" si="3"/>
        <v>47.623476152249026</v>
      </c>
      <c r="I46" s="115">
        <f t="shared" si="3"/>
        <v>30.263487840784308</v>
      </c>
      <c r="J46" s="115">
        <f t="shared" si="3"/>
        <v>7.5295559598307413</v>
      </c>
      <c r="K46" s="115">
        <f t="shared" si="3"/>
        <v>38.926364502322969</v>
      </c>
      <c r="L46" s="115">
        <f t="shared" si="3"/>
        <v>62.462694234079549</v>
      </c>
      <c r="M46" s="115">
        <f t="shared" si="3"/>
        <v>21.763818227954516</v>
      </c>
      <c r="N46" s="115">
        <f t="shared" si="3"/>
        <v>66.992812459188144</v>
      </c>
      <c r="O46" s="115">
        <f t="shared" si="3"/>
        <v>37.211531236490401</v>
      </c>
      <c r="P46" s="115">
        <f t="shared" si="3"/>
        <v>15.929919891856464</v>
      </c>
      <c r="Q46" s="115">
        <f t="shared" si="3"/>
        <v>20.48755787793435</v>
      </c>
      <c r="R46" s="115">
        <f t="shared" si="3"/>
        <v>6.7067749905053908</v>
      </c>
      <c r="S46" s="115">
        <f t="shared" ref="S46:AD46" si="5">S22-S21</f>
        <v>39.186416732169377</v>
      </c>
      <c r="T46" s="115">
        <f t="shared" si="5"/>
        <v>53.450648051353426</v>
      </c>
      <c r="U46" s="115">
        <f t="shared" si="5"/>
        <v>33.175052634950532</v>
      </c>
      <c r="V46" s="115">
        <f t="shared" si="5"/>
        <v>6.3855111360691517</v>
      </c>
      <c r="W46" s="115">
        <f t="shared" si="5"/>
        <v>31.937141235237533</v>
      </c>
      <c r="X46" s="115">
        <f t="shared" si="5"/>
        <v>68.232400499804214</v>
      </c>
      <c r="Y46" s="115">
        <f t="shared" si="5"/>
        <v>31.967330213912945</v>
      </c>
      <c r="Z46" s="115">
        <f t="shared" si="5"/>
        <v>66.864732989457821</v>
      </c>
      <c r="AA46" s="115">
        <f t="shared" si="5"/>
        <v>11.040458950172578</v>
      </c>
      <c r="AB46" s="115">
        <f t="shared" si="5"/>
        <v>39.525939855496091</v>
      </c>
      <c r="AC46" s="115">
        <f t="shared" si="5"/>
        <v>62.557173807818543</v>
      </c>
      <c r="AD46" s="115">
        <f t="shared" si="5"/>
        <v>62.567342384774946</v>
      </c>
      <c r="AE46" s="115">
        <f t="shared" si="2"/>
        <v>1100.5555953107707</v>
      </c>
    </row>
    <row r="47" spans="1:31" x14ac:dyDescent="0.35">
      <c r="A47" s="48">
        <v>2024</v>
      </c>
      <c r="B47" s="50">
        <v>11</v>
      </c>
      <c r="C47" s="115">
        <f t="shared" si="3"/>
        <v>55.983207398623534</v>
      </c>
      <c r="D47" s="115">
        <f t="shared" si="3"/>
        <v>96.848523681270706</v>
      </c>
      <c r="E47" s="115">
        <f t="shared" si="3"/>
        <v>28.01966375490062</v>
      </c>
      <c r="F47" s="115">
        <f t="shared" si="3"/>
        <v>59.183535445130843</v>
      </c>
      <c r="G47" s="115">
        <f t="shared" si="3"/>
        <v>39.771748431095489</v>
      </c>
      <c r="H47" s="115">
        <f t="shared" si="3"/>
        <v>56.247235996784212</v>
      </c>
      <c r="I47" s="115">
        <f t="shared" si="3"/>
        <v>35.634006465309227</v>
      </c>
      <c r="J47" s="115">
        <f t="shared" si="3"/>
        <v>9.0279994907170682</v>
      </c>
      <c r="K47" s="115">
        <f t="shared" si="3"/>
        <v>45.747706137195678</v>
      </c>
      <c r="L47" s="115">
        <f t="shared" si="3"/>
        <v>73.68728552423795</v>
      </c>
      <c r="M47" s="115">
        <f t="shared" si="3"/>
        <v>25.546125985190216</v>
      </c>
      <c r="N47" s="115">
        <f t="shared" si="3"/>
        <v>78.77631073358657</v>
      </c>
      <c r="O47" s="115">
        <f t="shared" si="3"/>
        <v>43.823358570330043</v>
      </c>
      <c r="P47" s="115">
        <f t="shared" si="3"/>
        <v>18.627793545054942</v>
      </c>
      <c r="Q47" s="115">
        <f t="shared" si="3"/>
        <v>24.092191045126413</v>
      </c>
      <c r="R47" s="115">
        <f t="shared" si="3"/>
        <v>7.8135719781939237</v>
      </c>
      <c r="S47" s="115">
        <f t="shared" ref="S47:AD47" si="6">S23-S22</f>
        <v>46.238855079030287</v>
      </c>
      <c r="T47" s="115">
        <f t="shared" si="6"/>
        <v>63.795785872880089</v>
      </c>
      <c r="U47" s="115">
        <f t="shared" si="6"/>
        <v>38.874881657467682</v>
      </c>
      <c r="V47" s="115">
        <f t="shared" si="6"/>
        <v>7.5241358049516016</v>
      </c>
      <c r="W47" s="115">
        <f t="shared" si="6"/>
        <v>38.288976790531677</v>
      </c>
      <c r="X47" s="115">
        <f t="shared" si="6"/>
        <v>80.798955724761413</v>
      </c>
      <c r="Y47" s="115">
        <f t="shared" si="6"/>
        <v>37.525090315960114</v>
      </c>
      <c r="Z47" s="115">
        <f t="shared" si="6"/>
        <v>78.645746525395509</v>
      </c>
      <c r="AA47" s="115">
        <f t="shared" si="6"/>
        <v>12.958811675161918</v>
      </c>
      <c r="AB47" s="115">
        <f t="shared" si="6"/>
        <v>46.586006576213038</v>
      </c>
      <c r="AC47" s="115">
        <f t="shared" si="6"/>
        <v>73.819781719751973</v>
      </c>
      <c r="AD47" s="115">
        <f t="shared" si="6"/>
        <v>74.080256428884098</v>
      </c>
      <c r="AE47" s="115">
        <f t="shared" si="2"/>
        <v>1297.9675483537369</v>
      </c>
    </row>
    <row r="48" spans="1:31" x14ac:dyDescent="0.35">
      <c r="A48" s="48">
        <v>2025</v>
      </c>
      <c r="B48" s="50">
        <v>12</v>
      </c>
      <c r="C48" s="115">
        <f t="shared" si="3"/>
        <v>64.70044031852143</v>
      </c>
      <c r="D48" s="115">
        <f t="shared" si="3"/>
        <v>112.06214138095555</v>
      </c>
      <c r="E48" s="115">
        <f t="shared" si="3"/>
        <v>32.433937095814628</v>
      </c>
      <c r="F48" s="115">
        <f t="shared" si="3"/>
        <v>69.327473854816674</v>
      </c>
      <c r="G48" s="115">
        <f t="shared" si="3"/>
        <v>45.965470730309704</v>
      </c>
      <c r="H48" s="115">
        <f t="shared" si="3"/>
        <v>65.441337251767806</v>
      </c>
      <c r="I48" s="115">
        <f t="shared" si="3"/>
        <v>41.344953572096614</v>
      </c>
      <c r="J48" s="115">
        <f t="shared" si="3"/>
        <v>10.643707522847031</v>
      </c>
      <c r="K48" s="115">
        <f t="shared" si="3"/>
        <v>52.989566585469078</v>
      </c>
      <c r="L48" s="115">
        <f t="shared" si="3"/>
        <v>85.6426156867754</v>
      </c>
      <c r="M48" s="115">
        <f t="shared" si="3"/>
        <v>29.55722062726305</v>
      </c>
      <c r="N48" s="115">
        <f t="shared" si="3"/>
        <v>91.292333558342307</v>
      </c>
      <c r="O48" s="115">
        <f t="shared" si="3"/>
        <v>50.85544113902634</v>
      </c>
      <c r="P48" s="115">
        <f t="shared" si="3"/>
        <v>21.478963380779078</v>
      </c>
      <c r="Q48" s="115">
        <f t="shared" si="3"/>
        <v>27.921050806096787</v>
      </c>
      <c r="R48" s="115">
        <f t="shared" si="3"/>
        <v>8.9790778868276107</v>
      </c>
      <c r="S48" s="115">
        <f t="shared" ref="S48:AD48" si="7">S24-S23</f>
        <v>53.751857326190105</v>
      </c>
      <c r="T48" s="115">
        <f t="shared" si="7"/>
        <v>74.914756780911034</v>
      </c>
      <c r="U48" s="115">
        <f t="shared" si="7"/>
        <v>44.91028454115667</v>
      </c>
      <c r="V48" s="115">
        <f t="shared" si="7"/>
        <v>8.7356858302035505</v>
      </c>
      <c r="W48" s="115">
        <f t="shared" si="7"/>
        <v>45.137411602271527</v>
      </c>
      <c r="X48" s="115">
        <f t="shared" si="7"/>
        <v>94.224991964427716</v>
      </c>
      <c r="Y48" s="115">
        <f t="shared" si="7"/>
        <v>43.419340062214644</v>
      </c>
      <c r="Z48" s="115">
        <f t="shared" si="7"/>
        <v>91.161906932112856</v>
      </c>
      <c r="AA48" s="115">
        <f t="shared" si="7"/>
        <v>14.993153241612319</v>
      </c>
      <c r="AB48" s="115">
        <f t="shared" si="7"/>
        <v>54.099894804074665</v>
      </c>
      <c r="AC48" s="115">
        <f t="shared" si="7"/>
        <v>85.818456324245119</v>
      </c>
      <c r="AD48" s="115">
        <f t="shared" si="7"/>
        <v>86.379226775159452</v>
      </c>
      <c r="AE48" s="115">
        <f t="shared" si="2"/>
        <v>1508.1826975822889</v>
      </c>
    </row>
    <row r="49" spans="1:31" x14ac:dyDescent="0.35">
      <c r="A49" s="48">
        <v>2026</v>
      </c>
      <c r="B49" s="50">
        <v>13</v>
      </c>
      <c r="C49" s="115">
        <f>C25-C24</f>
        <v>73.889380902664413</v>
      </c>
      <c r="D49" s="115">
        <f t="shared" si="3"/>
        <v>128.11625995177178</v>
      </c>
      <c r="E49" s="115">
        <f t="shared" si="3"/>
        <v>37.093722789039532</v>
      </c>
      <c r="F49" s="115">
        <f t="shared" si="3"/>
        <v>80.140638501342835</v>
      </c>
      <c r="G49" s="115">
        <f t="shared" si="3"/>
        <v>52.494452083143273</v>
      </c>
      <c r="H49" s="115">
        <f t="shared" si="3"/>
        <v>75.18942395358556</v>
      </c>
      <c r="I49" s="115">
        <f t="shared" si="3"/>
        <v>47.385968433602358</v>
      </c>
      <c r="J49" s="115">
        <f t="shared" si="3"/>
        <v>12.374053382310443</v>
      </c>
      <c r="K49" s="115">
        <f t="shared" si="3"/>
        <v>60.638645453035963</v>
      </c>
      <c r="L49" s="115">
        <f t="shared" si="3"/>
        <v>98.307258345286414</v>
      </c>
      <c r="M49" s="115">
        <f t="shared" si="3"/>
        <v>33.789675377777627</v>
      </c>
      <c r="N49" s="115">
        <f t="shared" si="3"/>
        <v>104.5179775416575</v>
      </c>
      <c r="O49" s="115">
        <f t="shared" si="3"/>
        <v>58.295037039111179</v>
      </c>
      <c r="P49" s="115">
        <f t="shared" si="3"/>
        <v>24.47801468444419</v>
      </c>
      <c r="Q49" s="115">
        <f t="shared" si="3"/>
        <v>31.967132596073981</v>
      </c>
      <c r="R49" s="115">
        <f t="shared" si="3"/>
        <v>10.201021787617513</v>
      </c>
      <c r="S49" s="115">
        <f t="shared" ref="S49:AD49" si="8">S25-S24</f>
        <v>61.711978284136194</v>
      </c>
      <c r="T49" s="115">
        <f t="shared" si="8"/>
        <v>86.789002638988961</v>
      </c>
      <c r="U49" s="115">
        <f t="shared" si="8"/>
        <v>51.269960279287545</v>
      </c>
      <c r="V49" s="115">
        <f t="shared" si="8"/>
        <v>10.017973480935822</v>
      </c>
      <c r="W49" s="115">
        <f t="shared" si="8"/>
        <v>52.471305629701789</v>
      </c>
      <c r="X49" s="115">
        <f t="shared" si="8"/>
        <v>108.48701167055191</v>
      </c>
      <c r="Y49" s="115">
        <f t="shared" si="8"/>
        <v>49.639170124924561</v>
      </c>
      <c r="Z49" s="115">
        <f t="shared" si="8"/>
        <v>104.39034856183792</v>
      </c>
      <c r="AA49" s="115">
        <f t="shared" si="8"/>
        <v>17.139716264259704</v>
      </c>
      <c r="AB49" s="115">
        <f t="shared" si="8"/>
        <v>62.054058980661353</v>
      </c>
      <c r="AC49" s="115">
        <f t="shared" si="8"/>
        <v>98.531732492232493</v>
      </c>
      <c r="AD49" s="115">
        <f t="shared" si="8"/>
        <v>99.442709884091812</v>
      </c>
      <c r="AE49" s="115">
        <f t="shared" si="2"/>
        <v>1730.8236311140747</v>
      </c>
    </row>
    <row r="50" spans="1:31" x14ac:dyDescent="0.35">
      <c r="A50" s="48">
        <v>2027</v>
      </c>
      <c r="B50" s="50">
        <v>14</v>
      </c>
      <c r="C50" s="115">
        <f t="shared" si="3"/>
        <v>83.535605402869749</v>
      </c>
      <c r="D50" s="115">
        <f t="shared" si="3"/>
        <v>144.98590013244382</v>
      </c>
      <c r="E50" s="115">
        <f t="shared" si="3"/>
        <v>41.991791409810418</v>
      </c>
      <c r="F50" s="115">
        <f t="shared" si="3"/>
        <v>91.607594263106989</v>
      </c>
      <c r="G50" s="115">
        <f t="shared" si="3"/>
        <v>59.348445368440366</v>
      </c>
      <c r="H50" s="115">
        <f t="shared" si="3"/>
        <v>85.476916636691385</v>
      </c>
      <c r="I50" s="115">
        <f t="shared" si="3"/>
        <v>53.747837489607775</v>
      </c>
      <c r="J50" s="115">
        <f t="shared" si="3"/>
        <v>14.216668808147396</v>
      </c>
      <c r="K50" s="115">
        <f t="shared" si="3"/>
        <v>68.68313227952558</v>
      </c>
      <c r="L50" s="115">
        <f t="shared" si="3"/>
        <v>111.66213152787873</v>
      </c>
      <c r="M50" s="115">
        <f t="shared" si="3"/>
        <v>38.236901731019259</v>
      </c>
      <c r="N50" s="115">
        <f t="shared" si="3"/>
        <v>118.43289618688789</v>
      </c>
      <c r="O50" s="115">
        <f t="shared" si="3"/>
        <v>66.130813522614801</v>
      </c>
      <c r="P50" s="115">
        <f t="shared" si="3"/>
        <v>27.620158053157695</v>
      </c>
      <c r="Q50" s="115">
        <f t="shared" si="3"/>
        <v>36.224213620516792</v>
      </c>
      <c r="R50" s="115">
        <f t="shared" si="3"/>
        <v>11.477400854137443</v>
      </c>
      <c r="S50" s="115">
        <f t="shared" ref="S50:AD50" si="9">S26-S25</f>
        <v>70.107241776424814</v>
      </c>
      <c r="T50" s="115">
        <f t="shared" si="9"/>
        <v>99.401848316906069</v>
      </c>
      <c r="U50" s="115">
        <f t="shared" si="9"/>
        <v>57.943896579759496</v>
      </c>
      <c r="V50" s="115">
        <f t="shared" si="9"/>
        <v>11.369052166675374</v>
      </c>
      <c r="W50" s="115">
        <f t="shared" si="9"/>
        <v>60.280615560801493</v>
      </c>
      <c r="X50" s="115">
        <f t="shared" si="9"/>
        <v>123.56402747251252</v>
      </c>
      <c r="Y50" s="115">
        <f t="shared" si="9"/>
        <v>56.174902087238422</v>
      </c>
      <c r="Z50" s="115">
        <f t="shared" si="9"/>
        <v>118.31075443805105</v>
      </c>
      <c r="AA50" s="115">
        <f t="shared" si="9"/>
        <v>19.395158659132349</v>
      </c>
      <c r="AB50" s="115">
        <f t="shared" si="9"/>
        <v>70.436444187844927</v>
      </c>
      <c r="AC50" s="115">
        <f t="shared" si="9"/>
        <v>111.94048954411232</v>
      </c>
      <c r="AD50" s="115">
        <f t="shared" si="9"/>
        <v>113.25146569661536</v>
      </c>
      <c r="AE50" s="115">
        <f t="shared" si="2"/>
        <v>1965.5543037729303</v>
      </c>
    </row>
    <row r="51" spans="1:31" x14ac:dyDescent="0.35">
      <c r="A51" s="48">
        <v>2028</v>
      </c>
      <c r="B51" s="50">
        <v>15</v>
      </c>
      <c r="C51" s="115">
        <f t="shared" si="3"/>
        <v>93.626204838765091</v>
      </c>
      <c r="D51" s="115">
        <f t="shared" si="3"/>
        <v>162.64868493712822</v>
      </c>
      <c r="E51" s="115">
        <f t="shared" si="3"/>
        <v>47.121664665013839</v>
      </c>
      <c r="F51" s="115">
        <f t="shared" si="3"/>
        <v>103.7143804615414</v>
      </c>
      <c r="G51" s="115">
        <f t="shared" si="3"/>
        <v>66.518279481164825</v>
      </c>
      <c r="H51" s="115">
        <f t="shared" si="3"/>
        <v>96.290698175434557</v>
      </c>
      <c r="I51" s="115">
        <f t="shared" si="3"/>
        <v>60.422289157745467</v>
      </c>
      <c r="J51" s="115">
        <f t="shared" si="3"/>
        <v>16.169401113546257</v>
      </c>
      <c r="K51" s="115">
        <f t="shared" si="3"/>
        <v>77.112438236689798</v>
      </c>
      <c r="L51" s="115">
        <f t="shared" si="3"/>
        <v>125.69008125186269</v>
      </c>
      <c r="M51" s="115">
        <f t="shared" si="3"/>
        <v>42.892997848616574</v>
      </c>
      <c r="N51" s="115">
        <f t="shared" si="3"/>
        <v>133.01884036237357</v>
      </c>
      <c r="O51" s="115">
        <f t="shared" si="3"/>
        <v>74.352595120163073</v>
      </c>
      <c r="P51" s="115">
        <f t="shared" si="3"/>
        <v>30.901114858765908</v>
      </c>
      <c r="Q51" s="115">
        <f t="shared" si="3"/>
        <v>40.686712375299351</v>
      </c>
      <c r="R51" s="115">
        <f t="shared" si="3"/>
        <v>12.806430669709357</v>
      </c>
      <c r="S51" s="115">
        <f t="shared" ref="S51:AD51" si="10">S27-S26</f>
        <v>78.926879935615091</v>
      </c>
      <c r="T51" s="115">
        <f t="shared" si="10"/>
        <v>112.73818280962359</v>
      </c>
      <c r="U51" s="115">
        <f t="shared" si="10"/>
        <v>64.923135451519045</v>
      </c>
      <c r="V51" s="115">
        <f t="shared" si="10"/>
        <v>12.787173419321036</v>
      </c>
      <c r="W51" s="115">
        <f t="shared" si="10"/>
        <v>68.556212910187412</v>
      </c>
      <c r="X51" s="115">
        <f t="shared" si="10"/>
        <v>139.43712274168672</v>
      </c>
      <c r="Y51" s="115">
        <f t="shared" si="10"/>
        <v>63.017865874965707</v>
      </c>
      <c r="Z51" s="115">
        <f t="shared" si="10"/>
        <v>132.90489861831077</v>
      </c>
      <c r="AA51" s="115">
        <f t="shared" si="10"/>
        <v>21.756486719464036</v>
      </c>
      <c r="AB51" s="115">
        <f t="shared" si="10"/>
        <v>79.23622047833021</v>
      </c>
      <c r="AC51" s="115">
        <f t="shared" si="10"/>
        <v>126.02753526939341</v>
      </c>
      <c r="AD51" s="115">
        <f t="shared" si="10"/>
        <v>127.78815416215787</v>
      </c>
      <c r="AE51" s="115">
        <f t="shared" si="2"/>
        <v>2212.0726819443948</v>
      </c>
    </row>
    <row r="52" spans="1:31" x14ac:dyDescent="0.35">
      <c r="A52" s="48">
        <v>2029</v>
      </c>
      <c r="B52" s="50">
        <v>16</v>
      </c>
      <c r="C52" s="115">
        <f t="shared" si="3"/>
        <v>104.14952949980534</v>
      </c>
      <c r="D52" s="115">
        <f t="shared" si="3"/>
        <v>181.0844027176795</v>
      </c>
      <c r="E52" s="115">
        <f t="shared" si="3"/>
        <v>52.477489465747908</v>
      </c>
      <c r="F52" s="115">
        <f t="shared" si="3"/>
        <v>116.44827604810712</v>
      </c>
      <c r="G52" s="115">
        <f t="shared" si="3"/>
        <v>73.995677851248388</v>
      </c>
      <c r="H52" s="115">
        <f t="shared" si="3"/>
        <v>107.61887364564143</v>
      </c>
      <c r="I52" s="115">
        <f t="shared" si="3"/>
        <v>67.401837376192702</v>
      </c>
      <c r="J52" s="115">
        <f t="shared" si="3"/>
        <v>18.230279964245355</v>
      </c>
      <c r="K52" s="115">
        <f t="shared" si="3"/>
        <v>85.916991844823826</v>
      </c>
      <c r="L52" s="115">
        <f t="shared" si="3"/>
        <v>140.37556352571278</v>
      </c>
      <c r="M52" s="115">
        <f t="shared" si="3"/>
        <v>47.752633235902806</v>
      </c>
      <c r="N52" s="115">
        <f t="shared" si="3"/>
        <v>148.25930826920012</v>
      </c>
      <c r="O52" s="115">
        <f t="shared" si="3"/>
        <v>82.951171555882411</v>
      </c>
      <c r="P52" s="115">
        <f t="shared" si="3"/>
        <v>34.317030356125855</v>
      </c>
      <c r="Q52" s="115">
        <f t="shared" si="3"/>
        <v>45.349581637242949</v>
      </c>
      <c r="R52" s="115">
        <f t="shared" si="3"/>
        <v>14.186507622895888</v>
      </c>
      <c r="S52" s="115">
        <f t="shared" ref="S52:AD52" si="11">S28-S27</f>
        <v>88.161134078010775</v>
      </c>
      <c r="T52" s="115">
        <f t="shared" si="11"/>
        <v>126.78421313852266</v>
      </c>
      <c r="U52" s="115">
        <f t="shared" si="11"/>
        <v>72.199595106968957</v>
      </c>
      <c r="V52" s="115">
        <f t="shared" si="11"/>
        <v>14.270754073073135</v>
      </c>
      <c r="W52" s="115">
        <f t="shared" si="11"/>
        <v>77.289742969607744</v>
      </c>
      <c r="X52" s="115">
        <f t="shared" si="11"/>
        <v>156.08911494859035</v>
      </c>
      <c r="Y52" s="115">
        <f t="shared" si="11"/>
        <v>70.160230443078717</v>
      </c>
      <c r="Z52" s="115">
        <f t="shared" si="11"/>
        <v>148.15629753595135</v>
      </c>
      <c r="AA52" s="115">
        <f t="shared" si="11"/>
        <v>24.220996601246441</v>
      </c>
      <c r="AB52" s="115">
        <f t="shared" si="11"/>
        <v>88.443580144903933</v>
      </c>
      <c r="AC52" s="115">
        <f t="shared" si="11"/>
        <v>140.77728818737626</v>
      </c>
      <c r="AD52" s="115">
        <f t="shared" si="11"/>
        <v>143.0370261840186</v>
      </c>
      <c r="AE52" s="115">
        <f t="shared" si="2"/>
        <v>2470.1051280278029</v>
      </c>
    </row>
    <row r="53" spans="1:31" x14ac:dyDescent="0.35">
      <c r="A53" s="48">
        <v>2030</v>
      </c>
      <c r="B53" s="50">
        <v>17</v>
      </c>
      <c r="C53" s="115">
        <f t="shared" si="3"/>
        <v>115.09499067309901</v>
      </c>
      <c r="D53" s="115">
        <f t="shared" si="3"/>
        <v>200.2746677876512</v>
      </c>
      <c r="E53" s="115">
        <f t="shared" si="3"/>
        <v>58.053940088309332</v>
      </c>
      <c r="F53" s="115">
        <f t="shared" si="3"/>
        <v>129.79761527543894</v>
      </c>
      <c r="G53" s="115">
        <f t="shared" si="3"/>
        <v>81.773117608326913</v>
      </c>
      <c r="H53" s="115">
        <f t="shared" si="3"/>
        <v>119.45058298204833</v>
      </c>
      <c r="I53" s="115">
        <f t="shared" si="3"/>
        <v>74.679659820601728</v>
      </c>
      <c r="J53" s="115">
        <f t="shared" si="3"/>
        <v>20.397491120964773</v>
      </c>
      <c r="K53" s="115">
        <f t="shared" si="3"/>
        <v>95.088080175164578</v>
      </c>
      <c r="L53" s="115">
        <f t="shared" si="3"/>
        <v>155.70439648208674</v>
      </c>
      <c r="M53" s="115">
        <f t="shared" si="3"/>
        <v>52.81095917262229</v>
      </c>
      <c r="N53" s="115">
        <f t="shared" si="3"/>
        <v>164.13927324130702</v>
      </c>
      <c r="O53" s="115">
        <f t="shared" si="3"/>
        <v>91.918148211972266</v>
      </c>
      <c r="P53" s="115">
        <f t="shared" si="3"/>
        <v>37.86440636536571</v>
      </c>
      <c r="Q53" s="115">
        <f t="shared" si="3"/>
        <v>50.208225246502934</v>
      </c>
      <c r="R53" s="115">
        <f t="shared" si="3"/>
        <v>15.616179841756832</v>
      </c>
      <c r="S53" s="115">
        <f t="shared" ref="S53:AD53" si="12">S29-S28</f>
        <v>97.801099466873552</v>
      </c>
      <c r="T53" s="115">
        <f t="shared" si="12"/>
        <v>141.52727068115746</v>
      </c>
      <c r="U53" s="115">
        <f t="shared" si="12"/>
        <v>79.765931794818584</v>
      </c>
      <c r="V53" s="115">
        <f t="shared" si="12"/>
        <v>15.818350704569198</v>
      </c>
      <c r="W53" s="115">
        <f t="shared" si="12"/>
        <v>86.473513337016811</v>
      </c>
      <c r="X53" s="115">
        <f t="shared" si="12"/>
        <v>173.50429250182162</v>
      </c>
      <c r="Y53" s="115">
        <f t="shared" si="12"/>
        <v>77.594872268437314</v>
      </c>
      <c r="Z53" s="115">
        <f t="shared" si="12"/>
        <v>164.04993881989151</v>
      </c>
      <c r="AA53" s="115">
        <f t="shared" si="12"/>
        <v>26.786228877216075</v>
      </c>
      <c r="AB53" s="115">
        <f t="shared" si="12"/>
        <v>98.049579806472366</v>
      </c>
      <c r="AC53" s="115">
        <f t="shared" si="12"/>
        <v>156.17552982934922</v>
      </c>
      <c r="AD53" s="115">
        <f t="shared" si="12"/>
        <v>158.98368205113945</v>
      </c>
      <c r="AE53" s="115">
        <f t="shared" si="2"/>
        <v>2739.4020242319825</v>
      </c>
    </row>
    <row r="54" spans="1:31" x14ac:dyDescent="0.35">
      <c r="A54" s="48">
        <v>2031</v>
      </c>
      <c r="B54" s="50">
        <v>18</v>
      </c>
      <c r="C54" s="115">
        <f t="shared" si="3"/>
        <v>126.45290400323086</v>
      </c>
      <c r="D54" s="115">
        <f t="shared" si="3"/>
        <v>220.20265208403885</v>
      </c>
      <c r="E54" s="115">
        <f t="shared" si="3"/>
        <v>63.84614079318942</v>
      </c>
      <c r="F54" s="115">
        <f t="shared" si="3"/>
        <v>143.7516405226412</v>
      </c>
      <c r="G54" s="115">
        <f t="shared" si="3"/>
        <v>89.84371831687281</v>
      </c>
      <c r="H54" s="115">
        <f t="shared" si="3"/>
        <v>131.77585224521454</v>
      </c>
      <c r="I54" s="115">
        <f t="shared" si="3"/>
        <v>82.249501421275227</v>
      </c>
      <c r="J54" s="115">
        <f t="shared" si="3"/>
        <v>22.6693553447017</v>
      </c>
      <c r="K54" s="115">
        <f t="shared" si="3"/>
        <v>104.61772319793295</v>
      </c>
      <c r="L54" s="115">
        <f t="shared" si="3"/>
        <v>171.66356375271675</v>
      </c>
      <c r="M54" s="115">
        <f t="shared" si="3"/>
        <v>58.063537895307491</v>
      </c>
      <c r="N54" s="115">
        <f t="shared" si="3"/>
        <v>180.64496828364986</v>
      </c>
      <c r="O54" s="115">
        <f t="shared" si="3"/>
        <v>101.24582764406478</v>
      </c>
      <c r="P54" s="115">
        <f t="shared" si="3"/>
        <v>41.540048171586818</v>
      </c>
      <c r="Q54" s="115">
        <f t="shared" si="3"/>
        <v>55.258432233204758</v>
      </c>
      <c r="R54" s="115">
        <f t="shared" si="3"/>
        <v>17.094124316572533</v>
      </c>
      <c r="S54" s="115">
        <f t="shared" ref="S54:AD54" si="13">S30-S29</f>
        <v>107.83860214857168</v>
      </c>
      <c r="T54" s="115">
        <f t="shared" si="13"/>
        <v>156.95565618773935</v>
      </c>
      <c r="U54" s="115">
        <f t="shared" si="13"/>
        <v>87.615430674270328</v>
      </c>
      <c r="V54" s="115">
        <f t="shared" si="13"/>
        <v>17.428639373213244</v>
      </c>
      <c r="W54" s="115">
        <f t="shared" si="13"/>
        <v>96.100404371626951</v>
      </c>
      <c r="X54" s="115">
        <f t="shared" si="13"/>
        <v>191.66820543357244</v>
      </c>
      <c r="Y54" s="115">
        <f t="shared" si="13"/>
        <v>85.315271370192818</v>
      </c>
      <c r="Z54" s="115">
        <f t="shared" si="13"/>
        <v>180.57206660422366</v>
      </c>
      <c r="AA54" s="115">
        <f t="shared" si="13"/>
        <v>29.449932605762058</v>
      </c>
      <c r="AB54" s="115">
        <f t="shared" si="13"/>
        <v>108.04601521794916</v>
      </c>
      <c r="AC54" s="115">
        <f t="shared" si="13"/>
        <v>172.20920819340972</v>
      </c>
      <c r="AD54" s="115">
        <f t="shared" si="13"/>
        <v>175.61487931755892</v>
      </c>
      <c r="AE54" s="115">
        <f t="shared" si="2"/>
        <v>3019.7343017242911</v>
      </c>
    </row>
    <row r="55" spans="1:31" x14ac:dyDescent="0.35">
      <c r="A55" s="48">
        <v>2032</v>
      </c>
      <c r="B55" s="50">
        <v>19</v>
      </c>
      <c r="C55" s="115">
        <f t="shared" si="3"/>
        <v>138.21436380860166</v>
      </c>
      <c r="D55" s="115">
        <f t="shared" si="3"/>
        <v>240.85286969341701</v>
      </c>
      <c r="E55" s="115">
        <f t="shared" si="3"/>
        <v>69.849603672496926</v>
      </c>
      <c r="F55" s="115">
        <f t="shared" si="3"/>
        <v>158.30038304353536</v>
      </c>
      <c r="G55" s="115">
        <f t="shared" si="3"/>
        <v>98.201152699407203</v>
      </c>
      <c r="H55" s="115">
        <f t="shared" si="3"/>
        <v>144.58547373644296</v>
      </c>
      <c r="I55" s="115">
        <f t="shared" si="3"/>
        <v>90.105596744745185</v>
      </c>
      <c r="J55" s="115">
        <f t="shared" si="3"/>
        <v>25.044311207949704</v>
      </c>
      <c r="K55" s="115">
        <f t="shared" si="3"/>
        <v>114.49857281442121</v>
      </c>
      <c r="L55" s="115">
        <f t="shared" si="3"/>
        <v>188.24105609898947</v>
      </c>
      <c r="M55" s="115">
        <f t="shared" si="3"/>
        <v>63.506285733547429</v>
      </c>
      <c r="N55" s="115">
        <f t="shared" si="3"/>
        <v>197.76371287900542</v>
      </c>
      <c r="O55" s="115">
        <f t="shared" si="3"/>
        <v>110.92711425159132</v>
      </c>
      <c r="P55" s="115">
        <f t="shared" si="3"/>
        <v>45.341021980555979</v>
      </c>
      <c r="Q55" s="115">
        <f t="shared" si="3"/>
        <v>60.496323865530314</v>
      </c>
      <c r="R55" s="115">
        <f t="shared" si="3"/>
        <v>18.619128607844303</v>
      </c>
      <c r="S55" s="115">
        <f t="shared" ref="S55:AD55" si="14">S31-S30</f>
        <v>118.26609973721349</v>
      </c>
      <c r="T55" s="115">
        <f t="shared" si="14"/>
        <v>173.05851394207548</v>
      </c>
      <c r="U55" s="115">
        <f t="shared" si="14"/>
        <v>95.741918277922423</v>
      </c>
      <c r="V55" s="115">
        <f t="shared" si="14"/>
        <v>19.100399315337512</v>
      </c>
      <c r="W55" s="115">
        <f t="shared" si="14"/>
        <v>106.16379623522971</v>
      </c>
      <c r="X55" s="115">
        <f t="shared" si="14"/>
        <v>210.56749639348641</v>
      </c>
      <c r="Y55" s="115">
        <f t="shared" si="14"/>
        <v>93.315427815414637</v>
      </c>
      <c r="Z55" s="115">
        <f t="shared" si="14"/>
        <v>197.71000892834354</v>
      </c>
      <c r="AA55" s="115">
        <f t="shared" si="14"/>
        <v>32.210036480158351</v>
      </c>
      <c r="AB55" s="115">
        <f t="shared" si="14"/>
        <v>118.42532049567228</v>
      </c>
      <c r="AC55" s="115">
        <f t="shared" si="14"/>
        <v>188.86627941073607</v>
      </c>
      <c r="AD55" s="115">
        <f t="shared" si="14"/>
        <v>192.91837769352674</v>
      </c>
      <c r="AE55" s="115">
        <f t="shared" si="2"/>
        <v>3310.8906455631977</v>
      </c>
    </row>
    <row r="56" spans="1:31" x14ac:dyDescent="0.35">
      <c r="A56" s="48">
        <v>2033</v>
      </c>
      <c r="B56" s="50">
        <v>20</v>
      </c>
      <c r="C56" s="115">
        <f t="shared" si="3"/>
        <v>150.37114085794224</v>
      </c>
      <c r="D56" s="115">
        <f t="shared" si="3"/>
        <v>262.21100147111474</v>
      </c>
      <c r="E56" s="115">
        <f t="shared" si="3"/>
        <v>76.060178049745105</v>
      </c>
      <c r="F56" s="115">
        <f t="shared" si="3"/>
        <v>173.43456508637223</v>
      </c>
      <c r="G56" s="115">
        <f t="shared" si="3"/>
        <v>106.83957402338785</v>
      </c>
      <c r="H56" s="115">
        <f t="shared" si="3"/>
        <v>157.87090807364802</v>
      </c>
      <c r="I56" s="115">
        <f t="shared" si="3"/>
        <v>98.242606708357471</v>
      </c>
      <c r="J56" s="115">
        <f t="shared" si="3"/>
        <v>27.520900913542533</v>
      </c>
      <c r="K56" s="115">
        <f t="shared" si="3"/>
        <v>124.7238306225189</v>
      </c>
      <c r="L56" s="115">
        <f t="shared" si="3"/>
        <v>205.42574214334786</v>
      </c>
      <c r="M56" s="115">
        <f t="shared" si="3"/>
        <v>69.135426828640504</v>
      </c>
      <c r="N56" s="115">
        <f t="shared" si="3"/>
        <v>215.48377188427526</v>
      </c>
      <c r="O56" s="115">
        <f t="shared" si="3"/>
        <v>120.95543654317873</v>
      </c>
      <c r="P56" s="115">
        <f t="shared" si="3"/>
        <v>49.264620362990684</v>
      </c>
      <c r="Q56" s="115">
        <f t="shared" si="3"/>
        <v>65.91831050776301</v>
      </c>
      <c r="R56" s="115">
        <f t="shared" si="3"/>
        <v>20.19007601762894</v>
      </c>
      <c r="S56" s="115">
        <f t="shared" ref="S56:AD56" si="15">S32-S31</f>
        <v>129.0766004193581</v>
      </c>
      <c r="T56" s="115">
        <f t="shared" si="15"/>
        <v>189.82572827783883</v>
      </c>
      <c r="U56" s="115">
        <f t="shared" si="15"/>
        <v>104.13969133148544</v>
      </c>
      <c r="V56" s="115">
        <f t="shared" si="15"/>
        <v>20.832499643798059</v>
      </c>
      <c r="W56" s="115">
        <f t="shared" si="15"/>
        <v>116.65750870405157</v>
      </c>
      <c r="X56" s="115">
        <f t="shared" si="15"/>
        <v>230.18976238119376</v>
      </c>
      <c r="Y56" s="115">
        <f t="shared" si="15"/>
        <v>101.58979376087279</v>
      </c>
      <c r="Z56" s="115">
        <f t="shared" si="15"/>
        <v>215.4520370962523</v>
      </c>
      <c r="AA56" s="115">
        <f t="shared" si="15"/>
        <v>35.064625347303604</v>
      </c>
      <c r="AB56" s="115">
        <f t="shared" si="15"/>
        <v>129.18048590481465</v>
      </c>
      <c r="AC56" s="115">
        <f t="shared" si="15"/>
        <v>206.13557848426854</v>
      </c>
      <c r="AD56" s="115">
        <f t="shared" si="15"/>
        <v>210.88281215861389</v>
      </c>
      <c r="AE56" s="115">
        <f t="shared" si="2"/>
        <v>3612.6752136043056</v>
      </c>
    </row>
    <row r="57" spans="1:31" x14ac:dyDescent="0.35">
      <c r="A57" s="48">
        <v>2034</v>
      </c>
      <c r="B57" s="50">
        <v>21</v>
      </c>
      <c r="C57" s="115">
        <f t="shared" si="3"/>
        <v>162.91559822519935</v>
      </c>
      <c r="D57" s="115">
        <f t="shared" si="3"/>
        <v>284.2637505779071</v>
      </c>
      <c r="E57" s="115">
        <f t="shared" si="3"/>
        <v>82.474008790299763</v>
      </c>
      <c r="F57" s="115">
        <f t="shared" si="3"/>
        <v>189.14551863483507</v>
      </c>
      <c r="G57" s="115">
        <f t="shared" si="3"/>
        <v>115.75355632924311</v>
      </c>
      <c r="H57" s="115">
        <f t="shared" si="3"/>
        <v>171.62420326185543</v>
      </c>
      <c r="I57" s="115">
        <f t="shared" si="3"/>
        <v>106.65556636651468</v>
      </c>
      <c r="J57" s="115">
        <f t="shared" si="3"/>
        <v>30.097758465650088</v>
      </c>
      <c r="K57" s="115">
        <f t="shared" si="3"/>
        <v>135.28718013764831</v>
      </c>
      <c r="L57" s="115">
        <f t="shared" si="3"/>
        <v>223.20726160478512</v>
      </c>
      <c r="M57" s="115">
        <f t="shared" si="3"/>
        <v>74.947455012483829</v>
      </c>
      <c r="N57" s="115">
        <f t="shared" si="3"/>
        <v>233.79423919592273</v>
      </c>
      <c r="O57" s="115">
        <f t="shared" si="3"/>
        <v>131.32468299495008</v>
      </c>
      <c r="P57" s="115">
        <f t="shared" si="3"/>
        <v>53.308333846727578</v>
      </c>
      <c r="Q57" s="115">
        <f t="shared" si="3"/>
        <v>71.521056050588641</v>
      </c>
      <c r="R57" s="115">
        <f t="shared" si="3"/>
        <v>21.805933421309049</v>
      </c>
      <c r="S57" s="115">
        <f t="shared" ref="S57:AD57" si="16">S33-S32</f>
        <v>140.26359605052198</v>
      </c>
      <c r="T57" s="115">
        <f t="shared" si="16"/>
        <v>207.24783751650284</v>
      </c>
      <c r="U57" s="115">
        <f t="shared" si="16"/>
        <v>112.80345817508635</v>
      </c>
      <c r="V57" s="115">
        <f t="shared" si="16"/>
        <v>22.623888370113633</v>
      </c>
      <c r="W57" s="115">
        <f t="shared" si="16"/>
        <v>127.57575096714697</v>
      </c>
      <c r="X57" s="115">
        <f t="shared" si="16"/>
        <v>250.5234403047707</v>
      </c>
      <c r="Y57" s="115">
        <f t="shared" si="16"/>
        <v>110.13321747536622</v>
      </c>
      <c r="Z57" s="115">
        <f t="shared" si="16"/>
        <v>233.78724970791723</v>
      </c>
      <c r="AA57" s="115">
        <f t="shared" si="16"/>
        <v>38.011920866908895</v>
      </c>
      <c r="AB57" s="115">
        <f t="shared" si="16"/>
        <v>140.30498999332326</v>
      </c>
      <c r="AC57" s="115">
        <f t="shared" si="16"/>
        <v>224.00671251336553</v>
      </c>
      <c r="AD57" s="115">
        <f t="shared" si="16"/>
        <v>229.49758794810123</v>
      </c>
      <c r="AE57" s="115">
        <f t="shared" si="2"/>
        <v>3924.9057528050448</v>
      </c>
    </row>
    <row r="58" spans="1:31" x14ac:dyDescent="0.35">
      <c r="A58" s="48">
        <v>2035</v>
      </c>
      <c r="B58" s="50">
        <v>22</v>
      </c>
      <c r="C58" s="115">
        <f t="shared" si="3"/>
        <v>175.84062128293135</v>
      </c>
      <c r="D58" s="115">
        <f t="shared" si="3"/>
        <v>306.9987222124505</v>
      </c>
      <c r="E58" s="115">
        <f t="shared" si="3"/>
        <v>89.087501586783901</v>
      </c>
      <c r="F58" s="115">
        <f t="shared" si="3"/>
        <v>205.42511726059979</v>
      </c>
      <c r="G58" s="115">
        <f t="shared" si="3"/>
        <v>124.93804470113855</v>
      </c>
      <c r="H58" s="115">
        <f t="shared" si="3"/>
        <v>185.83792710750822</v>
      </c>
      <c r="I58" s="115">
        <f t="shared" si="3"/>
        <v>115.33984137538482</v>
      </c>
      <c r="J58" s="115">
        <f t="shared" si="3"/>
        <v>32.773599705774899</v>
      </c>
      <c r="K58" s="115">
        <f t="shared" si="3"/>
        <v>146.18273033316541</v>
      </c>
      <c r="L58" s="115">
        <f t="shared" si="3"/>
        <v>241.5759361924504</v>
      </c>
      <c r="M58" s="115">
        <f t="shared" si="3"/>
        <v>80.939102072350011</v>
      </c>
      <c r="N58" s="115">
        <f t="shared" si="3"/>
        <v>252.6849408168182</v>
      </c>
      <c r="O58" s="115">
        <f t="shared" si="3"/>
        <v>142.02914856465986</v>
      </c>
      <c r="P58" s="115">
        <f t="shared" si="3"/>
        <v>57.469827310965115</v>
      </c>
      <c r="Q58" s="115">
        <f t="shared" si="3"/>
        <v>77.301448272804123</v>
      </c>
      <c r="R58" s="115">
        <f t="shared" si="3"/>
        <v>23.465741173801973</v>
      </c>
      <c r="S58" s="115">
        <f t="shared" ref="S58:AD58" si="17">S34-S33</f>
        <v>151.82100631038065</v>
      </c>
      <c r="T58" s="115">
        <f t="shared" si="17"/>
        <v>225.31596167389512</v>
      </c>
      <c r="U58" s="115">
        <f t="shared" si="17"/>
        <v>121.72829003771744</v>
      </c>
      <c r="V58" s="115">
        <f t="shared" si="17"/>
        <v>24.473583247836899</v>
      </c>
      <c r="W58" s="115">
        <f t="shared" si="17"/>
        <v>138.91307934242809</v>
      </c>
      <c r="X58" s="115">
        <f t="shared" si="17"/>
        <v>271.55771127511957</v>
      </c>
      <c r="Y58" s="115">
        <f t="shared" si="17"/>
        <v>118.94089673784435</v>
      </c>
      <c r="Z58" s="115">
        <f t="shared" si="17"/>
        <v>252.70547601860653</v>
      </c>
      <c r="AA58" s="115">
        <f t="shared" si="17"/>
        <v>41.050265410795362</v>
      </c>
      <c r="AB58" s="115">
        <f t="shared" si="17"/>
        <v>151.79274297733264</v>
      </c>
      <c r="AC58" s="115">
        <f t="shared" si="17"/>
        <v>242.46997156511316</v>
      </c>
      <c r="AD58" s="115">
        <f t="shared" si="17"/>
        <v>248.75279273837373</v>
      </c>
      <c r="AE58" s="115">
        <f t="shared" si="2"/>
        <v>4247.4120273050312</v>
      </c>
    </row>
    <row r="59" spans="1:31" x14ac:dyDescent="0.35">
      <c r="A59" s="48">
        <v>2036</v>
      </c>
      <c r="B59" s="50">
        <v>23</v>
      </c>
      <c r="C59" s="115">
        <f t="shared" si="3"/>
        <v>189.13955889964404</v>
      </c>
      <c r="D59" s="115">
        <f t="shared" si="3"/>
        <v>330.40432252954042</v>
      </c>
      <c r="E59" s="115">
        <f t="shared" si="3"/>
        <v>95.897293776394122</v>
      </c>
      <c r="F59" s="115">
        <f t="shared" si="3"/>
        <v>222.26571845055878</v>
      </c>
      <c r="G59" s="115">
        <f t="shared" si="3"/>
        <v>134.38831349609541</v>
      </c>
      <c r="H59" s="115">
        <f t="shared" si="3"/>
        <v>200.50511024661364</v>
      </c>
      <c r="I59" s="115">
        <f t="shared" si="3"/>
        <v>124.29109134956047</v>
      </c>
      <c r="J59" s="115">
        <f t="shared" si="3"/>
        <v>35.547213845767033</v>
      </c>
      <c r="K59" s="115">
        <f t="shared" si="3"/>
        <v>157.40496816155178</v>
      </c>
      <c r="L59" s="115">
        <f t="shared" si="3"/>
        <v>260.5226945360896</v>
      </c>
      <c r="M59" s="115">
        <f t="shared" si="3"/>
        <v>87.107311079139777</v>
      </c>
      <c r="N59" s="115">
        <f t="shared" si="3"/>
        <v>272.14635332027683</v>
      </c>
      <c r="O59" s="115">
        <f t="shared" si="3"/>
        <v>153.06348966890778</v>
      </c>
      <c r="P59" s="115">
        <f t="shared" si="3"/>
        <v>61.746920181366761</v>
      </c>
      <c r="Q59" s="115">
        <f t="shared" si="3"/>
        <v>83.256573910364409</v>
      </c>
      <c r="R59" s="115">
        <f t="shared" si="3"/>
        <v>25.168604654980953</v>
      </c>
      <c r="S59" s="115">
        <f t="shared" ref="S59:AD59" si="18">S35-S34</f>
        <v>163.74313164984233</v>
      </c>
      <c r="T59" s="115">
        <f t="shared" si="18"/>
        <v>244.0217411855142</v>
      </c>
      <c r="U59" s="115">
        <f t="shared" si="18"/>
        <v>130.90958011807652</v>
      </c>
      <c r="V59" s="115">
        <f t="shared" si="18"/>
        <v>26.380664062781989</v>
      </c>
      <c r="W59" s="115">
        <f t="shared" si="18"/>
        <v>150.6643613476615</v>
      </c>
      <c r="X59" s="115">
        <f t="shared" si="18"/>
        <v>293.28241982435839</v>
      </c>
      <c r="Y59" s="115">
        <f t="shared" si="18"/>
        <v>128.00833966996561</v>
      </c>
      <c r="Z59" s="115">
        <f t="shared" si="18"/>
        <v>272.19719463909132</v>
      </c>
      <c r="AA59" s="115">
        <f t="shared" si="18"/>
        <v>44.178108531290377</v>
      </c>
      <c r="AB59" s="115">
        <f t="shared" si="18"/>
        <v>163.63803906637941</v>
      </c>
      <c r="AC59" s="115">
        <f t="shared" si="18"/>
        <v>261.51625357548073</v>
      </c>
      <c r="AD59" s="115">
        <f t="shared" si="18"/>
        <v>268.63912253106218</v>
      </c>
      <c r="AE59" s="115">
        <f t="shared" si="2"/>
        <v>4580.0344943083564</v>
      </c>
    </row>
    <row r="60" spans="1:31" x14ac:dyDescent="0.35">
      <c r="A60" s="48">
        <v>2037</v>
      </c>
      <c r="B60" s="50">
        <v>24</v>
      </c>
      <c r="C60" s="115">
        <f t="shared" si="3"/>
        <v>202.80617362122689</v>
      </c>
      <c r="D60" s="115">
        <f t="shared" si="3"/>
        <v>354.46967295214336</v>
      </c>
      <c r="E60" s="115">
        <f t="shared" si="3"/>
        <v>102.90022959765474</v>
      </c>
      <c r="F60" s="115">
        <f t="shared" si="3"/>
        <v>239.66011439772888</v>
      </c>
      <c r="G60" s="115">
        <f t="shared" si="3"/>
        <v>144.09993095473351</v>
      </c>
      <c r="H60" s="115">
        <f t="shared" si="3"/>
        <v>215.61919771403745</v>
      </c>
      <c r="I60" s="115">
        <f t="shared" si="3"/>
        <v>133.50523875642693</v>
      </c>
      <c r="J60" s="115">
        <f t="shared" si="3"/>
        <v>38.417456215809068</v>
      </c>
      <c r="K60" s="115">
        <f t="shared" si="3"/>
        <v>168.94871828525174</v>
      </c>
      <c r="L60" s="115">
        <f t="shared" si="3"/>
        <v>280.0390084055748</v>
      </c>
      <c r="M60" s="115">
        <f t="shared" si="3"/>
        <v>93.449213778179796</v>
      </c>
      <c r="N60" s="115">
        <f t="shared" si="3"/>
        <v>292.16953467797748</v>
      </c>
      <c r="O60" s="115">
        <f t="shared" ref="O60:AD60" si="19">O36-O35</f>
        <v>164.42268596108829</v>
      </c>
      <c r="P60" s="115">
        <f t="shared" si="19"/>
        <v>66.137569669540881</v>
      </c>
      <c r="Q60" s="115">
        <f t="shared" si="19"/>
        <v>89.383697505474743</v>
      </c>
      <c r="R60" s="115">
        <f t="shared" si="19"/>
        <v>26.913687125985348</v>
      </c>
      <c r="S60" s="115">
        <f t="shared" si="19"/>
        <v>176.02461330976962</v>
      </c>
      <c r="T60" s="115">
        <f t="shared" si="19"/>
        <v>263.35728454961327</v>
      </c>
      <c r="U60" s="115">
        <f t="shared" si="19"/>
        <v>140.34300892390343</v>
      </c>
      <c r="V60" s="115">
        <f t="shared" si="19"/>
        <v>28.34426608621348</v>
      </c>
      <c r="W60" s="115">
        <f t="shared" si="19"/>
        <v>162.82474492876918</v>
      </c>
      <c r="X60" s="115">
        <f t="shared" si="19"/>
        <v>315.68800514989925</v>
      </c>
      <c r="Y60" s="115">
        <f t="shared" si="19"/>
        <v>137.33133153363474</v>
      </c>
      <c r="Z60" s="115">
        <f t="shared" si="19"/>
        <v>292.25346455597492</v>
      </c>
      <c r="AA60" s="115">
        <f t="shared" si="19"/>
        <v>47.393995490855218</v>
      </c>
      <c r="AB60" s="115">
        <f t="shared" si="19"/>
        <v>175.83551597518476</v>
      </c>
      <c r="AC60" s="115">
        <f t="shared" si="19"/>
        <v>281.13700053553384</v>
      </c>
      <c r="AD60" s="115">
        <f t="shared" si="19"/>
        <v>289.14781857476282</v>
      </c>
      <c r="AE60" s="115">
        <f t="shared" si="2"/>
        <v>4922.6231792329481</v>
      </c>
    </row>
    <row r="61" spans="1:31" x14ac:dyDescent="0.35">
      <c r="A61" s="48">
        <v>2038</v>
      </c>
      <c r="B61" s="50">
        <v>25</v>
      </c>
      <c r="C61" s="115">
        <f t="shared" si="3"/>
        <v>216.83459913369416</v>
      </c>
      <c r="D61" s="115">
        <f t="shared" ref="D61:AD61" si="20">D37-D36</f>
        <v>379.18453696667621</v>
      </c>
      <c r="E61" s="115">
        <f t="shared" si="20"/>
        <v>110.0933390479114</v>
      </c>
      <c r="F61" s="115">
        <f t="shared" si="20"/>
        <v>257.6014897013506</v>
      </c>
      <c r="G61" s="115">
        <f t="shared" si="20"/>
        <v>154.06872898413076</v>
      </c>
      <c r="H61" s="115">
        <f t="shared" si="20"/>
        <v>231.17400745840428</v>
      </c>
      <c r="I61" s="115">
        <f t="shared" si="20"/>
        <v>142.97844230733199</v>
      </c>
      <c r="J61" s="115">
        <f t="shared" si="20"/>
        <v>41.383242008324771</v>
      </c>
      <c r="K61" s="115">
        <f t="shared" si="20"/>
        <v>180.80910865699957</v>
      </c>
      <c r="L61" s="115">
        <f t="shared" si="20"/>
        <v>300.11683810561271</v>
      </c>
      <c r="M61" s="115">
        <f t="shared" si="20"/>
        <v>99.962111274366862</v>
      </c>
      <c r="N61" s="115">
        <f t="shared" si="20"/>
        <v>312.74606512169976</v>
      </c>
      <c r="O61" s="115">
        <f t="shared" si="20"/>
        <v>176.10200763224179</v>
      </c>
      <c r="P61" s="115">
        <f t="shared" si="20"/>
        <v>70.639856477233479</v>
      </c>
      <c r="Q61" s="115">
        <f t="shared" si="20"/>
        <v>95.680243323418381</v>
      </c>
      <c r="R61" s="115">
        <f t="shared" si="20"/>
        <v>28.700203645222359</v>
      </c>
      <c r="S61" s="115">
        <f t="shared" si="20"/>
        <v>188.66039908777248</v>
      </c>
      <c r="T61" s="115">
        <f t="shared" si="20"/>
        <v>283.31512326124994</v>
      </c>
      <c r="U61" s="115">
        <f t="shared" si="20"/>
        <v>150.02451468262802</v>
      </c>
      <c r="V61" s="115">
        <f t="shared" si="20"/>
        <v>30.363574472713651</v>
      </c>
      <c r="W61" s="115">
        <f t="shared" si="20"/>
        <v>175.38963191538573</v>
      </c>
      <c r="X61" s="115">
        <f t="shared" si="20"/>
        <v>338.76544215013473</v>
      </c>
      <c r="Y61" s="115">
        <f t="shared" si="20"/>
        <v>146.90590636570755</v>
      </c>
      <c r="Z61" s="115">
        <f t="shared" si="20"/>
        <v>312.8658661514778</v>
      </c>
      <c r="AA61" s="115">
        <f t="shared" si="20"/>
        <v>50.696557463146576</v>
      </c>
      <c r="AB61" s="115">
        <f t="shared" si="20"/>
        <v>188.38012027381887</v>
      </c>
      <c r="AC61" s="115">
        <f t="shared" si="20"/>
        <v>301.32414385076481</v>
      </c>
      <c r="AD61" s="115">
        <f t="shared" si="20"/>
        <v>310.27061327317142</v>
      </c>
      <c r="AE61" s="115">
        <f t="shared" si="2"/>
        <v>5275.0367127925911</v>
      </c>
    </row>
    <row r="62" spans="1:31" x14ac:dyDescent="0.35">
      <c r="A62" s="48">
        <v>2039</v>
      </c>
      <c r="B62" s="50">
        <v>26</v>
      </c>
      <c r="C62" s="115">
        <f t="shared" si="3"/>
        <v>231.21930368473795</v>
      </c>
      <c r="D62" s="115">
        <f t="shared" ref="D62" si="21">D38-D37</f>
        <v>404.53925713977333</v>
      </c>
      <c r="E62" s="115">
        <f t="shared" ref="E62:AD63" si="22">E38-E37</f>
        <v>117.47381968972923</v>
      </c>
      <c r="F62" s="115">
        <f t="shared" si="22"/>
        <v>276.08338476008976</v>
      </c>
      <c r="G62" s="115">
        <f t="shared" si="22"/>
        <v>164.29077717343898</v>
      </c>
      <c r="H62" s="115">
        <f t="shared" si="22"/>
        <v>247.1636945593109</v>
      </c>
      <c r="I62" s="115">
        <f t="shared" si="22"/>
        <v>152.70707403559163</v>
      </c>
      <c r="J62" s="115">
        <f t="shared" si="22"/>
        <v>44.443540845698919</v>
      </c>
      <c r="K62" s="115">
        <f t="shared" si="22"/>
        <v>192.9815408921595</v>
      </c>
      <c r="L62" s="115">
        <f t="shared" si="22"/>
        <v>320.74858539926936</v>
      </c>
      <c r="M62" s="115">
        <f t="shared" si="22"/>
        <v>106.64345741468583</v>
      </c>
      <c r="N62" s="115">
        <f t="shared" si="22"/>
        <v>333.86799622692524</v>
      </c>
      <c r="O62" s="115">
        <f t="shared" si="22"/>
        <v>188.09698724039094</v>
      </c>
      <c r="P62" s="115">
        <f t="shared" si="22"/>
        <v>75.251972515511284</v>
      </c>
      <c r="Q62" s="115">
        <f t="shared" si="22"/>
        <v>102.14377978316725</v>
      </c>
      <c r="R62" s="115">
        <f t="shared" si="22"/>
        <v>30.527415849452893</v>
      </c>
      <c r="S62" s="115">
        <f t="shared" si="22"/>
        <v>201.64571382215627</v>
      </c>
      <c r="T62" s="115">
        <f t="shared" si="22"/>
        <v>303.88817276260215</v>
      </c>
      <c r="U62" s="115">
        <f t="shared" si="22"/>
        <v>159.95026790151269</v>
      </c>
      <c r="V62" s="115">
        <f t="shared" si="22"/>
        <v>32.437819432816354</v>
      </c>
      <c r="W62" s="115">
        <f t="shared" si="22"/>
        <v>188.35465497292898</v>
      </c>
      <c r="X62" s="115">
        <f t="shared" si="22"/>
        <v>362.50619050858222</v>
      </c>
      <c r="Y62" s="115">
        <f t="shared" si="22"/>
        <v>156.72832257341952</v>
      </c>
      <c r="Z62" s="115">
        <f t="shared" si="22"/>
        <v>334.02645041782489</v>
      </c>
      <c r="AA62" s="115">
        <f t="shared" si="22"/>
        <v>54.084503102627082</v>
      </c>
      <c r="AB62" s="115">
        <f t="shared" si="22"/>
        <v>201.26707752668472</v>
      </c>
      <c r="AC62" s="115">
        <f t="shared" si="22"/>
        <v>322.07005722851818</v>
      </c>
      <c r="AD62" s="115">
        <f t="shared" si="22"/>
        <v>331.9996834794124</v>
      </c>
      <c r="AE62" s="115">
        <f t="shared" si="2"/>
        <v>5637.1415009390203</v>
      </c>
    </row>
    <row r="63" spans="1:31" x14ac:dyDescent="0.35">
      <c r="A63" s="48">
        <v>2040</v>
      </c>
      <c r="B63" s="50">
        <v>27</v>
      </c>
      <c r="C63" s="115">
        <f t="shared" si="3"/>
        <v>245.95505842481907</v>
      </c>
      <c r="D63" s="115">
        <f t="shared" ref="D63" si="23">D39-D38</f>
        <v>430.52470057825212</v>
      </c>
      <c r="E63" s="115">
        <f t="shared" si="22"/>
        <v>125.03902089355711</v>
      </c>
      <c r="F63" s="115">
        <f t="shared" si="22"/>
        <v>295.09966389603414</v>
      </c>
      <c r="G63" s="115">
        <f t="shared" si="22"/>
        <v>174.76236030405084</v>
      </c>
      <c r="H63" s="115">
        <f t="shared" si="22"/>
        <v>263.58272016668843</v>
      </c>
      <c r="I63" s="115">
        <f t="shared" si="22"/>
        <v>162.68769942368544</v>
      </c>
      <c r="J63" s="115">
        <f t="shared" si="22"/>
        <v>47.597372035058243</v>
      </c>
      <c r="K63" s="115">
        <f t="shared" si="22"/>
        <v>205.46166460122549</v>
      </c>
      <c r="L63" s="115">
        <f t="shared" si="22"/>
        <v>341.9270526631085</v>
      </c>
      <c r="M63" s="115">
        <f t="shared" si="22"/>
        <v>113.49084439876742</v>
      </c>
      <c r="N63" s="115">
        <f t="shared" si="22"/>
        <v>355.52780679254056</v>
      </c>
      <c r="O63" s="115">
        <f t="shared" si="22"/>
        <v>200.40339528544291</v>
      </c>
      <c r="P63" s="115">
        <f t="shared" si="22"/>
        <v>79.972210285874212</v>
      </c>
      <c r="Q63" s="115">
        <f t="shared" si="22"/>
        <v>108.77200596591069</v>
      </c>
      <c r="R63" s="115">
        <f t="shared" si="22"/>
        <v>32.394627447395521</v>
      </c>
      <c r="S63" s="115">
        <f t="shared" si="22"/>
        <v>214.97603378062058</v>
      </c>
      <c r="T63" s="115">
        <f t="shared" si="22"/>
        <v>325.06969839935209</v>
      </c>
      <c r="U63" s="115">
        <f t="shared" si="22"/>
        <v>170.11664935297472</v>
      </c>
      <c r="V63" s="115">
        <f t="shared" si="22"/>
        <v>34.566272046600432</v>
      </c>
      <c r="W63" s="115">
        <f t="shared" si="22"/>
        <v>201.71565747059935</v>
      </c>
      <c r="X63" s="115">
        <f t="shared" si="22"/>
        <v>386.90215045066816</v>
      </c>
      <c r="Y63" s="115">
        <f t="shared" si="22"/>
        <v>166.79504180144068</v>
      </c>
      <c r="Z63" s="115">
        <f t="shared" si="22"/>
        <v>355.7276949459042</v>
      </c>
      <c r="AA63" s="115">
        <f t="shared" si="22"/>
        <v>57.55661124457913</v>
      </c>
      <c r="AB63" s="115">
        <f t="shared" si="22"/>
        <v>214.49186639370191</v>
      </c>
      <c r="AC63" s="115">
        <f t="shared" si="22"/>
        <v>343.36751579716338</v>
      </c>
      <c r="AD63" s="115">
        <f t="shared" si="22"/>
        <v>354.32760991352188</v>
      </c>
      <c r="AE63" s="115">
        <f t="shared" si="2"/>
        <v>6008.8110047595383</v>
      </c>
    </row>
    <row r="67" spans="1:1" hidden="1" x14ac:dyDescent="0.35">
      <c r="A67">
        <v>3.3</v>
      </c>
    </row>
    <row r="68" spans="1:1" hidden="1" x14ac:dyDescent="0.35">
      <c r="A68">
        <v>6.6</v>
      </c>
    </row>
    <row r="69" spans="1:1" hidden="1" x14ac:dyDescent="0.35">
      <c r="A69" s="40">
        <v>44</v>
      </c>
    </row>
    <row r="70" spans="1:1" hidden="1" x14ac:dyDescent="0.35">
      <c r="A70" s="180">
        <v>50</v>
      </c>
    </row>
  </sheetData>
  <mergeCells count="6">
    <mergeCell ref="A9:B9"/>
    <mergeCell ref="A3:B3"/>
    <mergeCell ref="A4:B4"/>
    <mergeCell ref="A5:B5"/>
    <mergeCell ref="A7:B7"/>
    <mergeCell ref="A8:B8"/>
  </mergeCells>
  <dataValidations count="1">
    <dataValidation type="list" allowBlank="1" showInputMessage="1" showErrorMessage="1" sqref="C3" xr:uid="{66F3003E-86C0-4FED-AFA3-5D52B279D5C5}">
      <formula1>$A$67:$A$70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64426-12AD-4986-8023-1B507635E217}">
  <sheetPr codeName="Sheet5"/>
  <dimension ref="A1:BA114"/>
  <sheetViews>
    <sheetView topLeftCell="A7" zoomScale="85" zoomScaleNormal="85" workbookViewId="0">
      <selection activeCell="D15" sqref="D15"/>
    </sheetView>
  </sheetViews>
  <sheetFormatPr defaultRowHeight="14.5" x14ac:dyDescent="0.35"/>
  <cols>
    <col min="1" max="1" width="12.6328125" customWidth="1"/>
    <col min="2" max="2" width="21.6328125" customWidth="1"/>
    <col min="3" max="3" width="19.08984375" customWidth="1"/>
    <col min="4" max="4" width="20.08984375" customWidth="1"/>
    <col min="5" max="5" width="12.6328125" customWidth="1"/>
    <col min="6" max="6" width="12.1796875" customWidth="1"/>
    <col min="7" max="7" width="10.6328125" customWidth="1"/>
    <col min="8" max="8" width="11" customWidth="1"/>
    <col min="9" max="9" width="11.453125" customWidth="1"/>
  </cols>
  <sheetData>
    <row r="1" spans="1:29" ht="17.5" x14ac:dyDescent="0.35">
      <c r="A1" s="1" t="s">
        <v>0</v>
      </c>
      <c r="B1" s="2"/>
    </row>
    <row r="2" spans="1:29" x14ac:dyDescent="0.35">
      <c r="A2" s="232" t="s">
        <v>1</v>
      </c>
      <c r="B2" s="233"/>
      <c r="C2" s="3">
        <v>2010</v>
      </c>
      <c r="D2" s="3">
        <v>2011</v>
      </c>
      <c r="E2" s="3">
        <v>2012</v>
      </c>
      <c r="F2" s="25">
        <v>2013</v>
      </c>
      <c r="G2" s="4">
        <v>2014</v>
      </c>
      <c r="H2" s="4">
        <v>2015</v>
      </c>
      <c r="I2" s="4">
        <v>2016</v>
      </c>
      <c r="J2" s="4">
        <v>2017</v>
      </c>
      <c r="K2" s="4">
        <v>2018</v>
      </c>
      <c r="L2" s="4">
        <v>2019</v>
      </c>
      <c r="M2" s="4">
        <v>2020</v>
      </c>
      <c r="P2" t="s">
        <v>20</v>
      </c>
    </row>
    <row r="3" spans="1:29" x14ac:dyDescent="0.35">
      <c r="A3" s="234" t="s">
        <v>2</v>
      </c>
      <c r="B3" s="8" t="s">
        <v>3</v>
      </c>
      <c r="C3" s="5">
        <v>589034</v>
      </c>
      <c r="D3" s="5">
        <v>596947</v>
      </c>
      <c r="E3" s="5">
        <v>609792</v>
      </c>
      <c r="F3" s="5">
        <v>612654</v>
      </c>
      <c r="G3" s="5">
        <v>605511</v>
      </c>
      <c r="H3" s="5">
        <v>587900</v>
      </c>
      <c r="I3" s="5">
        <v>578977</v>
      </c>
      <c r="J3" s="5">
        <v>574443</v>
      </c>
      <c r="K3" s="5">
        <v>569673</v>
      </c>
      <c r="L3" s="5">
        <v>574967</v>
      </c>
      <c r="M3" s="5">
        <v>572132</v>
      </c>
      <c r="P3" s="31">
        <v>0.1</v>
      </c>
    </row>
    <row r="4" spans="1:29" x14ac:dyDescent="0.35">
      <c r="A4" s="235"/>
      <c r="B4" s="8" t="s">
        <v>4</v>
      </c>
      <c r="C4" s="5">
        <v>138</v>
      </c>
      <c r="D4" s="5">
        <v>346</v>
      </c>
      <c r="E4" s="5">
        <v>681</v>
      </c>
      <c r="F4" s="5">
        <v>1412</v>
      </c>
      <c r="G4" s="5">
        <v>3206</v>
      </c>
      <c r="H4" s="5">
        <v>5976</v>
      </c>
      <c r="I4" s="5">
        <v>10364</v>
      </c>
      <c r="J4" s="5">
        <v>15514</v>
      </c>
      <c r="K4" s="5">
        <v>17253</v>
      </c>
      <c r="L4" s="5">
        <v>18049</v>
      </c>
      <c r="M4" s="5">
        <v>18076</v>
      </c>
      <c r="P4" s="31">
        <v>0.3</v>
      </c>
    </row>
    <row r="5" spans="1:29" x14ac:dyDescent="0.35">
      <c r="A5" s="235"/>
      <c r="B5" s="14" t="s">
        <v>5</v>
      </c>
      <c r="C5" s="5">
        <v>3305</v>
      </c>
      <c r="D5" s="5">
        <v>3786</v>
      </c>
      <c r="E5" s="5">
        <v>4684</v>
      </c>
      <c r="F5" s="5">
        <v>5020</v>
      </c>
      <c r="G5" s="6">
        <v>5727</v>
      </c>
      <c r="H5" s="6">
        <v>6371</v>
      </c>
      <c r="I5" s="6">
        <v>10075</v>
      </c>
      <c r="J5" s="6">
        <v>20751</v>
      </c>
      <c r="K5" s="6">
        <v>27179</v>
      </c>
      <c r="L5" s="6">
        <v>35718</v>
      </c>
      <c r="M5" s="6">
        <v>41845</v>
      </c>
      <c r="P5" s="31">
        <v>0.5</v>
      </c>
    </row>
    <row r="6" spans="1:29" ht="29.4" customHeight="1" x14ac:dyDescent="0.35">
      <c r="A6" s="235"/>
      <c r="B6" s="9" t="s">
        <v>6</v>
      </c>
      <c r="C6" s="5">
        <v>0</v>
      </c>
      <c r="D6" s="5">
        <v>0</v>
      </c>
      <c r="E6" s="5">
        <v>0</v>
      </c>
      <c r="F6" s="5">
        <v>0</v>
      </c>
      <c r="G6" s="7">
        <v>47</v>
      </c>
      <c r="H6" s="7">
        <v>108</v>
      </c>
      <c r="I6" s="7">
        <v>125</v>
      </c>
      <c r="J6" s="7">
        <v>206</v>
      </c>
      <c r="K6" s="7">
        <v>380</v>
      </c>
      <c r="L6" s="7">
        <v>473</v>
      </c>
      <c r="M6" s="7">
        <v>552</v>
      </c>
    </row>
    <row r="7" spans="1:29" x14ac:dyDescent="0.35">
      <c r="A7" s="235"/>
      <c r="B7" s="8" t="s">
        <v>7</v>
      </c>
      <c r="C7" s="5">
        <v>2706</v>
      </c>
      <c r="D7" s="5">
        <v>2642</v>
      </c>
      <c r="E7" s="5">
        <v>2410</v>
      </c>
      <c r="F7" s="5">
        <v>2253</v>
      </c>
      <c r="G7" s="5">
        <v>2100</v>
      </c>
      <c r="H7" s="5">
        <v>1932</v>
      </c>
      <c r="I7" s="5">
        <v>1682</v>
      </c>
      <c r="J7" s="5">
        <v>1006</v>
      </c>
      <c r="K7" s="5">
        <v>386</v>
      </c>
      <c r="L7" s="5">
        <v>250</v>
      </c>
      <c r="M7" s="5">
        <v>202</v>
      </c>
    </row>
    <row r="8" spans="1:29" x14ac:dyDescent="0.35">
      <c r="A8" s="235"/>
      <c r="B8" s="8" t="s">
        <v>8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</row>
    <row r="9" spans="1:29" x14ac:dyDescent="0.35">
      <c r="A9" s="235"/>
      <c r="B9" s="9" t="s">
        <v>9</v>
      </c>
      <c r="C9" s="5">
        <v>2</v>
      </c>
      <c r="D9" s="5">
        <v>2</v>
      </c>
      <c r="E9" s="5">
        <v>3</v>
      </c>
      <c r="F9" s="5">
        <v>1</v>
      </c>
      <c r="G9" s="10">
        <v>1</v>
      </c>
      <c r="H9" s="10">
        <v>1</v>
      </c>
      <c r="I9" s="10">
        <v>12</v>
      </c>
      <c r="J9" s="10">
        <v>314</v>
      </c>
      <c r="K9" s="10">
        <v>560</v>
      </c>
      <c r="L9" s="10">
        <v>1120</v>
      </c>
      <c r="M9" s="10">
        <v>1217</v>
      </c>
    </row>
    <row r="10" spans="1:29" x14ac:dyDescent="0.35">
      <c r="A10" s="235"/>
      <c r="B10" s="15"/>
    </row>
    <row r="11" spans="1:29" x14ac:dyDescent="0.35">
      <c r="A11" s="235"/>
      <c r="B11" s="8" t="s">
        <v>11</v>
      </c>
      <c r="C11" s="5"/>
      <c r="D11" s="5"/>
      <c r="E11" s="5"/>
      <c r="F11" s="5">
        <v>6</v>
      </c>
      <c r="G11" s="5">
        <v>17</v>
      </c>
      <c r="H11" s="5">
        <v>23</v>
      </c>
      <c r="I11" s="5">
        <v>22</v>
      </c>
      <c r="J11" s="5">
        <v>22</v>
      </c>
      <c r="K11" s="5">
        <v>21</v>
      </c>
      <c r="L11" s="5">
        <v>19</v>
      </c>
      <c r="M11" s="5">
        <v>18</v>
      </c>
    </row>
    <row r="12" spans="1:29" x14ac:dyDescent="0.35">
      <c r="A12" s="236"/>
      <c r="B12" s="12" t="s">
        <v>13</v>
      </c>
      <c r="C12" s="13">
        <v>595185</v>
      </c>
      <c r="D12" s="13">
        <v>603723</v>
      </c>
      <c r="E12" s="13">
        <v>617570</v>
      </c>
      <c r="F12" s="13">
        <v>621345</v>
      </c>
      <c r="G12" s="13">
        <v>616609</v>
      </c>
      <c r="H12" s="13">
        <v>602311</v>
      </c>
      <c r="I12" s="13">
        <v>601257</v>
      </c>
      <c r="J12" s="13">
        <v>612256</v>
      </c>
      <c r="K12" s="13">
        <v>615452</v>
      </c>
      <c r="L12" s="13">
        <v>630596</v>
      </c>
      <c r="M12" s="13">
        <v>634042</v>
      </c>
    </row>
    <row r="13" spans="1:29" x14ac:dyDescent="0.35">
      <c r="B13" s="9" t="s">
        <v>10</v>
      </c>
      <c r="C13" s="6">
        <f t="shared" ref="C13:M13" si="0">C6+C9</f>
        <v>2</v>
      </c>
      <c r="D13" s="6">
        <f t="shared" si="0"/>
        <v>2</v>
      </c>
      <c r="E13" s="6">
        <f t="shared" si="0"/>
        <v>3</v>
      </c>
      <c r="F13" s="6">
        <f t="shared" si="0"/>
        <v>1</v>
      </c>
      <c r="G13" s="11">
        <f t="shared" si="0"/>
        <v>48</v>
      </c>
      <c r="H13" s="11">
        <f t="shared" si="0"/>
        <v>109</v>
      </c>
      <c r="I13" s="11">
        <f t="shared" si="0"/>
        <v>137</v>
      </c>
      <c r="J13" s="11">
        <f t="shared" si="0"/>
        <v>520</v>
      </c>
      <c r="K13" s="11">
        <f t="shared" si="0"/>
        <v>940</v>
      </c>
      <c r="L13" s="11">
        <f t="shared" si="0"/>
        <v>1593</v>
      </c>
      <c r="M13" s="11">
        <f t="shared" si="0"/>
        <v>1769</v>
      </c>
    </row>
    <row r="14" spans="1:29" x14ac:dyDescent="0.35">
      <c r="A14" s="16" t="s">
        <v>12</v>
      </c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</row>
    <row r="15" spans="1:29" x14ac:dyDescent="0.35"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</row>
    <row r="16" spans="1:29" x14ac:dyDescent="0.35">
      <c r="A16" s="20"/>
      <c r="B16" s="19" t="s">
        <v>14</v>
      </c>
      <c r="C16" s="26">
        <v>2014</v>
      </c>
      <c r="D16" s="26">
        <v>2015</v>
      </c>
      <c r="E16" s="26">
        <v>2016</v>
      </c>
      <c r="F16" s="26">
        <v>2017</v>
      </c>
      <c r="G16" s="26">
        <v>2018</v>
      </c>
      <c r="H16" s="26">
        <v>2019</v>
      </c>
      <c r="I16" s="26">
        <v>2020</v>
      </c>
      <c r="J16" s="26">
        <v>2021</v>
      </c>
      <c r="K16" s="26">
        <v>2022</v>
      </c>
      <c r="L16" s="26">
        <v>2023</v>
      </c>
      <c r="M16" s="26">
        <v>2024</v>
      </c>
      <c r="N16" s="26">
        <v>2025</v>
      </c>
      <c r="O16" s="26">
        <v>2026</v>
      </c>
      <c r="P16" s="26">
        <v>2027</v>
      </c>
      <c r="Q16" s="26">
        <v>2028</v>
      </c>
      <c r="R16" s="26">
        <v>2029</v>
      </c>
      <c r="S16" s="26">
        <v>2030</v>
      </c>
      <c r="T16" s="26">
        <v>2031</v>
      </c>
      <c r="U16" s="26">
        <v>2032</v>
      </c>
      <c r="V16" s="26">
        <v>2033</v>
      </c>
      <c r="W16" s="26">
        <v>2034</v>
      </c>
      <c r="X16" s="26">
        <v>2035</v>
      </c>
      <c r="Y16" s="26">
        <v>2036</v>
      </c>
      <c r="Z16" s="26">
        <v>2037</v>
      </c>
      <c r="AA16" s="26">
        <v>2038</v>
      </c>
      <c r="AB16" s="26">
        <v>2039</v>
      </c>
      <c r="AC16" s="26">
        <v>2040</v>
      </c>
    </row>
    <row r="17" spans="1:29" x14ac:dyDescent="0.35">
      <c r="A17" s="20"/>
      <c r="B17" s="19" t="s">
        <v>15</v>
      </c>
      <c r="C17" s="27">
        <v>1</v>
      </c>
      <c r="D17" s="27">
        <v>2</v>
      </c>
      <c r="E17" s="27">
        <v>3</v>
      </c>
      <c r="F17" s="27">
        <v>4</v>
      </c>
      <c r="G17" s="27">
        <v>5</v>
      </c>
      <c r="H17" s="27">
        <v>6</v>
      </c>
      <c r="I17" s="27">
        <v>7</v>
      </c>
      <c r="J17" s="27">
        <v>8</v>
      </c>
      <c r="K17" s="27">
        <v>9</v>
      </c>
      <c r="L17" s="27">
        <v>10</v>
      </c>
      <c r="M17" s="27">
        <v>11</v>
      </c>
      <c r="N17" s="27">
        <v>12</v>
      </c>
      <c r="O17" s="27">
        <v>13</v>
      </c>
      <c r="P17" s="27">
        <v>14</v>
      </c>
      <c r="Q17" s="27">
        <v>15</v>
      </c>
      <c r="R17" s="27">
        <v>16</v>
      </c>
      <c r="S17" s="27">
        <v>17</v>
      </c>
      <c r="T17" s="27">
        <v>18</v>
      </c>
      <c r="U17" s="27">
        <v>19</v>
      </c>
      <c r="V17" s="27">
        <v>20</v>
      </c>
      <c r="W17" s="27">
        <v>21</v>
      </c>
      <c r="X17" s="27">
        <v>22</v>
      </c>
      <c r="Y17" s="27">
        <v>23</v>
      </c>
      <c r="Z17" s="27">
        <v>24</v>
      </c>
      <c r="AA17" s="27">
        <v>25</v>
      </c>
      <c r="AB17" s="27">
        <v>26</v>
      </c>
      <c r="AC17" s="27">
        <v>27</v>
      </c>
    </row>
    <row r="18" spans="1:29" x14ac:dyDescent="0.35">
      <c r="A18" s="20"/>
      <c r="B18" s="19" t="s">
        <v>16</v>
      </c>
      <c r="C18" s="13">
        <v>616609</v>
      </c>
      <c r="D18" s="13">
        <v>602311</v>
      </c>
      <c r="E18" s="13">
        <v>601257</v>
      </c>
      <c r="F18" s="13">
        <v>612256</v>
      </c>
      <c r="G18" s="13">
        <v>615452</v>
      </c>
      <c r="H18" s="13">
        <v>630596</v>
      </c>
      <c r="I18" s="13">
        <v>634042</v>
      </c>
      <c r="J18" s="19"/>
      <c r="K18" s="19"/>
      <c r="L18" s="19"/>
    </row>
    <row r="19" spans="1:29" ht="25.25" customHeight="1" x14ac:dyDescent="0.35">
      <c r="A19" s="21"/>
      <c r="B19" s="34" t="s">
        <v>25</v>
      </c>
      <c r="D19" s="33" t="s">
        <v>24</v>
      </c>
      <c r="J19" s="35">
        <f>10259*LN(J17) + 603581</f>
        <v>624913.99077609344</v>
      </c>
      <c r="K19" s="35">
        <f t="shared" ref="K19:AC19" si="1">10259*LN(K17) + 603581</f>
        <v>626122.32693889225</v>
      </c>
      <c r="L19" s="35">
        <f t="shared" si="1"/>
        <v>627203.22046902589</v>
      </c>
      <c r="M19" s="35">
        <f t="shared" si="1"/>
        <v>628181.00760363846</v>
      </c>
      <c r="N19" s="35">
        <f t="shared" si="1"/>
        <v>629073.65732017509</v>
      </c>
      <c r="O19" s="35">
        <f t="shared" si="1"/>
        <v>629894.81545819796</v>
      </c>
      <c r="P19" s="35">
        <f t="shared" si="1"/>
        <v>630655.08914452291</v>
      </c>
      <c r="Q19" s="35">
        <f t="shared" si="1"/>
        <v>631362.88701310754</v>
      </c>
      <c r="R19" s="35">
        <f t="shared" si="1"/>
        <v>632024.98770145793</v>
      </c>
      <c r="S19" s="35">
        <f t="shared" si="1"/>
        <v>632646.93569667276</v>
      </c>
      <c r="T19" s="35">
        <f t="shared" si="1"/>
        <v>633233.32386425673</v>
      </c>
      <c r="U19" s="35">
        <f t="shared" si="1"/>
        <v>633787.99948726851</v>
      </c>
      <c r="V19" s="35">
        <f t="shared" si="1"/>
        <v>634314.21739439038</v>
      </c>
      <c r="W19" s="35">
        <f t="shared" si="1"/>
        <v>634814.75568860455</v>
      </c>
      <c r="X19" s="35">
        <f t="shared" si="1"/>
        <v>635292.00452900294</v>
      </c>
      <c r="Y19" s="35">
        <f t="shared" si="1"/>
        <v>635748.03516121709</v>
      </c>
      <c r="Z19" s="35">
        <f t="shared" si="1"/>
        <v>636184.65424553957</v>
      </c>
      <c r="AA19" s="35">
        <f t="shared" si="1"/>
        <v>636603.44708732283</v>
      </c>
      <c r="AB19" s="35">
        <f t="shared" si="1"/>
        <v>637005.81238356233</v>
      </c>
      <c r="AC19" s="35">
        <f t="shared" si="1"/>
        <v>637392.99040833837</v>
      </c>
    </row>
    <row r="20" spans="1:29" x14ac:dyDescent="0.35">
      <c r="A20" s="18"/>
      <c r="B20" s="22" t="s">
        <v>21</v>
      </c>
      <c r="C20" s="32">
        <f t="shared" ref="C20:I20" si="2">$P$3*C18</f>
        <v>61660.9</v>
      </c>
      <c r="D20" s="32">
        <f t="shared" si="2"/>
        <v>60231.100000000006</v>
      </c>
      <c r="E20" s="32">
        <f t="shared" si="2"/>
        <v>60125.700000000004</v>
      </c>
      <c r="F20" s="32">
        <f t="shared" si="2"/>
        <v>61225.600000000006</v>
      </c>
      <c r="G20" s="32">
        <f t="shared" si="2"/>
        <v>61545.200000000004</v>
      </c>
      <c r="H20" s="32">
        <f t="shared" si="2"/>
        <v>63059.600000000006</v>
      </c>
      <c r="I20" s="32">
        <f t="shared" si="2"/>
        <v>63404.200000000004</v>
      </c>
      <c r="J20" s="19">
        <f t="shared" ref="J20:AC20" si="3">$P$3*J19</f>
        <v>62491.399077609349</v>
      </c>
      <c r="K20" s="19">
        <f t="shared" si="3"/>
        <v>62612.232693889229</v>
      </c>
      <c r="L20" s="19">
        <f t="shared" si="3"/>
        <v>62720.322046902591</v>
      </c>
      <c r="M20" s="19">
        <f t="shared" si="3"/>
        <v>62818.10076036385</v>
      </c>
      <c r="N20" s="19">
        <f t="shared" si="3"/>
        <v>62907.365732017512</v>
      </c>
      <c r="O20" s="19">
        <f t="shared" si="3"/>
        <v>62989.481545819799</v>
      </c>
      <c r="P20" s="19">
        <f t="shared" si="3"/>
        <v>63065.508914452294</v>
      </c>
      <c r="Q20" s="19">
        <f t="shared" si="3"/>
        <v>63136.288701310754</v>
      </c>
      <c r="R20" s="19">
        <f t="shared" si="3"/>
        <v>63202.498770145794</v>
      </c>
      <c r="S20" s="19">
        <f t="shared" si="3"/>
        <v>63264.693569667281</v>
      </c>
      <c r="T20" s="19">
        <f t="shared" si="3"/>
        <v>63323.332386425674</v>
      </c>
      <c r="U20" s="19">
        <f t="shared" si="3"/>
        <v>63378.799948726853</v>
      </c>
      <c r="V20" s="19">
        <f t="shared" si="3"/>
        <v>63431.421739439043</v>
      </c>
      <c r="W20" s="19">
        <f t="shared" si="3"/>
        <v>63481.475568860456</v>
      </c>
      <c r="X20" s="19">
        <f t="shared" si="3"/>
        <v>63529.200452900295</v>
      </c>
      <c r="Y20" s="19">
        <f t="shared" si="3"/>
        <v>63574.803516121712</v>
      </c>
      <c r="Z20" s="19">
        <f t="shared" si="3"/>
        <v>63618.465424553957</v>
      </c>
      <c r="AA20" s="19">
        <f t="shared" si="3"/>
        <v>63660.344708732286</v>
      </c>
      <c r="AB20" s="19">
        <f t="shared" si="3"/>
        <v>63700.581238356237</v>
      </c>
      <c r="AC20" s="41">
        <f t="shared" si="3"/>
        <v>63739.299040833837</v>
      </c>
    </row>
    <row r="21" spans="1:29" x14ac:dyDescent="0.35">
      <c r="A21" s="20"/>
      <c r="B21" s="22" t="s">
        <v>22</v>
      </c>
      <c r="C21" s="32">
        <f t="shared" ref="C21:I21" si="4">$P$4 * C18</f>
        <v>184982.69999999998</v>
      </c>
      <c r="D21" s="32">
        <f t="shared" si="4"/>
        <v>180693.3</v>
      </c>
      <c r="E21" s="32">
        <f t="shared" si="4"/>
        <v>180377.1</v>
      </c>
      <c r="F21" s="32">
        <f t="shared" si="4"/>
        <v>183676.79999999999</v>
      </c>
      <c r="G21" s="32">
        <f t="shared" si="4"/>
        <v>184635.6</v>
      </c>
      <c r="H21" s="32">
        <f t="shared" si="4"/>
        <v>189178.8</v>
      </c>
      <c r="I21" s="32">
        <f t="shared" si="4"/>
        <v>190212.6</v>
      </c>
      <c r="J21" s="19">
        <f t="shared" ref="J21:AC21" si="5">$P$4*J19</f>
        <v>187474.19723282804</v>
      </c>
      <c r="K21" s="19">
        <f t="shared" si="5"/>
        <v>187836.69808166768</v>
      </c>
      <c r="L21" s="19">
        <f t="shared" si="5"/>
        <v>188160.96614070775</v>
      </c>
      <c r="M21" s="19">
        <f t="shared" si="5"/>
        <v>188454.30228109154</v>
      </c>
      <c r="N21" s="19">
        <f t="shared" si="5"/>
        <v>188722.09719605252</v>
      </c>
      <c r="O21" s="19">
        <f t="shared" si="5"/>
        <v>188968.44463745938</v>
      </c>
      <c r="P21" s="19">
        <f t="shared" si="5"/>
        <v>189196.52674335687</v>
      </c>
      <c r="Q21" s="19">
        <f t="shared" si="5"/>
        <v>189408.86610393226</v>
      </c>
      <c r="R21" s="19">
        <f t="shared" si="5"/>
        <v>189607.49631043736</v>
      </c>
      <c r="S21" s="19">
        <f t="shared" si="5"/>
        <v>189794.08070900184</v>
      </c>
      <c r="T21" s="19">
        <f t="shared" si="5"/>
        <v>189969.997159277</v>
      </c>
      <c r="U21" s="19">
        <f t="shared" si="5"/>
        <v>190136.39984618055</v>
      </c>
      <c r="V21" s="19">
        <f t="shared" si="5"/>
        <v>190294.2652183171</v>
      </c>
      <c r="W21" s="19">
        <f t="shared" si="5"/>
        <v>190444.42670658135</v>
      </c>
      <c r="X21" s="19">
        <f t="shared" si="5"/>
        <v>190587.60135870086</v>
      </c>
      <c r="Y21" s="19">
        <f t="shared" si="5"/>
        <v>190724.41054836512</v>
      </c>
      <c r="Z21" s="19">
        <f t="shared" si="5"/>
        <v>190855.39627366187</v>
      </c>
      <c r="AA21" s="19">
        <f t="shared" si="5"/>
        <v>190981.03412619684</v>
      </c>
      <c r="AB21" s="19">
        <f t="shared" si="5"/>
        <v>191101.7437150687</v>
      </c>
      <c r="AC21" s="41">
        <f t="shared" si="5"/>
        <v>191217.89712250151</v>
      </c>
    </row>
    <row r="22" spans="1:29" x14ac:dyDescent="0.35">
      <c r="A22" s="21"/>
      <c r="B22" s="22" t="s">
        <v>23</v>
      </c>
      <c r="C22" s="32">
        <f t="shared" ref="C22:I22" si="6">$P$5*C18</f>
        <v>308304.5</v>
      </c>
      <c r="D22" s="32">
        <f t="shared" si="6"/>
        <v>301155.5</v>
      </c>
      <c r="E22" s="32">
        <f t="shared" si="6"/>
        <v>300628.5</v>
      </c>
      <c r="F22" s="32">
        <f t="shared" si="6"/>
        <v>306128</v>
      </c>
      <c r="G22" s="32">
        <f t="shared" si="6"/>
        <v>307726</v>
      </c>
      <c r="H22" s="32">
        <f t="shared" si="6"/>
        <v>315298</v>
      </c>
      <c r="I22" s="32">
        <f t="shared" si="6"/>
        <v>317021</v>
      </c>
      <c r="J22" s="22">
        <f t="shared" ref="J22:AC22" si="7">$P$5*J19</f>
        <v>312456.99538804672</v>
      </c>
      <c r="K22" s="22">
        <f t="shared" si="7"/>
        <v>313061.16346944612</v>
      </c>
      <c r="L22" s="22">
        <f t="shared" si="7"/>
        <v>313601.61023451295</v>
      </c>
      <c r="M22" s="22">
        <f t="shared" si="7"/>
        <v>314090.50380181923</v>
      </c>
      <c r="N22" s="22">
        <f t="shared" si="7"/>
        <v>314536.82866008754</v>
      </c>
      <c r="O22" s="22">
        <f t="shared" si="7"/>
        <v>314947.40772909898</v>
      </c>
      <c r="P22" s="22">
        <f t="shared" si="7"/>
        <v>315327.54457226145</v>
      </c>
      <c r="Q22" s="22">
        <f t="shared" si="7"/>
        <v>315681.44350655377</v>
      </c>
      <c r="R22" s="22">
        <f t="shared" si="7"/>
        <v>316012.49385072896</v>
      </c>
      <c r="S22" s="22">
        <f t="shared" si="7"/>
        <v>316323.46784833638</v>
      </c>
      <c r="T22" s="22">
        <f t="shared" si="7"/>
        <v>316616.66193212837</v>
      </c>
      <c r="U22" s="22">
        <f t="shared" si="7"/>
        <v>316893.99974363425</v>
      </c>
      <c r="V22" s="22">
        <f t="shared" si="7"/>
        <v>317157.10869719519</v>
      </c>
      <c r="W22" s="22">
        <f t="shared" si="7"/>
        <v>317407.37784430227</v>
      </c>
      <c r="X22" s="22">
        <f t="shared" si="7"/>
        <v>317646.00226450147</v>
      </c>
      <c r="Y22" s="22">
        <f t="shared" si="7"/>
        <v>317874.01758060855</v>
      </c>
      <c r="Z22" s="22">
        <f t="shared" si="7"/>
        <v>318092.32712276978</v>
      </c>
      <c r="AA22" s="22">
        <f t="shared" si="7"/>
        <v>318301.72354366141</v>
      </c>
      <c r="AB22" s="22">
        <f t="shared" si="7"/>
        <v>318502.90619178116</v>
      </c>
      <c r="AC22" s="41">
        <f t="shared" si="7"/>
        <v>318696.49520416919</v>
      </c>
    </row>
    <row r="23" spans="1:29" x14ac:dyDescent="0.35">
      <c r="A23" s="23"/>
      <c r="B23" s="22" t="s">
        <v>37</v>
      </c>
      <c r="J23" s="22"/>
      <c r="K23" s="22"/>
      <c r="L23" s="22"/>
    </row>
    <row r="24" spans="1:29" x14ac:dyDescent="0.35">
      <c r="A24" s="23"/>
      <c r="B24" s="22" t="s">
        <v>17</v>
      </c>
      <c r="C24" s="28">
        <v>47</v>
      </c>
      <c r="D24" s="28">
        <v>108</v>
      </c>
      <c r="E24" s="28">
        <v>125</v>
      </c>
      <c r="F24" s="28">
        <v>206</v>
      </c>
      <c r="G24" s="28">
        <v>380</v>
      </c>
      <c r="H24" s="28">
        <v>473</v>
      </c>
      <c r="I24" s="28">
        <v>552</v>
      </c>
      <c r="K24" s="22"/>
      <c r="L24" s="22"/>
    </row>
    <row r="25" spans="1:29" x14ac:dyDescent="0.35">
      <c r="A25" s="23"/>
      <c r="J25" s="62">
        <f>J91*J30</f>
        <v>1120.7918541060665</v>
      </c>
      <c r="K25" s="62">
        <f t="shared" ref="K25:AC25" si="8">K91*K30</f>
        <v>1350.6740667835313</v>
      </c>
      <c r="L25" s="62">
        <f t="shared" si="8"/>
        <v>1595.990957632471</v>
      </c>
      <c r="M25" s="62">
        <f t="shared" si="8"/>
        <v>1856.0789258765037</v>
      </c>
      <c r="N25" s="62">
        <f t="shared" si="8"/>
        <v>2130.3625560176993</v>
      </c>
      <c r="O25" s="62">
        <f t="shared" si="8"/>
        <v>2418.3363093753792</v>
      </c>
      <c r="P25" s="62">
        <f t="shared" si="8"/>
        <v>2719.551171395337</v>
      </c>
      <c r="Q25" s="62">
        <f t="shared" si="8"/>
        <v>3033.6046460606058</v>
      </c>
      <c r="R25" s="62">
        <f t="shared" si="8"/>
        <v>3360.1330859117115</v>
      </c>
      <c r="S25" s="62">
        <f t="shared" si="8"/>
        <v>3698.805697372859</v>
      </c>
      <c r="T25" s="62">
        <f t="shared" si="8"/>
        <v>4049.3197764201136</v>
      </c>
      <c r="U25" s="62">
        <f t="shared" si="8"/>
        <v>4411.3968664446193</v>
      </c>
      <c r="V25" s="62">
        <f t="shared" si="8"/>
        <v>4784.7796197930538</v>
      </c>
      <c r="W25" s="62">
        <f t="shared" si="8"/>
        <v>5169.2292047711617</v>
      </c>
      <c r="X25" s="62">
        <f t="shared" si="8"/>
        <v>5564.5231414314858</v>
      </c>
      <c r="Y25" s="62">
        <f t="shared" si="8"/>
        <v>5970.4534786760505</v>
      </c>
      <c r="Z25" s="62">
        <f t="shared" si="8"/>
        <v>6386.825246130923</v>
      </c>
      <c r="AA25" s="62">
        <f t="shared" si="8"/>
        <v>6813.4551294937928</v>
      </c>
      <c r="AB25" s="62">
        <f t="shared" si="8"/>
        <v>7250.1703293293504</v>
      </c>
      <c r="AC25" s="62">
        <f t="shared" si="8"/>
        <v>7696.8075717393622</v>
      </c>
    </row>
    <row r="26" spans="1:29" ht="13.5" customHeight="1" x14ac:dyDescent="0.35">
      <c r="A26" s="24"/>
      <c r="B26" s="19" t="s">
        <v>18</v>
      </c>
      <c r="C26" s="29">
        <v>1</v>
      </c>
      <c r="D26" s="29">
        <v>1</v>
      </c>
      <c r="E26" s="29">
        <v>12</v>
      </c>
      <c r="F26" s="29">
        <v>314</v>
      </c>
      <c r="G26" s="29">
        <v>560</v>
      </c>
      <c r="H26" s="29">
        <v>1120</v>
      </c>
      <c r="I26" s="29">
        <v>1217</v>
      </c>
      <c r="J26" s="22"/>
      <c r="K26" s="22"/>
      <c r="L26" s="22"/>
    </row>
    <row r="27" spans="1:29" x14ac:dyDescent="0.35">
      <c r="A27" s="24"/>
      <c r="B27" s="22"/>
      <c r="C27" s="22"/>
      <c r="D27" s="22"/>
      <c r="E27" s="22"/>
      <c r="F27" s="22"/>
      <c r="G27" s="22"/>
      <c r="H27" s="22"/>
      <c r="I27" s="22"/>
      <c r="J27" s="62">
        <f>J30*J92</f>
        <v>2737.4563154412053</v>
      </c>
      <c r="K27" s="62">
        <f t="shared" ref="K27:AC27" si="9">K30*K92</f>
        <v>3708.0496438452783</v>
      </c>
      <c r="L27" s="62">
        <f t="shared" si="9"/>
        <v>4849.9034771059933</v>
      </c>
      <c r="M27" s="62">
        <f t="shared" si="9"/>
        <v>6169.6846966626736</v>
      </c>
      <c r="N27" s="62">
        <f t="shared" si="9"/>
        <v>7673.56412363033</v>
      </c>
      <c r="O27" s="62">
        <f t="shared" si="9"/>
        <v>9367.2963061669325</v>
      </c>
      <c r="P27" s="62">
        <f t="shared" si="9"/>
        <v>11256.280807246385</v>
      </c>
      <c r="Q27" s="62">
        <f t="shared" si="9"/>
        <v>13345.610387777526</v>
      </c>
      <c r="R27" s="62">
        <f t="shared" si="9"/>
        <v>15640.109631033791</v>
      </c>
      <c r="S27" s="62">
        <f t="shared" si="9"/>
        <v>18144.366420860173</v>
      </c>
      <c r="T27" s="62">
        <f t="shared" si="9"/>
        <v>20862.757963564341</v>
      </c>
      <c r="U27" s="62">
        <f t="shared" si="9"/>
        <v>23799.472567257966</v>
      </c>
      <c r="V27" s="62">
        <f t="shared" si="9"/>
        <v>26958.528069564309</v>
      </c>
      <c r="W27" s="62">
        <f t="shared" si="9"/>
        <v>30343.787580191482</v>
      </c>
      <c r="X27" s="62">
        <f t="shared" si="9"/>
        <v>33958.97304543238</v>
      </c>
      <c r="Y27" s="62">
        <f t="shared" si="9"/>
        <v>37807.677026166588</v>
      </c>
      <c r="Z27" s="62">
        <f t="shared" si="9"/>
        <v>41893.372995836471</v>
      </c>
      <c r="AA27" s="62">
        <f t="shared" si="9"/>
        <v>46219.424401173725</v>
      </c>
      <c r="AB27" s="62">
        <f t="shared" si="9"/>
        <v>50789.092680112859</v>
      </c>
      <c r="AC27" s="62">
        <f t="shared" si="9"/>
        <v>55605.544394168042</v>
      </c>
    </row>
    <row r="28" spans="1:29" x14ac:dyDescent="0.35">
      <c r="A28" s="24"/>
      <c r="B28" s="19" t="s">
        <v>19</v>
      </c>
      <c r="C28" s="30">
        <f t="shared" ref="C28:I28" si="10">C24+C26</f>
        <v>48</v>
      </c>
      <c r="D28" s="30">
        <f t="shared" si="10"/>
        <v>109</v>
      </c>
      <c r="E28" s="30">
        <f t="shared" si="10"/>
        <v>137</v>
      </c>
      <c r="F28" s="30">
        <f t="shared" si="10"/>
        <v>520</v>
      </c>
      <c r="G28" s="30">
        <f t="shared" si="10"/>
        <v>940</v>
      </c>
      <c r="H28" s="30">
        <f t="shared" si="10"/>
        <v>1593</v>
      </c>
      <c r="I28" s="30">
        <f t="shared" si="10"/>
        <v>1769</v>
      </c>
      <c r="J28" s="22"/>
      <c r="K28" s="22"/>
      <c r="L28" s="22"/>
    </row>
    <row r="29" spans="1:29" x14ac:dyDescent="0.35">
      <c r="A29" s="24"/>
      <c r="B29" s="22" t="s">
        <v>26</v>
      </c>
      <c r="C29" s="22"/>
      <c r="D29" s="22" t="s">
        <v>27</v>
      </c>
      <c r="E29" s="22"/>
      <c r="F29" s="22"/>
      <c r="G29" s="22"/>
      <c r="H29" s="22"/>
      <c r="I29" s="22"/>
      <c r="J29" s="36">
        <f>32.306*J17^2.0066</f>
        <v>2096.1557880242731</v>
      </c>
      <c r="K29" s="36">
        <f t="shared" ref="K29:AC29" si="11">32.306*K17^2.0066</f>
        <v>2655.0102873441447</v>
      </c>
      <c r="L29" s="36">
        <f t="shared" si="11"/>
        <v>3280.0705788652981</v>
      </c>
      <c r="M29" s="36">
        <f t="shared" si="11"/>
        <v>3971.3828020318924</v>
      </c>
      <c r="N29" s="36">
        <f t="shared" si="11"/>
        <v>4728.9887086383087</v>
      </c>
      <c r="O29" s="36">
        <f t="shared" si="11"/>
        <v>5552.9264284143255</v>
      </c>
      <c r="P29" s="36">
        <f t="shared" si="11"/>
        <v>6443.2310498578972</v>
      </c>
      <c r="Q29" s="36">
        <f t="shared" si="11"/>
        <v>7399.9350714342499</v>
      </c>
      <c r="R29" s="36">
        <f t="shared" si="11"/>
        <v>8423.068759104166</v>
      </c>
      <c r="S29" s="36">
        <f t="shared" si="11"/>
        <v>9512.6604344675798</v>
      </c>
      <c r="T29" s="36">
        <f t="shared" si="11"/>
        <v>10668.736710407928</v>
      </c>
      <c r="U29" s="36">
        <f t="shared" si="11"/>
        <v>11891.322686275918</v>
      </c>
      <c r="V29" s="36">
        <f t="shared" si="11"/>
        <v>13180.442111384269</v>
      </c>
      <c r="W29" s="36">
        <f t="shared" si="11"/>
        <v>14536.117523328348</v>
      </c>
      <c r="X29" s="36">
        <f t="shared" si="11"/>
        <v>15958.370366053667</v>
      </c>
      <c r="Y29" s="36">
        <f t="shared" si="11"/>
        <v>17447.221091443993</v>
      </c>
      <c r="Z29" s="36">
        <f t="shared" si="11"/>
        <v>19002.689247363553</v>
      </c>
      <c r="AA29" s="36">
        <f t="shared" si="11"/>
        <v>20624.793554460794</v>
      </c>
      <c r="AB29" s="36">
        <f t="shared" si="11"/>
        <v>22313.551973570658</v>
      </c>
      <c r="AC29" s="36">
        <f t="shared" si="11"/>
        <v>24068.981765190212</v>
      </c>
    </row>
    <row r="30" spans="1:29" x14ac:dyDescent="0.35">
      <c r="A30" s="21"/>
      <c r="B30" s="22" t="s">
        <v>35</v>
      </c>
      <c r="C30" s="22" t="s">
        <v>34</v>
      </c>
      <c r="D30" s="22" t="s">
        <v>33</v>
      </c>
      <c r="E30" s="22"/>
      <c r="F30" s="22"/>
      <c r="G30" s="22"/>
      <c r="H30" s="22"/>
      <c r="I30" s="22"/>
      <c r="J30" s="65">
        <v>3858.248169547272</v>
      </c>
      <c r="K30" s="65">
        <v>5058.7237106288094</v>
      </c>
      <c r="L30" s="65">
        <v>6445.894434738464</v>
      </c>
      <c r="M30" s="65">
        <v>8025.763622539177</v>
      </c>
      <c r="N30" s="65">
        <v>9803.9266796480297</v>
      </c>
      <c r="O30" s="65">
        <v>11785.632615542312</v>
      </c>
      <c r="P30" s="65">
        <v>13975.831978641721</v>
      </c>
      <c r="Q30" s="65">
        <v>16379.215033838131</v>
      </c>
      <c r="R30" s="65">
        <v>19000.2427169455</v>
      </c>
      <c r="S30" s="65">
        <v>21843.172118233033</v>
      </c>
      <c r="T30" s="65">
        <v>24912.077739984456</v>
      </c>
      <c r="U30" s="65">
        <v>28210.869433702585</v>
      </c>
      <c r="V30" s="65">
        <v>31743.307689357363</v>
      </c>
      <c r="W30" s="65">
        <v>35513.016784962645</v>
      </c>
      <c r="X30" s="65">
        <v>39523.496186863864</v>
      </c>
      <c r="Y30" s="65">
        <v>43778.130504842637</v>
      </c>
      <c r="Z30" s="65">
        <v>48280.198241967395</v>
      </c>
      <c r="AA30" s="65">
        <v>53032.879530667517</v>
      </c>
      <c r="AB30" s="65">
        <v>58039.263009442213</v>
      </c>
      <c r="AC30" s="65">
        <v>63302.351965907401</v>
      </c>
    </row>
    <row r="31" spans="1:29" x14ac:dyDescent="0.35">
      <c r="A31" s="18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</row>
    <row r="32" spans="1:29" x14ac:dyDescent="0.35">
      <c r="A32" s="18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 s="55"/>
      <c r="AB32" s="55"/>
      <c r="AC32" s="55"/>
    </row>
    <row r="33" spans="1:29" x14ac:dyDescent="0.35">
      <c r="A33" s="20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</row>
    <row r="34" spans="1:29" x14ac:dyDescent="0.35">
      <c r="A34" s="20"/>
      <c r="B34" s="19"/>
      <c r="C34" s="19" t="s">
        <v>36</v>
      </c>
      <c r="D34" s="19"/>
      <c r="E34" s="19"/>
      <c r="F34" s="19"/>
      <c r="G34" s="19"/>
      <c r="H34" s="19"/>
      <c r="I34" s="19"/>
      <c r="J34" s="19"/>
      <c r="K34" s="19"/>
      <c r="L34" s="19"/>
    </row>
    <row r="35" spans="1:29" x14ac:dyDescent="0.35">
      <c r="A35" s="20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</row>
    <row r="36" spans="1:29" x14ac:dyDescent="0.35">
      <c r="A36" s="20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</row>
    <row r="37" spans="1:29" x14ac:dyDescent="0.35">
      <c r="A37" s="21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</row>
    <row r="39" spans="1:29" x14ac:dyDescent="0.35">
      <c r="B39" s="17"/>
    </row>
    <row r="68" spans="3:24" x14ac:dyDescent="0.35">
      <c r="D68" t="s">
        <v>30</v>
      </c>
      <c r="E68" t="s">
        <v>27</v>
      </c>
    </row>
    <row r="69" spans="3:24" x14ac:dyDescent="0.35">
      <c r="D69" t="s">
        <v>28</v>
      </c>
      <c r="E69">
        <v>8</v>
      </c>
    </row>
    <row r="70" spans="3:24" x14ac:dyDescent="0.35">
      <c r="D70" t="s">
        <v>29</v>
      </c>
      <c r="E70">
        <v>2.0066000000000002</v>
      </c>
    </row>
    <row r="71" spans="3:24" x14ac:dyDescent="0.35">
      <c r="D71" t="s">
        <v>31</v>
      </c>
      <c r="E71" s="37">
        <f>32.306*E69^E70</f>
        <v>2096.1557880242731</v>
      </c>
    </row>
    <row r="72" spans="3:24" x14ac:dyDescent="0.35">
      <c r="H72" t="s">
        <v>15</v>
      </c>
    </row>
    <row r="73" spans="3:24" x14ac:dyDescent="0.35">
      <c r="D73" s="38">
        <f>E71</f>
        <v>2096.1557880242731</v>
      </c>
      <c r="E73" s="39">
        <v>8</v>
      </c>
      <c r="F73" s="39">
        <v>9</v>
      </c>
      <c r="G73" s="39">
        <v>10</v>
      </c>
      <c r="H73" s="39">
        <v>11</v>
      </c>
      <c r="I73" s="39">
        <v>12</v>
      </c>
      <c r="J73" s="39">
        <v>13</v>
      </c>
      <c r="K73" s="39">
        <v>14</v>
      </c>
      <c r="L73" s="39">
        <v>15</v>
      </c>
      <c r="M73" s="39">
        <v>16</v>
      </c>
      <c r="N73" s="39">
        <v>17</v>
      </c>
      <c r="O73" s="39">
        <v>18</v>
      </c>
      <c r="P73" s="39">
        <v>19</v>
      </c>
      <c r="Q73" s="39">
        <v>20</v>
      </c>
      <c r="R73" s="39">
        <v>21</v>
      </c>
      <c r="S73" s="39">
        <v>22</v>
      </c>
      <c r="T73" s="39">
        <v>23</v>
      </c>
      <c r="U73" s="39">
        <v>24</v>
      </c>
      <c r="V73" s="39">
        <v>25</v>
      </c>
      <c r="W73" s="39">
        <v>26</v>
      </c>
      <c r="X73" s="42">
        <v>27</v>
      </c>
    </row>
    <row r="74" spans="3:24" x14ac:dyDescent="0.35">
      <c r="D74" s="39">
        <v>2.0066000000000002</v>
      </c>
      <c r="E74" s="38">
        <f t="dataTable" ref="E74:X81" dt2D="1" dtr="1" r1="E69" r2="E70"/>
        <v>2096.1557880242731</v>
      </c>
      <c r="F74" s="38">
        <v>2655.0102873441447</v>
      </c>
      <c r="G74" s="38">
        <v>3280.0705788652981</v>
      </c>
      <c r="H74" s="38">
        <v>3971.3828020318924</v>
      </c>
      <c r="I74" s="38">
        <v>4728.9887086383087</v>
      </c>
      <c r="J74" s="38">
        <v>5552.9264284143255</v>
      </c>
      <c r="K74" s="38">
        <v>6443.2310498578972</v>
      </c>
      <c r="L74" s="38">
        <v>7399.9350714342499</v>
      </c>
      <c r="M74" s="38">
        <v>8423.068759104166</v>
      </c>
      <c r="N74" s="38">
        <v>9512.6604344675798</v>
      </c>
      <c r="O74" s="38">
        <v>10668.736710407928</v>
      </c>
      <c r="P74" s="38">
        <v>11891.322686275918</v>
      </c>
      <c r="Q74" s="38">
        <v>13180.442111384269</v>
      </c>
      <c r="R74" s="38">
        <v>14536.117523328348</v>
      </c>
      <c r="S74" s="38">
        <v>15958.370366053667</v>
      </c>
      <c r="T74" s="38">
        <v>17447.221091443993</v>
      </c>
      <c r="U74" s="38">
        <v>19002.689247363553</v>
      </c>
      <c r="V74" s="38">
        <v>20624.793554460794</v>
      </c>
      <c r="W74" s="38">
        <v>22313.551973570658</v>
      </c>
      <c r="X74" s="43">
        <v>24068.981765190212</v>
      </c>
    </row>
    <row r="75" spans="3:24" x14ac:dyDescent="0.35">
      <c r="D75" s="39">
        <v>2.1</v>
      </c>
      <c r="E75" s="38">
        <v>2545.4944907213344</v>
      </c>
      <c r="F75" s="38">
        <v>3259.8112825527337</v>
      </c>
      <c r="G75" s="38">
        <v>4067.0844353422376</v>
      </c>
      <c r="H75" s="38">
        <v>4968.3001793784388</v>
      </c>
      <c r="I75" s="38">
        <v>5964.3594024333224</v>
      </c>
      <c r="J75" s="38">
        <v>7056.0919012882023</v>
      </c>
      <c r="K75" s="38">
        <v>8244.2672886073033</v>
      </c>
      <c r="L75" s="38">
        <v>9529.603533162488</v>
      </c>
      <c r="M75" s="38">
        <v>10912.773776749851</v>
      </c>
      <c r="N75" s="38">
        <v>12394.411865506125</v>
      </c>
      <c r="O75" s="38">
        <v>13975.116902065663</v>
      </c>
      <c r="P75" s="38">
        <v>15655.457038437413</v>
      </c>
      <c r="Q75" s="38">
        <v>17435.972670776846</v>
      </c>
      <c r="R75" s="38">
        <v>19317.179156433471</v>
      </c>
      <c r="S75" s="38">
        <v>21299.569144688467</v>
      </c>
      <c r="T75" s="38">
        <v>23383.614591635458</v>
      </c>
      <c r="U75" s="38">
        <v>25569.768514227439</v>
      </c>
      <c r="V75" s="38">
        <v>27858.466526978737</v>
      </c>
      <c r="W75" s="38">
        <v>30250.128196071815</v>
      </c>
      <c r="X75" s="43">
        <v>32745.158238908585</v>
      </c>
    </row>
    <row r="76" spans="3:24" x14ac:dyDescent="0.35">
      <c r="C76" s="15" t="s">
        <v>32</v>
      </c>
      <c r="D76" s="39">
        <v>2.2000000000000002</v>
      </c>
      <c r="E76" s="38">
        <v>3133.8713214518334</v>
      </c>
      <c r="F76" s="38">
        <v>4060.8477719836806</v>
      </c>
      <c r="G76" s="38">
        <v>5120.1559475648792</v>
      </c>
      <c r="H76" s="38">
        <v>6314.6181868352378</v>
      </c>
      <c r="I76" s="38">
        <v>7646.8387110312287</v>
      </c>
      <c r="J76" s="38">
        <v>9119.2382823395001</v>
      </c>
      <c r="K76" s="38">
        <v>10734.080976617784</v>
      </c>
      <c r="L76" s="38">
        <v>12493.495325844249</v>
      </c>
      <c r="M76" s="38">
        <v>14399.491326896425</v>
      </c>
      <c r="N76" s="38">
        <v>16453.974343073478</v>
      </c>
      <c r="O76" s="38">
        <v>18658.756622284105</v>
      </c>
      <c r="P76" s="38">
        <v>21015.566954909846</v>
      </c>
      <c r="Q76" s="38">
        <v>23526.058857184227</v>
      </c>
      <c r="R76" s="38">
        <v>26191.817570007504</v>
      </c>
      <c r="S76" s="38">
        <v>29014.366094607991</v>
      </c>
      <c r="T76" s="38">
        <v>31995.170436607481</v>
      </c>
      <c r="U76" s="38">
        <v>35135.644193156884</v>
      </c>
      <c r="V76" s="38">
        <v>38437.152590096986</v>
      </c>
      <c r="W76" s="38">
        <v>41901.016054997497</v>
      </c>
      <c r="X76" s="43">
        <v>45528.513395659313</v>
      </c>
    </row>
    <row r="77" spans="3:24" x14ac:dyDescent="0.35">
      <c r="D77" s="42">
        <v>2.2999999999999998</v>
      </c>
      <c r="E77" s="43">
        <v>3858.248169547272</v>
      </c>
      <c r="F77" s="43">
        <v>5058.7237106288094</v>
      </c>
      <c r="G77" s="43">
        <v>6445.894434738464</v>
      </c>
      <c r="H77" s="43">
        <v>8025.763622539177</v>
      </c>
      <c r="I77" s="43">
        <v>9803.9266796480297</v>
      </c>
      <c r="J77" s="43">
        <v>11785.632615542312</v>
      </c>
      <c r="K77" s="43">
        <v>13975.831978641721</v>
      </c>
      <c r="L77" s="43">
        <v>16379.215033838131</v>
      </c>
      <c r="M77" s="43">
        <v>19000.2427169455</v>
      </c>
      <c r="N77" s="43">
        <v>21843.172118233033</v>
      </c>
      <c r="O77" s="43">
        <v>24912.077739984456</v>
      </c>
      <c r="P77" s="43">
        <v>28210.869433702585</v>
      </c>
      <c r="Q77" s="43">
        <v>31743.307689357363</v>
      </c>
      <c r="R77" s="43">
        <v>35513.016784962645</v>
      </c>
      <c r="S77" s="43">
        <v>39523.496186863864</v>
      </c>
      <c r="T77" s="43">
        <v>43778.130504842637</v>
      </c>
      <c r="U77" s="43">
        <v>48280.198241967395</v>
      </c>
      <c r="V77" s="43">
        <v>53032.879530667517</v>
      </c>
      <c r="W77" s="43">
        <v>58039.263009442213</v>
      </c>
      <c r="X77" s="43">
        <v>63302.351965907401</v>
      </c>
    </row>
    <row r="78" spans="3:24" x14ac:dyDescent="0.35">
      <c r="D78" s="39">
        <v>2.4</v>
      </c>
      <c r="E78" s="38">
        <v>4750.0606792363778</v>
      </c>
      <c r="F78" s="38">
        <v>6301.8086412969205</v>
      </c>
      <c r="G78" s="38">
        <v>8114.9003056348502</v>
      </c>
      <c r="H78" s="38">
        <v>10200.598012269629</v>
      </c>
      <c r="I78" s="38">
        <v>12569.505121280712</v>
      </c>
      <c r="J78" s="38">
        <v>15231.659909307742</v>
      </c>
      <c r="K78" s="38">
        <v>18196.609464816003</v>
      </c>
      <c r="L78" s="38">
        <v>21473.469043506469</v>
      </c>
      <c r="M78" s="38">
        <v>25070.970571614675</v>
      </c>
      <c r="N78" s="38">
        <v>28997.502866996118</v>
      </c>
      <c r="O78" s="38">
        <v>33261.145417473068</v>
      </c>
      <c r="P78" s="38">
        <v>37869.697063751199</v>
      </c>
      <c r="Q78" s="38">
        <v>42830.700593674221</v>
      </c>
      <c r="R78" s="38">
        <v>48151.464013449098</v>
      </c>
      <c r="S78" s="38">
        <v>53839.07908721616</v>
      </c>
      <c r="T78" s="38">
        <v>59900.437608115761</v>
      </c>
      <c r="U78" s="38">
        <v>66342.24576812124</v>
      </c>
      <c r="V78" s="38">
        <v>73171.036921161271</v>
      </c>
      <c r="W78" s="38">
        <v>80393.182978135665</v>
      </c>
      <c r="X78" s="38">
        <v>88014.904628923745</v>
      </c>
    </row>
    <row r="79" spans="3:24" x14ac:dyDescent="0.35">
      <c r="D79" s="39">
        <v>2.5</v>
      </c>
      <c r="E79" s="38">
        <v>5848.0106682912246</v>
      </c>
      <c r="F79" s="38">
        <v>7850.3580000000047</v>
      </c>
      <c r="G79" s="38">
        <v>10216.054208939975</v>
      </c>
      <c r="H79" s="38">
        <v>12964.772537743809</v>
      </c>
      <c r="I79" s="38">
        <v>16115.222416124201</v>
      </c>
      <c r="J79" s="38">
        <v>19685.278776368596</v>
      </c>
      <c r="K79" s="38">
        <v>23692.084773275306</v>
      </c>
      <c r="L79" s="38">
        <v>28152.134996079785</v>
      </c>
      <c r="M79" s="38">
        <v>33081.343999999997</v>
      </c>
      <c r="N79" s="38">
        <v>38495.103548607985</v>
      </c>
      <c r="O79" s="38">
        <v>44408.331012336501</v>
      </c>
      <c r="P79" s="38">
        <v>50835.510726478999</v>
      </c>
      <c r="Q79" s="38">
        <v>57790.72966488653</v>
      </c>
      <c r="R79" s="38">
        <v>65287.708466948308</v>
      </c>
      <c r="S79" s="38">
        <v>73339.828623838199</v>
      </c>
      <c r="T79" s="38">
        <v>81960.156458642436</v>
      </c>
      <c r="U79" s="38">
        <v>91161.46440616707</v>
      </c>
      <c r="V79" s="38">
        <v>100956.24999999996</v>
      </c>
      <c r="W79" s="38">
        <v>111356.75289854285</v>
      </c>
      <c r="X79" s="38">
        <v>122374.97022244318</v>
      </c>
    </row>
    <row r="80" spans="3:24" x14ac:dyDescent="0.35">
      <c r="D80" s="39">
        <v>2.6</v>
      </c>
      <c r="E80" s="38">
        <v>7199.7456634482123</v>
      </c>
      <c r="F80" s="38">
        <v>9779.4338476581961</v>
      </c>
      <c r="G80" s="38">
        <v>12861.250251901292</v>
      </c>
      <c r="H80" s="38">
        <v>16477.987540853712</v>
      </c>
      <c r="I80" s="38">
        <v>20661.147039231324</v>
      </c>
      <c r="J80" s="38">
        <v>25441.101154480799</v>
      </c>
      <c r="K80" s="38">
        <v>30847.223598956261</v>
      </c>
      <c r="L80" s="38">
        <v>36907.995779897683</v>
      </c>
      <c r="M80" s="38">
        <v>43651.095106999419</v>
      </c>
      <c r="N80" s="38">
        <v>51103.46928889057</v>
      </c>
      <c r="O80" s="38">
        <v>59291.399575952171</v>
      </c>
      <c r="P80" s="38">
        <v>68240.555145491235</v>
      </c>
      <c r="Q80" s="38">
        <v>77976.040291371231</v>
      </c>
      <c r="R80" s="38">
        <v>88522.435697379638</v>
      </c>
      <c r="S80" s="38">
        <v>99903.834793695554</v>
      </c>
      <c r="T80" s="38">
        <v>112143.87598756062</v>
      </c>
      <c r="U80" s="38">
        <v>125265.77140188083</v>
      </c>
      <c r="V80" s="38">
        <v>139292.33263489371</v>
      </c>
      <c r="W80" s="38">
        <v>154245.99396045334</v>
      </c>
      <c r="X80" s="38">
        <v>170148.83331501688</v>
      </c>
    </row>
    <row r="81" spans="1:53" x14ac:dyDescent="0.35">
      <c r="D81" s="39">
        <v>2.7</v>
      </c>
      <c r="E81" s="65">
        <v>8863.926651058553</v>
      </c>
      <c r="F81" s="65">
        <v>12182.543315951047</v>
      </c>
      <c r="G81" s="65">
        <v>16191.354769562669</v>
      </c>
      <c r="H81" s="65">
        <v>20943.219220086816</v>
      </c>
      <c r="I81" s="65">
        <v>26489.426329581176</v>
      </c>
      <c r="J81" s="65">
        <v>32879.881220149218</v>
      </c>
      <c r="K81" s="65">
        <v>40163.253376391578</v>
      </c>
      <c r="L81" s="65">
        <v>48387.099332914993</v>
      </c>
      <c r="M81" s="65">
        <v>57597.965307585713</v>
      </c>
      <c r="N81" s="65">
        <v>67841.474177694938</v>
      </c>
      <c r="O81" s="65">
        <v>79162.400016758969</v>
      </c>
      <c r="P81" s="65">
        <v>91604.732597664814</v>
      </c>
      <c r="Q81" s="65">
        <v>105211.73369464987</v>
      </c>
      <c r="R81" s="65">
        <v>120025.98660303369</v>
      </c>
      <c r="S81" s="65">
        <v>136089.43999143605</v>
      </c>
      <c r="T81" s="65">
        <v>153443.44697364536</v>
      </c>
      <c r="U81" s="65">
        <v>172128.80011443439</v>
      </c>
      <c r="V81" s="65">
        <v>192185.76295048482</v>
      </c>
      <c r="W81" s="65">
        <v>213654.09850379694</v>
      </c>
      <c r="X81" s="65">
        <v>236573.09518308629</v>
      </c>
    </row>
    <row r="82" spans="1:53" x14ac:dyDescent="0.35">
      <c r="D82" s="40"/>
      <c r="E82" s="40"/>
      <c r="F82" s="40"/>
      <c r="G82" s="40"/>
      <c r="H82" s="40"/>
      <c r="I82" s="40"/>
      <c r="J82" s="40"/>
      <c r="K82" s="40"/>
      <c r="L82" s="40"/>
    </row>
    <row r="83" spans="1:53" x14ac:dyDescent="0.35">
      <c r="D83" s="40"/>
      <c r="E83" s="40"/>
      <c r="F83" s="40"/>
      <c r="G83" s="40"/>
      <c r="H83" s="40"/>
      <c r="I83" s="40"/>
      <c r="J83" s="40"/>
      <c r="K83" s="40"/>
      <c r="L83" s="40"/>
    </row>
    <row r="84" spans="1:53" x14ac:dyDescent="0.35">
      <c r="D84" s="40"/>
      <c r="E84" s="40"/>
      <c r="F84" s="40"/>
      <c r="G84" s="40"/>
      <c r="H84" s="40"/>
      <c r="I84" s="40"/>
      <c r="J84" s="40"/>
      <c r="K84" s="40"/>
      <c r="L84" s="40"/>
    </row>
    <row r="85" spans="1:53" x14ac:dyDescent="0.35">
      <c r="D85" s="40"/>
      <c r="E85" s="40"/>
      <c r="F85" s="40"/>
      <c r="G85" s="40"/>
      <c r="H85" s="40"/>
      <c r="I85" s="40"/>
      <c r="J85" s="40"/>
      <c r="K85" s="40"/>
      <c r="L85" s="40"/>
    </row>
    <row r="86" spans="1:53" x14ac:dyDescent="0.35">
      <c r="D86" s="40"/>
      <c r="E86" s="40"/>
      <c r="F86" s="40"/>
      <c r="G86" s="40"/>
      <c r="H86" s="40"/>
      <c r="I86" s="40"/>
      <c r="J86" s="40"/>
      <c r="K86" s="40"/>
      <c r="L86" s="40"/>
    </row>
    <row r="87" spans="1:53" x14ac:dyDescent="0.35">
      <c r="D87" s="40"/>
      <c r="E87" s="40"/>
      <c r="F87" s="40"/>
      <c r="G87" s="40"/>
      <c r="H87" s="40"/>
      <c r="I87" s="40"/>
      <c r="J87" s="40"/>
      <c r="K87" s="40"/>
      <c r="L87" s="40"/>
    </row>
    <row r="88" spans="1:53" x14ac:dyDescent="0.35">
      <c r="D88" s="40"/>
      <c r="E88" s="40"/>
      <c r="F88" s="40"/>
      <c r="G88" s="40"/>
      <c r="H88" s="40"/>
      <c r="I88" s="40"/>
      <c r="J88" s="40"/>
      <c r="K88" s="40"/>
      <c r="L88" s="40"/>
    </row>
    <row r="89" spans="1:53" x14ac:dyDescent="0.35">
      <c r="B89" s="47" t="s">
        <v>75</v>
      </c>
      <c r="D89" s="40"/>
      <c r="E89" s="40"/>
      <c r="F89" s="40"/>
      <c r="G89" s="40"/>
      <c r="H89" s="40"/>
      <c r="I89" s="40"/>
      <c r="J89" s="40"/>
      <c r="K89" s="40"/>
      <c r="L89" s="40"/>
    </row>
    <row r="90" spans="1:53" x14ac:dyDescent="0.35">
      <c r="C90" s="57">
        <v>1</v>
      </c>
      <c r="D90" s="58">
        <v>2</v>
      </c>
      <c r="E90" s="58">
        <v>3</v>
      </c>
      <c r="F90" s="58">
        <v>4</v>
      </c>
      <c r="G90" s="58">
        <v>5</v>
      </c>
      <c r="H90" s="58">
        <v>6</v>
      </c>
      <c r="I90" s="58">
        <v>7</v>
      </c>
      <c r="J90" s="58">
        <v>8</v>
      </c>
      <c r="K90" s="58">
        <v>9</v>
      </c>
      <c r="L90" s="58">
        <v>10</v>
      </c>
      <c r="M90" s="58">
        <v>11</v>
      </c>
      <c r="N90" s="58">
        <v>12</v>
      </c>
      <c r="O90" s="58">
        <v>13</v>
      </c>
      <c r="P90" s="58">
        <v>14</v>
      </c>
      <c r="Q90" s="58">
        <v>15</v>
      </c>
      <c r="R90" s="58">
        <v>16</v>
      </c>
      <c r="S90" s="58">
        <v>17</v>
      </c>
      <c r="T90" s="58">
        <v>18</v>
      </c>
      <c r="U90" s="58">
        <v>19</v>
      </c>
      <c r="V90" s="58">
        <v>20</v>
      </c>
      <c r="W90" s="58">
        <v>21</v>
      </c>
      <c r="X90" s="58">
        <v>22</v>
      </c>
      <c r="Y90" s="58">
        <v>23</v>
      </c>
      <c r="Z90" s="58">
        <v>24</v>
      </c>
      <c r="AA90" s="58">
        <v>25</v>
      </c>
      <c r="AB90" s="58">
        <v>26</v>
      </c>
      <c r="AC90" s="58">
        <v>27</v>
      </c>
      <c r="AD90" s="63"/>
      <c r="AE90" s="63"/>
      <c r="AF90" s="63"/>
      <c r="AG90" s="63"/>
      <c r="AH90" s="63"/>
      <c r="AI90" s="63"/>
      <c r="AJ90" s="63"/>
      <c r="AK90" s="63"/>
      <c r="AL90" s="63"/>
      <c r="AM90" s="63"/>
      <c r="AN90" s="63"/>
      <c r="AO90" s="63"/>
      <c r="AP90" s="63"/>
      <c r="AQ90" s="63"/>
      <c r="AR90" s="63"/>
      <c r="AS90" s="63"/>
      <c r="AT90" s="63"/>
      <c r="AU90" s="63"/>
      <c r="AV90" s="63"/>
      <c r="AW90" s="63"/>
      <c r="AX90" s="63"/>
      <c r="AY90" s="63"/>
      <c r="AZ90" s="63"/>
      <c r="BA90" s="63"/>
    </row>
    <row r="91" spans="1:53" ht="33" x14ac:dyDescent="0.35">
      <c r="A91" s="15" t="s">
        <v>74</v>
      </c>
      <c r="B91" s="59" t="s">
        <v>71</v>
      </c>
      <c r="C91" s="55">
        <f t="shared" ref="C91:I91" si="12">C24/C28</f>
        <v>0.97916666666666663</v>
      </c>
      <c r="D91" s="55">
        <f t="shared" si="12"/>
        <v>0.99082568807339455</v>
      </c>
      <c r="E91" s="55">
        <f t="shared" si="12"/>
        <v>0.91240875912408759</v>
      </c>
      <c r="F91" s="55">
        <f t="shared" si="12"/>
        <v>0.39615384615384613</v>
      </c>
      <c r="G91" s="55">
        <f t="shared" si="12"/>
        <v>0.40425531914893614</v>
      </c>
      <c r="H91" s="55">
        <f t="shared" si="12"/>
        <v>0.29692404268675454</v>
      </c>
      <c r="I91" s="55">
        <f t="shared" si="12"/>
        <v>0.3120407009609949</v>
      </c>
      <c r="J91" s="61">
        <f>1.2875*(J90)^-0.716</f>
        <v>0.2904924216519697</v>
      </c>
      <c r="K91" s="61">
        <f t="shared" ref="K91:AC91" si="13">1.2875*(K90)^-0.716</f>
        <v>0.26699897919818194</v>
      </c>
      <c r="L91" s="61">
        <f t="shared" si="13"/>
        <v>0.24759806009718291</v>
      </c>
      <c r="M91" s="61">
        <f t="shared" si="13"/>
        <v>0.23126508743217641</v>
      </c>
      <c r="N91" s="61">
        <f t="shared" si="13"/>
        <v>0.21729686743171167</v>
      </c>
      <c r="O91" s="61">
        <f t="shared" si="13"/>
        <v>0.20519359361212364</v>
      </c>
      <c r="P91" s="61">
        <f t="shared" si="13"/>
        <v>0.19458957259585227</v>
      </c>
      <c r="Q91" s="61">
        <f t="shared" si="13"/>
        <v>0.18521062455028672</v>
      </c>
      <c r="R91" s="61">
        <f t="shared" si="13"/>
        <v>0.17684685064127909</v>
      </c>
      <c r="S91" s="61">
        <f t="shared" si="13"/>
        <v>0.16933464047034519</v>
      </c>
      <c r="T91" s="61">
        <f t="shared" si="13"/>
        <v>0.162544442044706</v>
      </c>
      <c r="U91" s="61">
        <f t="shared" si="13"/>
        <v>0.15637224073549716</v>
      </c>
      <c r="V91" s="61">
        <f t="shared" si="13"/>
        <v>0.15073349213060289</v>
      </c>
      <c r="W91" s="61">
        <f t="shared" si="13"/>
        <v>0.14555871826017269</v>
      </c>
      <c r="X91" s="61">
        <f t="shared" si="13"/>
        <v>0.14079025588027119</v>
      </c>
      <c r="Y91" s="61">
        <f t="shared" si="13"/>
        <v>0.13637981818377587</v>
      </c>
      <c r="Z91" s="61">
        <f t="shared" si="13"/>
        <v>0.13228664087338393</v>
      </c>
      <c r="AA91" s="61">
        <f t="shared" si="13"/>
        <v>0.12847605466253725</v>
      </c>
      <c r="AB91" s="61">
        <f t="shared" si="13"/>
        <v>0.1249183734147321</v>
      </c>
      <c r="AC91" s="61">
        <f t="shared" si="13"/>
        <v>0.12158801897099517</v>
      </c>
      <c r="AD91" s="64"/>
      <c r="AE91" s="64"/>
      <c r="AF91" s="64"/>
      <c r="AG91" s="64"/>
      <c r="AH91" s="64"/>
      <c r="AI91" s="64"/>
      <c r="AJ91" s="64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</row>
    <row r="92" spans="1:53" ht="29" x14ac:dyDescent="0.35">
      <c r="A92" s="15" t="s">
        <v>73</v>
      </c>
      <c r="B92" s="60" t="s">
        <v>72</v>
      </c>
      <c r="C92" s="55">
        <f t="shared" ref="C92:I92" si="14">C26/C28</f>
        <v>2.0833333333333332E-2</v>
      </c>
      <c r="D92" s="55">
        <f t="shared" si="14"/>
        <v>9.1743119266055051E-3</v>
      </c>
      <c r="E92" s="55">
        <f t="shared" si="14"/>
        <v>8.7591240875912413E-2</v>
      </c>
      <c r="F92" s="55">
        <f t="shared" si="14"/>
        <v>0.60384615384615381</v>
      </c>
      <c r="G92" s="55">
        <f t="shared" si="14"/>
        <v>0.5957446808510638</v>
      </c>
      <c r="H92" s="55">
        <f t="shared" si="14"/>
        <v>0.70307595731324546</v>
      </c>
      <c r="I92" s="55">
        <f t="shared" si="14"/>
        <v>0.6879592990390051</v>
      </c>
      <c r="J92" s="56">
        <f>1-J91</f>
        <v>0.70950757834803024</v>
      </c>
      <c r="K92" s="56">
        <f t="shared" ref="K92:AC92" si="15">1-K91</f>
        <v>0.73300102080181806</v>
      </c>
      <c r="L92" s="56">
        <f t="shared" si="15"/>
        <v>0.75240193990281712</v>
      </c>
      <c r="M92" s="56">
        <f t="shared" si="15"/>
        <v>0.76873491256782356</v>
      </c>
      <c r="N92" s="56">
        <f t="shared" si="15"/>
        <v>0.78270313256828827</v>
      </c>
      <c r="O92" s="56">
        <f t="shared" si="15"/>
        <v>0.79480640638787636</v>
      </c>
      <c r="P92" s="56">
        <f t="shared" si="15"/>
        <v>0.8054104274041477</v>
      </c>
      <c r="Q92" s="56">
        <f t="shared" si="15"/>
        <v>0.8147893754497133</v>
      </c>
      <c r="R92" s="56">
        <f t="shared" si="15"/>
        <v>0.82315314935872097</v>
      </c>
      <c r="S92" s="56">
        <f t="shared" si="15"/>
        <v>0.83066535952965481</v>
      </c>
      <c r="T92" s="56">
        <f t="shared" si="15"/>
        <v>0.83745555795529403</v>
      </c>
      <c r="U92" s="56">
        <f t="shared" si="15"/>
        <v>0.84362775926450284</v>
      </c>
      <c r="V92" s="56">
        <f t="shared" si="15"/>
        <v>0.84926650786939706</v>
      </c>
      <c r="W92" s="56">
        <f t="shared" si="15"/>
        <v>0.85444128173982725</v>
      </c>
      <c r="X92" s="56">
        <f t="shared" si="15"/>
        <v>0.85920974411972884</v>
      </c>
      <c r="Y92" s="56">
        <f t="shared" si="15"/>
        <v>0.86362018181622413</v>
      </c>
      <c r="Z92" s="56">
        <f t="shared" si="15"/>
        <v>0.86771335912661607</v>
      </c>
      <c r="AA92" s="56">
        <f t="shared" si="15"/>
        <v>0.8715239453374628</v>
      </c>
      <c r="AB92" s="56">
        <f t="shared" si="15"/>
        <v>0.87508162658526789</v>
      </c>
      <c r="AC92" s="56">
        <f t="shared" si="15"/>
        <v>0.87841198102900486</v>
      </c>
    </row>
    <row r="93" spans="1:53" x14ac:dyDescent="0.35">
      <c r="D93" s="40"/>
      <c r="E93" s="40"/>
      <c r="F93" s="40"/>
      <c r="G93" s="40"/>
      <c r="H93" s="40"/>
      <c r="I93" s="40"/>
      <c r="J93" s="40"/>
      <c r="K93" s="40"/>
      <c r="L93" s="40"/>
    </row>
    <row r="94" spans="1:53" x14ac:dyDescent="0.35">
      <c r="B94" t="s">
        <v>76</v>
      </c>
    </row>
    <row r="95" spans="1:53" x14ac:dyDescent="0.35">
      <c r="B95" t="s">
        <v>77</v>
      </c>
    </row>
    <row r="96" spans="1:53" x14ac:dyDescent="0.35">
      <c r="I96" s="77"/>
      <c r="J96" s="78" t="s">
        <v>91</v>
      </c>
      <c r="K96" s="78"/>
      <c r="L96" s="78"/>
      <c r="M96" s="78"/>
      <c r="N96" s="78"/>
      <c r="O96" s="78"/>
      <c r="P96" s="78"/>
      <c r="Q96" s="78"/>
      <c r="R96" s="78"/>
      <c r="S96" s="78"/>
      <c r="T96" s="78"/>
      <c r="U96" s="78"/>
      <c r="V96" s="78"/>
      <c r="W96" s="78"/>
      <c r="X96" s="78"/>
      <c r="Y96" s="78"/>
      <c r="Z96" s="78"/>
      <c r="AA96" s="78"/>
      <c r="AB96" s="78"/>
      <c r="AC96" s="79"/>
    </row>
    <row r="97" spans="5:29" x14ac:dyDescent="0.35">
      <c r="E97" s="40"/>
      <c r="F97" s="40"/>
      <c r="G97" s="40"/>
      <c r="H97" s="40"/>
      <c r="I97" s="80" t="s">
        <v>92</v>
      </c>
      <c r="J97" s="81">
        <f t="shared" ref="J97:AC97" si="16">-0.426*LN(J90) + 1.1319</f>
        <v>0.24605790324438992</v>
      </c>
      <c r="K97" s="81">
        <f t="shared" si="16"/>
        <v>0.1958823300547704</v>
      </c>
      <c r="L97" s="81">
        <f t="shared" si="16"/>
        <v>0.15099875038453636</v>
      </c>
      <c r="M97" s="81">
        <f t="shared" si="16"/>
        <v>0.110396613787894</v>
      </c>
      <c r="N97" s="81">
        <f t="shared" si="16"/>
        <v>7.3329767190311701E-2</v>
      </c>
      <c r="O97" s="81">
        <f t="shared" si="16"/>
        <v>3.9231573721385304E-2</v>
      </c>
      <c r="P97" s="81">
        <f t="shared" si="16"/>
        <v>7.6615775838999589E-3</v>
      </c>
      <c r="Q97" s="81">
        <f t="shared" si="16"/>
        <v>-2.1729385669541523E-2</v>
      </c>
      <c r="R97" s="81">
        <f t="shared" si="16"/>
        <v>-4.9222795674146891E-2</v>
      </c>
      <c r="S97" s="81">
        <f t="shared" si="16"/>
        <v>-7.5048884567948226E-2</v>
      </c>
      <c r="T97" s="81">
        <f t="shared" si="16"/>
        <v>-9.9398368863766073E-2</v>
      </c>
      <c r="U97" s="81">
        <f t="shared" si="16"/>
        <v>-0.12243100512490357</v>
      </c>
      <c r="V97" s="81">
        <f t="shared" si="16"/>
        <v>-0.14428194853400012</v>
      </c>
      <c r="W97" s="81">
        <f t="shared" si="16"/>
        <v>-0.16506655847017826</v>
      </c>
      <c r="X97" s="81">
        <f t="shared" si="16"/>
        <v>-0.18488408513064281</v>
      </c>
      <c r="Y97" s="81">
        <f t="shared" si="16"/>
        <v>-0.20382053598581784</v>
      </c>
      <c r="Z97" s="81">
        <f t="shared" si="16"/>
        <v>-0.22195093172822489</v>
      </c>
      <c r="AA97" s="81">
        <f t="shared" si="16"/>
        <v>-0.23934110139385356</v>
      </c>
      <c r="AB97" s="81">
        <f t="shared" si="16"/>
        <v>-0.25604912519715151</v>
      </c>
      <c r="AC97" s="82">
        <f t="shared" si="16"/>
        <v>-0.27212650491784429</v>
      </c>
    </row>
    <row r="98" spans="5:29" x14ac:dyDescent="0.35">
      <c r="I98" s="80" t="s">
        <v>93</v>
      </c>
      <c r="J98" s="83">
        <f>1-J97</f>
        <v>0.75394209675561008</v>
      </c>
      <c r="K98" s="83">
        <f t="shared" ref="K98:AC98" si="17">1-K97</f>
        <v>0.8041176699452296</v>
      </c>
      <c r="L98" s="83">
        <f t="shared" si="17"/>
        <v>0.84900124961546364</v>
      </c>
      <c r="M98" s="83">
        <f t="shared" si="17"/>
        <v>0.889603386212106</v>
      </c>
      <c r="N98" s="83">
        <f t="shared" si="17"/>
        <v>0.9266702328096883</v>
      </c>
      <c r="O98" s="83">
        <f t="shared" si="17"/>
        <v>0.9607684262786147</v>
      </c>
      <c r="P98" s="83">
        <f t="shared" si="17"/>
        <v>0.99233842241610004</v>
      </c>
      <c r="Q98" s="83">
        <f t="shared" si="17"/>
        <v>1.0217293856695415</v>
      </c>
      <c r="R98" s="83">
        <f t="shared" si="17"/>
        <v>1.0492227956741469</v>
      </c>
      <c r="S98" s="83">
        <f t="shared" si="17"/>
        <v>1.0750488845679482</v>
      </c>
      <c r="T98" s="83">
        <f t="shared" si="17"/>
        <v>1.0993983688637661</v>
      </c>
      <c r="U98" s="83">
        <f t="shared" si="17"/>
        <v>1.1224310051249036</v>
      </c>
      <c r="V98" s="83">
        <f t="shared" si="17"/>
        <v>1.1442819485340001</v>
      </c>
      <c r="W98" s="83">
        <f t="shared" si="17"/>
        <v>1.1650665584701783</v>
      </c>
      <c r="X98" s="83">
        <f t="shared" si="17"/>
        <v>1.1848840851306428</v>
      </c>
      <c r="Y98" s="83">
        <f t="shared" si="17"/>
        <v>1.2038205359858178</v>
      </c>
      <c r="Z98" s="83">
        <f t="shared" si="17"/>
        <v>1.2219509317282249</v>
      </c>
      <c r="AA98" s="83">
        <f t="shared" si="17"/>
        <v>1.2393411013938536</v>
      </c>
      <c r="AB98" s="83">
        <f t="shared" si="17"/>
        <v>1.2560491251971515</v>
      </c>
      <c r="AC98" s="84">
        <f t="shared" si="17"/>
        <v>1.2721265049178443</v>
      </c>
    </row>
    <row r="99" spans="5:29" x14ac:dyDescent="0.35">
      <c r="I99" s="80" t="s">
        <v>94</v>
      </c>
      <c r="J99" s="83">
        <f>J97+J98</f>
        <v>1</v>
      </c>
      <c r="K99" s="83">
        <f t="shared" ref="K99:AC99" si="18">K97+K98</f>
        <v>1</v>
      </c>
      <c r="L99" s="83">
        <f t="shared" si="18"/>
        <v>1</v>
      </c>
      <c r="M99" s="83">
        <f t="shared" si="18"/>
        <v>1</v>
      </c>
      <c r="N99" s="83">
        <f t="shared" si="18"/>
        <v>1</v>
      </c>
      <c r="O99" s="83">
        <f t="shared" si="18"/>
        <v>1</v>
      </c>
      <c r="P99" s="83">
        <f t="shared" si="18"/>
        <v>1</v>
      </c>
      <c r="Q99" s="83">
        <f t="shared" si="18"/>
        <v>1</v>
      </c>
      <c r="R99" s="83">
        <f t="shared" si="18"/>
        <v>1</v>
      </c>
      <c r="S99" s="83">
        <f t="shared" si="18"/>
        <v>1</v>
      </c>
      <c r="T99" s="83">
        <f t="shared" si="18"/>
        <v>1</v>
      </c>
      <c r="U99" s="83">
        <f t="shared" si="18"/>
        <v>1</v>
      </c>
      <c r="V99" s="83">
        <f t="shared" si="18"/>
        <v>1</v>
      </c>
      <c r="W99" s="83">
        <f t="shared" si="18"/>
        <v>1</v>
      </c>
      <c r="X99" s="83">
        <f t="shared" si="18"/>
        <v>1</v>
      </c>
      <c r="Y99" s="83">
        <f t="shared" si="18"/>
        <v>1</v>
      </c>
      <c r="Z99" s="83">
        <f t="shared" si="18"/>
        <v>1</v>
      </c>
      <c r="AA99" s="83">
        <f t="shared" si="18"/>
        <v>1</v>
      </c>
      <c r="AB99" s="83">
        <f t="shared" si="18"/>
        <v>1</v>
      </c>
      <c r="AC99" s="84">
        <f t="shared" si="18"/>
        <v>1</v>
      </c>
    </row>
    <row r="100" spans="5:29" x14ac:dyDescent="0.35">
      <c r="I100" s="85"/>
      <c r="J100" s="83">
        <v>1</v>
      </c>
      <c r="K100" s="86"/>
      <c r="L100" s="86"/>
      <c r="M100" s="86"/>
      <c r="N100" s="86"/>
      <c r="O100" s="86"/>
      <c r="P100" s="86"/>
      <c r="Q100" s="86"/>
      <c r="R100" s="86"/>
      <c r="S100" s="86"/>
      <c r="T100" s="86"/>
      <c r="U100" s="86"/>
      <c r="V100" s="86"/>
      <c r="W100" s="86"/>
      <c r="X100" s="86"/>
      <c r="Y100" s="86"/>
      <c r="Z100" s="86"/>
      <c r="AA100" s="86"/>
      <c r="AB100" s="86"/>
      <c r="AC100" s="87"/>
    </row>
    <row r="101" spans="5:29" x14ac:dyDescent="0.35">
      <c r="I101" s="85"/>
      <c r="J101" s="86"/>
      <c r="K101" s="86"/>
      <c r="L101" s="86"/>
      <c r="M101" s="86"/>
      <c r="N101" s="86"/>
      <c r="O101" s="86"/>
      <c r="P101" s="86"/>
      <c r="Q101" s="86"/>
      <c r="R101" s="86"/>
      <c r="S101" s="86"/>
      <c r="T101" s="86"/>
      <c r="U101" s="86"/>
      <c r="V101" s="86"/>
      <c r="W101" s="86"/>
      <c r="X101" s="86"/>
      <c r="Y101" s="86"/>
      <c r="Z101" s="86"/>
      <c r="AA101" s="86"/>
      <c r="AB101" s="86"/>
      <c r="AC101" s="87"/>
    </row>
    <row r="102" spans="5:29" x14ac:dyDescent="0.35">
      <c r="I102" s="85"/>
      <c r="J102" s="86"/>
      <c r="K102" s="86"/>
      <c r="L102" s="86"/>
      <c r="M102" s="86"/>
      <c r="N102" s="86"/>
      <c r="O102" s="86"/>
      <c r="P102" s="86"/>
      <c r="Q102" s="86"/>
      <c r="R102" s="86"/>
      <c r="S102" s="86"/>
      <c r="T102" s="86"/>
      <c r="U102" s="86"/>
      <c r="V102" s="86"/>
      <c r="W102" s="86"/>
      <c r="X102" s="86"/>
      <c r="Y102" s="86"/>
      <c r="Z102" s="86"/>
      <c r="AA102" s="86"/>
      <c r="AB102" s="86"/>
      <c r="AC102" s="87"/>
    </row>
    <row r="103" spans="5:29" x14ac:dyDescent="0.35">
      <c r="I103" s="85"/>
      <c r="J103" s="86"/>
      <c r="K103" s="86"/>
      <c r="L103" s="86"/>
      <c r="M103" s="86"/>
      <c r="N103" s="86"/>
      <c r="O103" s="86"/>
      <c r="P103" s="86"/>
      <c r="Q103" s="86"/>
      <c r="R103" s="86"/>
      <c r="S103" s="86"/>
      <c r="T103" s="86"/>
      <c r="U103" s="86"/>
      <c r="V103" s="86"/>
      <c r="W103" s="86"/>
      <c r="X103" s="86"/>
      <c r="Y103" s="86"/>
      <c r="Z103" s="86"/>
      <c r="AA103" s="86"/>
      <c r="AB103" s="86"/>
      <c r="AC103" s="87"/>
    </row>
    <row r="104" spans="5:29" x14ac:dyDescent="0.35">
      <c r="I104" s="85"/>
      <c r="J104" s="86"/>
      <c r="K104" s="86"/>
      <c r="L104" s="86"/>
      <c r="M104" s="86"/>
      <c r="N104" s="86"/>
      <c r="O104" s="86"/>
      <c r="P104" s="86"/>
      <c r="Q104" s="86"/>
      <c r="R104" s="86"/>
      <c r="S104" s="86"/>
      <c r="T104" s="86"/>
      <c r="U104" s="86"/>
      <c r="V104" s="86"/>
      <c r="W104" s="86"/>
      <c r="X104" s="86"/>
      <c r="Y104" s="86"/>
      <c r="Z104" s="86"/>
      <c r="AA104" s="86"/>
      <c r="AB104" s="86"/>
      <c r="AC104" s="87"/>
    </row>
    <row r="105" spans="5:29" x14ac:dyDescent="0.35">
      <c r="I105" s="85"/>
      <c r="J105" s="86"/>
      <c r="K105" s="86"/>
      <c r="L105" s="86"/>
      <c r="M105" s="86"/>
      <c r="N105" s="86"/>
      <c r="O105" s="86"/>
      <c r="P105" s="86"/>
      <c r="Q105" s="86"/>
      <c r="R105" s="86"/>
      <c r="S105" s="86"/>
      <c r="T105" s="86"/>
      <c r="U105" s="86"/>
      <c r="V105" s="86"/>
      <c r="W105" s="86"/>
      <c r="X105" s="86"/>
      <c r="Y105" s="86"/>
      <c r="Z105" s="86"/>
      <c r="AA105" s="86"/>
      <c r="AB105" s="86"/>
      <c r="AC105" s="87"/>
    </row>
    <row r="106" spans="5:29" x14ac:dyDescent="0.35">
      <c r="I106" s="85"/>
      <c r="J106" s="86"/>
      <c r="K106" s="86"/>
      <c r="L106" s="86"/>
      <c r="M106" s="86"/>
      <c r="N106" s="86"/>
      <c r="O106" s="86"/>
      <c r="P106" s="86"/>
      <c r="Q106" s="86"/>
      <c r="R106" s="86"/>
      <c r="S106" s="86"/>
      <c r="T106" s="86"/>
      <c r="U106" s="86"/>
      <c r="V106" s="86"/>
      <c r="W106" s="86"/>
      <c r="X106" s="86"/>
      <c r="Y106" s="86"/>
      <c r="Z106" s="86"/>
      <c r="AA106" s="86"/>
      <c r="AB106" s="86"/>
      <c r="AC106" s="87"/>
    </row>
    <row r="107" spans="5:29" x14ac:dyDescent="0.35">
      <c r="I107" s="85"/>
      <c r="J107" s="86"/>
      <c r="K107" s="86"/>
      <c r="L107" s="86"/>
      <c r="M107" s="86"/>
      <c r="N107" s="86"/>
      <c r="O107" s="86"/>
      <c r="P107" s="86"/>
      <c r="Q107" s="86"/>
      <c r="R107" s="86"/>
      <c r="S107" s="86"/>
      <c r="T107" s="86"/>
      <c r="U107" s="86"/>
      <c r="V107" s="86"/>
      <c r="W107" s="86"/>
      <c r="X107" s="86"/>
      <c r="Y107" s="86"/>
      <c r="Z107" s="86"/>
      <c r="AA107" s="86"/>
      <c r="AB107" s="86"/>
      <c r="AC107" s="87"/>
    </row>
    <row r="108" spans="5:29" x14ac:dyDescent="0.35">
      <c r="I108" s="85"/>
      <c r="J108" s="86"/>
      <c r="K108" s="86"/>
      <c r="L108" s="86"/>
      <c r="M108" s="86"/>
      <c r="N108" s="86"/>
      <c r="O108" s="86"/>
      <c r="P108" s="86"/>
      <c r="Q108" s="86"/>
      <c r="R108" s="86"/>
      <c r="S108" s="86"/>
      <c r="T108" s="86"/>
      <c r="U108" s="86"/>
      <c r="V108" s="86"/>
      <c r="W108" s="86"/>
      <c r="X108" s="86"/>
      <c r="Y108" s="86"/>
      <c r="Z108" s="86"/>
      <c r="AA108" s="86"/>
      <c r="AB108" s="86"/>
      <c r="AC108" s="87"/>
    </row>
    <row r="109" spans="5:29" x14ac:dyDescent="0.35">
      <c r="I109" s="85"/>
      <c r="J109" s="86"/>
      <c r="K109" s="86"/>
      <c r="L109" s="86"/>
      <c r="M109" s="86"/>
      <c r="N109" s="86"/>
      <c r="O109" s="86"/>
      <c r="P109" s="86"/>
      <c r="Q109" s="86"/>
      <c r="R109" s="86"/>
      <c r="S109" s="86"/>
      <c r="T109" s="86"/>
      <c r="U109" s="86"/>
      <c r="V109" s="86"/>
      <c r="W109" s="86"/>
      <c r="X109" s="86"/>
      <c r="Y109" s="86"/>
      <c r="Z109" s="86"/>
      <c r="AA109" s="86"/>
      <c r="AB109" s="86"/>
      <c r="AC109" s="87"/>
    </row>
    <row r="110" spans="5:29" x14ac:dyDescent="0.35">
      <c r="I110" s="85"/>
      <c r="J110" s="86"/>
      <c r="K110" s="86"/>
      <c r="L110" s="86"/>
      <c r="M110" s="86"/>
      <c r="N110" s="86"/>
      <c r="O110" s="86"/>
      <c r="P110" s="86"/>
      <c r="Q110" s="86"/>
      <c r="R110" s="86"/>
      <c r="S110" s="86"/>
      <c r="T110" s="86"/>
      <c r="U110" s="86"/>
      <c r="V110" s="86"/>
      <c r="W110" s="86"/>
      <c r="X110" s="86"/>
      <c r="Y110" s="86"/>
      <c r="Z110" s="86"/>
      <c r="AA110" s="86"/>
      <c r="AB110" s="86"/>
      <c r="AC110" s="87"/>
    </row>
    <row r="111" spans="5:29" x14ac:dyDescent="0.35">
      <c r="I111" s="85"/>
      <c r="J111" s="86"/>
      <c r="K111" s="86"/>
      <c r="L111" s="86"/>
      <c r="M111" s="86"/>
      <c r="N111" s="86"/>
      <c r="O111" s="86"/>
      <c r="P111" s="86"/>
      <c r="Q111" s="86"/>
      <c r="R111" s="86"/>
      <c r="S111" s="86"/>
      <c r="T111" s="86"/>
      <c r="U111" s="86"/>
      <c r="V111" s="86"/>
      <c r="W111" s="86"/>
      <c r="X111" s="86"/>
      <c r="Y111" s="86"/>
      <c r="Z111" s="86"/>
      <c r="AA111" s="86"/>
      <c r="AB111" s="86"/>
      <c r="AC111" s="87"/>
    </row>
    <row r="112" spans="5:29" x14ac:dyDescent="0.35">
      <c r="I112" s="85"/>
      <c r="J112" s="86"/>
      <c r="K112" s="86"/>
      <c r="L112" s="86"/>
      <c r="M112" s="86"/>
      <c r="N112" s="86"/>
      <c r="O112" s="86"/>
      <c r="P112" s="86"/>
      <c r="Q112" s="86"/>
      <c r="R112" s="86"/>
      <c r="S112" s="86"/>
      <c r="T112" s="86"/>
      <c r="U112" s="86"/>
      <c r="V112" s="86"/>
      <c r="W112" s="86"/>
      <c r="X112" s="86"/>
      <c r="Y112" s="86"/>
      <c r="Z112" s="86"/>
      <c r="AA112" s="86"/>
      <c r="AB112" s="86"/>
      <c r="AC112" s="87"/>
    </row>
    <row r="113" spans="9:29" x14ac:dyDescent="0.35">
      <c r="I113" s="85"/>
      <c r="J113" s="86" t="s">
        <v>90</v>
      </c>
      <c r="K113" s="86"/>
      <c r="L113" s="86"/>
      <c r="M113" s="86"/>
      <c r="N113" s="86"/>
      <c r="O113" s="86"/>
      <c r="P113" s="86"/>
      <c r="Q113" s="86"/>
      <c r="R113" s="86"/>
      <c r="S113" s="86"/>
      <c r="T113" s="86"/>
      <c r="U113" s="86"/>
      <c r="V113" s="86"/>
      <c r="W113" s="86"/>
      <c r="X113" s="86"/>
      <c r="Y113" s="86"/>
      <c r="Z113" s="86"/>
      <c r="AA113" s="86"/>
      <c r="AB113" s="86"/>
      <c r="AC113" s="87"/>
    </row>
    <row r="114" spans="9:29" x14ac:dyDescent="0.35">
      <c r="I114" s="88"/>
      <c r="J114" s="89">
        <f t="shared" ref="J114:AC114" si="19">0.011*(J90)^2-0.2269*(J90)+1.3015</f>
        <v>0.19030000000000014</v>
      </c>
      <c r="K114" s="89">
        <f t="shared" si="19"/>
        <v>0.15040000000000009</v>
      </c>
      <c r="L114" s="89">
        <f t="shared" si="19"/>
        <v>0.13249999999999984</v>
      </c>
      <c r="M114" s="89">
        <f t="shared" si="19"/>
        <v>0.13660000000000028</v>
      </c>
      <c r="N114" s="89">
        <f t="shared" si="19"/>
        <v>0.16270000000000007</v>
      </c>
      <c r="O114" s="89">
        <f t="shared" si="19"/>
        <v>0.2108000000000001</v>
      </c>
      <c r="P114" s="89">
        <f t="shared" si="19"/>
        <v>0.28090000000000015</v>
      </c>
      <c r="Q114" s="89">
        <f t="shared" si="19"/>
        <v>0.373</v>
      </c>
      <c r="R114" s="89">
        <f t="shared" si="19"/>
        <v>0.48710000000000009</v>
      </c>
      <c r="S114" s="89">
        <f t="shared" si="19"/>
        <v>0.62319999999999998</v>
      </c>
      <c r="T114" s="89">
        <f t="shared" si="19"/>
        <v>0.78129999999999966</v>
      </c>
      <c r="U114" s="89">
        <f t="shared" si="19"/>
        <v>0.96140000000000003</v>
      </c>
      <c r="V114" s="89">
        <f t="shared" si="19"/>
        <v>1.1634999999999993</v>
      </c>
      <c r="W114" s="89">
        <f t="shared" si="19"/>
        <v>1.3876000000000002</v>
      </c>
      <c r="X114" s="89">
        <f t="shared" si="19"/>
        <v>1.6337000000000004</v>
      </c>
      <c r="Y114" s="89">
        <f t="shared" si="19"/>
        <v>1.9017999999999999</v>
      </c>
      <c r="Z114" s="89">
        <f t="shared" si="19"/>
        <v>2.1918999999999995</v>
      </c>
      <c r="AA114" s="89">
        <f t="shared" si="19"/>
        <v>2.5040000000000004</v>
      </c>
      <c r="AB114" s="89">
        <f t="shared" si="19"/>
        <v>2.8380999999999998</v>
      </c>
      <c r="AC114" s="90">
        <f t="shared" si="19"/>
        <v>3.1942000000000004</v>
      </c>
    </row>
  </sheetData>
  <mergeCells count="2">
    <mergeCell ref="A2:B2"/>
    <mergeCell ref="A3:A12"/>
  </mergeCells>
  <conditionalFormatting sqref="D73:X8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0:AC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C7435-7AE2-495B-BD77-730618A6A0C1}">
  <sheetPr codeName="Sheet6"/>
  <dimension ref="A1:AC61"/>
  <sheetViews>
    <sheetView topLeftCell="A16" zoomScale="85" zoomScaleNormal="85" workbookViewId="0">
      <selection activeCell="C52" sqref="C52"/>
    </sheetView>
  </sheetViews>
  <sheetFormatPr defaultRowHeight="14.5" x14ac:dyDescent="0.35"/>
  <cols>
    <col min="2" max="2" width="17" customWidth="1"/>
    <col min="4" max="4" width="16.453125" customWidth="1"/>
    <col min="5" max="17" width="15.08984375" bestFit="1" customWidth="1"/>
    <col min="18" max="23" width="16.1796875" bestFit="1" customWidth="1"/>
  </cols>
  <sheetData>
    <row r="1" spans="1:29" ht="17.5" x14ac:dyDescent="0.35">
      <c r="A1" s="1" t="s">
        <v>0</v>
      </c>
      <c r="B1" s="2"/>
    </row>
    <row r="2" spans="1:29" x14ac:dyDescent="0.35">
      <c r="A2" s="232" t="s">
        <v>1</v>
      </c>
      <c r="B2" s="233"/>
      <c r="C2" s="3">
        <v>2010</v>
      </c>
      <c r="D2" s="3">
        <v>2011</v>
      </c>
      <c r="E2" s="3">
        <v>2012</v>
      </c>
      <c r="F2" s="25">
        <v>2013</v>
      </c>
      <c r="G2" s="4">
        <v>2014</v>
      </c>
      <c r="H2" s="4">
        <v>2015</v>
      </c>
      <c r="I2" s="4">
        <v>2016</v>
      </c>
      <c r="J2" s="4">
        <v>2017</v>
      </c>
      <c r="K2" s="4">
        <v>2018</v>
      </c>
      <c r="L2" s="4">
        <v>2019</v>
      </c>
      <c r="M2" s="4">
        <v>2020</v>
      </c>
    </row>
    <row r="3" spans="1:29" x14ac:dyDescent="0.35">
      <c r="A3" s="234" t="s">
        <v>2</v>
      </c>
      <c r="B3" s="8" t="s">
        <v>3</v>
      </c>
      <c r="C3" s="5">
        <v>589034</v>
      </c>
      <c r="D3" s="5">
        <v>596947</v>
      </c>
      <c r="E3" s="5">
        <v>609792</v>
      </c>
      <c r="F3" s="5">
        <v>612654</v>
      </c>
      <c r="G3" s="5">
        <v>605511</v>
      </c>
      <c r="H3" s="5">
        <v>587900</v>
      </c>
      <c r="I3" s="5">
        <v>578977</v>
      </c>
      <c r="J3" s="5">
        <v>574443</v>
      </c>
      <c r="K3" s="5">
        <v>569673</v>
      </c>
      <c r="L3" s="5">
        <v>574967</v>
      </c>
      <c r="M3" s="5">
        <v>572132</v>
      </c>
    </row>
    <row r="4" spans="1:29" x14ac:dyDescent="0.35">
      <c r="A4" s="235"/>
      <c r="B4" s="8" t="s">
        <v>4</v>
      </c>
      <c r="C4" s="5">
        <v>138</v>
      </c>
      <c r="D4" s="5">
        <v>346</v>
      </c>
      <c r="E4" s="5">
        <v>681</v>
      </c>
      <c r="F4" s="5">
        <v>1412</v>
      </c>
      <c r="G4" s="5">
        <v>3206</v>
      </c>
      <c r="H4" s="5">
        <v>5976</v>
      </c>
      <c r="I4" s="5">
        <v>10364</v>
      </c>
      <c r="J4" s="5">
        <v>15514</v>
      </c>
      <c r="K4" s="5">
        <v>17253</v>
      </c>
      <c r="L4" s="5">
        <v>18049</v>
      </c>
      <c r="M4" s="5">
        <v>18076</v>
      </c>
    </row>
    <row r="5" spans="1:29" x14ac:dyDescent="0.35">
      <c r="A5" s="235"/>
      <c r="B5" s="14" t="s">
        <v>5</v>
      </c>
      <c r="C5" s="5">
        <v>3305</v>
      </c>
      <c r="D5" s="5">
        <v>3786</v>
      </c>
      <c r="E5" s="5">
        <v>4684</v>
      </c>
      <c r="F5" s="5">
        <v>5020</v>
      </c>
      <c r="G5" s="6">
        <v>5727</v>
      </c>
      <c r="H5" s="6">
        <v>6371</v>
      </c>
      <c r="I5" s="6">
        <v>10075</v>
      </c>
      <c r="J5" s="6">
        <v>20751</v>
      </c>
      <c r="K5" s="6">
        <v>27179</v>
      </c>
      <c r="L5" s="6">
        <v>35718</v>
      </c>
      <c r="M5" s="6">
        <v>41845</v>
      </c>
    </row>
    <row r="6" spans="1:29" ht="23" x14ac:dyDescent="0.35">
      <c r="A6" s="235"/>
      <c r="B6" s="9" t="s">
        <v>6</v>
      </c>
      <c r="C6" s="5">
        <v>0</v>
      </c>
      <c r="D6" s="5">
        <v>0</v>
      </c>
      <c r="E6" s="5">
        <v>0</v>
      </c>
      <c r="F6" s="5">
        <v>0</v>
      </c>
      <c r="G6" s="7">
        <v>47</v>
      </c>
      <c r="H6" s="7">
        <v>108</v>
      </c>
      <c r="I6" s="7">
        <v>125</v>
      </c>
      <c r="J6" s="7">
        <v>206</v>
      </c>
      <c r="K6" s="7">
        <v>380</v>
      </c>
      <c r="L6" s="7">
        <v>473</v>
      </c>
      <c r="M6" s="7">
        <v>552</v>
      </c>
    </row>
    <row r="7" spans="1:29" x14ac:dyDescent="0.35">
      <c r="A7" s="235"/>
      <c r="B7" s="8" t="s">
        <v>7</v>
      </c>
      <c r="C7" s="5">
        <v>2706</v>
      </c>
      <c r="D7" s="5">
        <v>2642</v>
      </c>
      <c r="E7" s="5">
        <v>2410</v>
      </c>
      <c r="F7" s="5">
        <v>2253</v>
      </c>
      <c r="G7" s="5">
        <v>2100</v>
      </c>
      <c r="H7" s="5">
        <v>1932</v>
      </c>
      <c r="I7" s="5">
        <v>1682</v>
      </c>
      <c r="J7" s="5">
        <v>1006</v>
      </c>
      <c r="K7" s="5">
        <v>386</v>
      </c>
      <c r="L7" s="5">
        <v>250</v>
      </c>
      <c r="M7" s="5">
        <v>202</v>
      </c>
    </row>
    <row r="8" spans="1:29" x14ac:dyDescent="0.35">
      <c r="A8" s="235"/>
      <c r="B8" s="8" t="s">
        <v>8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P8" t="s">
        <v>20</v>
      </c>
    </row>
    <row r="9" spans="1:29" x14ac:dyDescent="0.35">
      <c r="A9" s="235"/>
      <c r="B9" s="9" t="s">
        <v>9</v>
      </c>
      <c r="C9" s="5">
        <v>2</v>
      </c>
      <c r="D9" s="5">
        <v>2</v>
      </c>
      <c r="E9" s="5">
        <v>3</v>
      </c>
      <c r="F9" s="5">
        <v>1</v>
      </c>
      <c r="G9" s="10">
        <v>1</v>
      </c>
      <c r="H9" s="10">
        <v>1</v>
      </c>
      <c r="I9" s="10">
        <v>12</v>
      </c>
      <c r="J9" s="10">
        <v>314</v>
      </c>
      <c r="K9" s="10">
        <v>560</v>
      </c>
      <c r="L9" s="10">
        <v>1120</v>
      </c>
      <c r="M9" s="10">
        <v>1217</v>
      </c>
      <c r="P9" s="31">
        <v>0.1</v>
      </c>
    </row>
    <row r="10" spans="1:29" x14ac:dyDescent="0.35">
      <c r="A10" s="235"/>
      <c r="B10" s="15"/>
      <c r="P10" s="31">
        <v>0.3</v>
      </c>
    </row>
    <row r="11" spans="1:29" x14ac:dyDescent="0.35">
      <c r="A11" s="235"/>
      <c r="B11" s="8" t="s">
        <v>11</v>
      </c>
      <c r="C11" s="5"/>
      <c r="D11" s="5"/>
      <c r="E11" s="5"/>
      <c r="F11" s="5">
        <v>6</v>
      </c>
      <c r="G11" s="5">
        <v>17</v>
      </c>
      <c r="H11" s="5">
        <v>23</v>
      </c>
      <c r="I11" s="5">
        <v>22</v>
      </c>
      <c r="J11" s="5">
        <v>22</v>
      </c>
      <c r="K11" s="5">
        <v>21</v>
      </c>
      <c r="L11" s="5">
        <v>19</v>
      </c>
      <c r="M11" s="5">
        <v>18</v>
      </c>
      <c r="P11" s="31">
        <v>0.5</v>
      </c>
    </row>
    <row r="12" spans="1:29" x14ac:dyDescent="0.35">
      <c r="A12" s="236"/>
      <c r="B12" s="12" t="s">
        <v>13</v>
      </c>
      <c r="C12" s="13">
        <v>595185</v>
      </c>
      <c r="D12" s="13">
        <v>603723</v>
      </c>
      <c r="E12" s="13">
        <v>617570</v>
      </c>
      <c r="F12" s="13">
        <v>621345</v>
      </c>
      <c r="G12" s="13">
        <v>616609</v>
      </c>
      <c r="H12" s="13">
        <v>602311</v>
      </c>
      <c r="I12" s="13">
        <v>601257</v>
      </c>
      <c r="J12" s="13">
        <v>612256</v>
      </c>
      <c r="K12" s="13">
        <v>615452</v>
      </c>
      <c r="L12" s="13">
        <v>630596</v>
      </c>
      <c r="M12" s="13">
        <v>634042</v>
      </c>
    </row>
    <row r="13" spans="1:29" x14ac:dyDescent="0.35">
      <c r="B13" s="9" t="s">
        <v>10</v>
      </c>
      <c r="C13" s="6">
        <f t="shared" ref="C13:M13" si="0">C6+C9</f>
        <v>2</v>
      </c>
      <c r="D13" s="6">
        <f t="shared" si="0"/>
        <v>2</v>
      </c>
      <c r="E13" s="6">
        <f t="shared" si="0"/>
        <v>3</v>
      </c>
      <c r="F13" s="6">
        <f t="shared" si="0"/>
        <v>1</v>
      </c>
      <c r="G13" s="11">
        <f t="shared" si="0"/>
        <v>48</v>
      </c>
      <c r="H13" s="11">
        <f t="shared" si="0"/>
        <v>109</v>
      </c>
      <c r="I13" s="11">
        <f t="shared" si="0"/>
        <v>137</v>
      </c>
      <c r="J13" s="11">
        <f t="shared" si="0"/>
        <v>520</v>
      </c>
      <c r="K13" s="11">
        <f t="shared" si="0"/>
        <v>940</v>
      </c>
      <c r="L13" s="11">
        <f t="shared" si="0"/>
        <v>1593</v>
      </c>
      <c r="M13" s="11">
        <f t="shared" si="0"/>
        <v>1769</v>
      </c>
    </row>
    <row r="14" spans="1:29" x14ac:dyDescent="0.35">
      <c r="A14" s="16" t="s">
        <v>12</v>
      </c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</row>
    <row r="15" spans="1:29" x14ac:dyDescent="0.35"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</row>
    <row r="16" spans="1:29" x14ac:dyDescent="0.35">
      <c r="A16" s="20"/>
      <c r="B16" s="19" t="s">
        <v>14</v>
      </c>
      <c r="C16" s="26">
        <v>2014</v>
      </c>
      <c r="D16" s="26">
        <v>2015</v>
      </c>
      <c r="E16" s="26">
        <v>2016</v>
      </c>
      <c r="F16" s="26">
        <v>2017</v>
      </c>
      <c r="G16" s="26">
        <v>2018</v>
      </c>
      <c r="H16" s="26">
        <v>2019</v>
      </c>
      <c r="I16" s="26">
        <v>2020</v>
      </c>
      <c r="J16" s="26">
        <v>2021</v>
      </c>
      <c r="K16" s="26">
        <v>2022</v>
      </c>
      <c r="L16" s="26">
        <v>2023</v>
      </c>
      <c r="M16" s="26">
        <v>2024</v>
      </c>
      <c r="N16" s="26">
        <v>2025</v>
      </c>
      <c r="O16" s="26">
        <v>2026</v>
      </c>
      <c r="P16" s="26">
        <v>2027</v>
      </c>
      <c r="Q16" s="26">
        <v>2028</v>
      </c>
      <c r="R16" s="26">
        <v>2029</v>
      </c>
      <c r="S16" s="26">
        <v>2030</v>
      </c>
      <c r="T16" s="26">
        <v>2031</v>
      </c>
      <c r="U16" s="26">
        <v>2032</v>
      </c>
      <c r="V16" s="26">
        <v>2033</v>
      </c>
      <c r="W16" s="26">
        <v>2034</v>
      </c>
      <c r="X16" s="26">
        <v>2035</v>
      </c>
      <c r="Y16" s="26">
        <v>2036</v>
      </c>
      <c r="Z16" s="26">
        <v>2037</v>
      </c>
      <c r="AA16" s="26">
        <v>2038</v>
      </c>
      <c r="AB16" s="26">
        <v>2039</v>
      </c>
      <c r="AC16" s="26">
        <v>2040</v>
      </c>
    </row>
    <row r="17" spans="1:29" x14ac:dyDescent="0.35">
      <c r="A17" s="20"/>
      <c r="B17" s="19" t="s">
        <v>15</v>
      </c>
      <c r="C17" s="27">
        <v>1</v>
      </c>
      <c r="D17" s="27">
        <v>2</v>
      </c>
      <c r="E17" s="27">
        <v>3</v>
      </c>
      <c r="F17" s="27">
        <v>4</v>
      </c>
      <c r="G17" s="27">
        <v>5</v>
      </c>
      <c r="H17" s="27">
        <v>6</v>
      </c>
      <c r="I17" s="27">
        <v>7</v>
      </c>
      <c r="J17" s="27">
        <v>8</v>
      </c>
      <c r="K17" s="27">
        <v>9</v>
      </c>
      <c r="L17" s="27">
        <v>10</v>
      </c>
      <c r="M17" s="27">
        <v>11</v>
      </c>
      <c r="N17" s="27">
        <v>12</v>
      </c>
      <c r="O17" s="27">
        <v>13</v>
      </c>
      <c r="P17" s="27">
        <v>14</v>
      </c>
      <c r="Q17" s="27">
        <v>15</v>
      </c>
      <c r="R17" s="27">
        <v>16</v>
      </c>
      <c r="S17" s="27">
        <v>17</v>
      </c>
      <c r="T17" s="27">
        <v>18</v>
      </c>
      <c r="U17" s="27">
        <v>19</v>
      </c>
      <c r="V17" s="27">
        <v>20</v>
      </c>
      <c r="W17" s="27">
        <v>21</v>
      </c>
      <c r="X17" s="27">
        <v>22</v>
      </c>
      <c r="Y17" s="27">
        <v>23</v>
      </c>
      <c r="Z17" s="27">
        <v>24</v>
      </c>
      <c r="AA17" s="27">
        <v>25</v>
      </c>
      <c r="AB17" s="27">
        <v>26</v>
      </c>
      <c r="AC17" s="27">
        <v>27</v>
      </c>
    </row>
    <row r="18" spans="1:29" x14ac:dyDescent="0.35">
      <c r="A18" s="20"/>
      <c r="B18" s="19" t="s">
        <v>16</v>
      </c>
      <c r="C18" s="13">
        <v>616609</v>
      </c>
      <c r="D18" s="13">
        <v>602311</v>
      </c>
      <c r="E18" s="13">
        <v>601257</v>
      </c>
      <c r="F18" s="13">
        <v>612256</v>
      </c>
      <c r="G18" s="13">
        <v>615452</v>
      </c>
      <c r="H18" s="13">
        <v>630596</v>
      </c>
      <c r="I18" s="13">
        <v>634042</v>
      </c>
      <c r="J18" s="19"/>
      <c r="K18" s="19"/>
      <c r="L18" s="19"/>
    </row>
    <row r="19" spans="1:29" ht="29" x14ac:dyDescent="0.35">
      <c r="A19" s="21"/>
      <c r="B19" s="34" t="s">
        <v>25</v>
      </c>
      <c r="D19" s="33" t="s">
        <v>24</v>
      </c>
      <c r="J19" s="35">
        <f>10259*LN(J17) + 603581</f>
        <v>624913.99077609344</v>
      </c>
      <c r="K19" s="35">
        <f t="shared" ref="K19:AC19" si="1">10259*LN(K17) + 603581</f>
        <v>626122.32693889225</v>
      </c>
      <c r="L19" s="35">
        <f t="shared" si="1"/>
        <v>627203.22046902589</v>
      </c>
      <c r="M19" s="35">
        <f t="shared" si="1"/>
        <v>628181.00760363846</v>
      </c>
      <c r="N19" s="35">
        <f t="shared" si="1"/>
        <v>629073.65732017509</v>
      </c>
      <c r="O19" s="35">
        <f t="shared" si="1"/>
        <v>629894.81545819796</v>
      </c>
      <c r="P19" s="35">
        <f t="shared" si="1"/>
        <v>630655.08914452291</v>
      </c>
      <c r="Q19" s="35">
        <f t="shared" si="1"/>
        <v>631362.88701310754</v>
      </c>
      <c r="R19" s="35">
        <f t="shared" si="1"/>
        <v>632024.98770145793</v>
      </c>
      <c r="S19" s="35">
        <f t="shared" si="1"/>
        <v>632646.93569667276</v>
      </c>
      <c r="T19" s="35">
        <f t="shared" si="1"/>
        <v>633233.32386425673</v>
      </c>
      <c r="U19" s="35">
        <f t="shared" si="1"/>
        <v>633787.99948726851</v>
      </c>
      <c r="V19" s="35">
        <f t="shared" si="1"/>
        <v>634314.21739439038</v>
      </c>
      <c r="W19" s="35">
        <f t="shared" si="1"/>
        <v>634814.75568860455</v>
      </c>
      <c r="X19" s="35">
        <f t="shared" si="1"/>
        <v>635292.00452900294</v>
      </c>
      <c r="Y19" s="35">
        <f t="shared" si="1"/>
        <v>635748.03516121709</v>
      </c>
      <c r="Z19" s="35">
        <f t="shared" si="1"/>
        <v>636184.65424553957</v>
      </c>
      <c r="AA19" s="35">
        <f t="shared" si="1"/>
        <v>636603.44708732283</v>
      </c>
      <c r="AB19" s="35">
        <f t="shared" si="1"/>
        <v>637005.81238356233</v>
      </c>
      <c r="AC19" s="35">
        <f t="shared" si="1"/>
        <v>637392.99040833837</v>
      </c>
    </row>
    <row r="20" spans="1:29" x14ac:dyDescent="0.35">
      <c r="A20" s="18"/>
      <c r="B20" s="22" t="s">
        <v>21</v>
      </c>
      <c r="C20" s="32">
        <f>$P$9*C18</f>
        <v>61660.9</v>
      </c>
      <c r="D20" s="32">
        <f t="shared" ref="D20:I20" si="2">$P$9*D18</f>
        <v>60231.100000000006</v>
      </c>
      <c r="E20" s="32">
        <f t="shared" si="2"/>
        <v>60125.700000000004</v>
      </c>
      <c r="F20" s="32">
        <f t="shared" si="2"/>
        <v>61225.600000000006</v>
      </c>
      <c r="G20" s="32">
        <f t="shared" si="2"/>
        <v>61545.200000000004</v>
      </c>
      <c r="H20" s="32">
        <f t="shared" si="2"/>
        <v>63059.600000000006</v>
      </c>
      <c r="I20" s="32">
        <f t="shared" si="2"/>
        <v>63404.200000000004</v>
      </c>
      <c r="J20" s="19">
        <f>$P$9*J19</f>
        <v>62491.399077609349</v>
      </c>
      <c r="K20" s="19">
        <f t="shared" ref="K20:AC20" si="3">$P$9*K19</f>
        <v>62612.232693889229</v>
      </c>
      <c r="L20" s="19">
        <f t="shared" si="3"/>
        <v>62720.322046902591</v>
      </c>
      <c r="M20" s="19">
        <f t="shared" si="3"/>
        <v>62818.10076036385</v>
      </c>
      <c r="N20" s="19">
        <f t="shared" si="3"/>
        <v>62907.365732017512</v>
      </c>
      <c r="O20" s="19">
        <f t="shared" si="3"/>
        <v>62989.481545819799</v>
      </c>
      <c r="P20" s="19">
        <f t="shared" si="3"/>
        <v>63065.508914452294</v>
      </c>
      <c r="Q20" s="19">
        <f t="shared" si="3"/>
        <v>63136.288701310754</v>
      </c>
      <c r="R20" s="19">
        <f t="shared" si="3"/>
        <v>63202.498770145794</v>
      </c>
      <c r="S20" s="19">
        <f t="shared" si="3"/>
        <v>63264.693569667281</v>
      </c>
      <c r="T20" s="19">
        <f t="shared" si="3"/>
        <v>63323.332386425674</v>
      </c>
      <c r="U20" s="19">
        <f t="shared" si="3"/>
        <v>63378.799948726853</v>
      </c>
      <c r="V20" s="19">
        <f t="shared" si="3"/>
        <v>63431.421739439043</v>
      </c>
      <c r="W20" s="19">
        <f t="shared" si="3"/>
        <v>63481.475568860456</v>
      </c>
      <c r="X20" s="19">
        <f t="shared" si="3"/>
        <v>63529.200452900295</v>
      </c>
      <c r="Y20" s="19">
        <f t="shared" si="3"/>
        <v>63574.803516121712</v>
      </c>
      <c r="Z20" s="19">
        <f t="shared" si="3"/>
        <v>63618.465424553957</v>
      </c>
      <c r="AA20" s="19">
        <f t="shared" si="3"/>
        <v>63660.344708732286</v>
      </c>
      <c r="AB20" s="19">
        <f t="shared" si="3"/>
        <v>63700.581238356237</v>
      </c>
      <c r="AC20" s="41">
        <f t="shared" si="3"/>
        <v>63739.299040833837</v>
      </c>
    </row>
    <row r="21" spans="1:29" x14ac:dyDescent="0.35">
      <c r="A21" s="20"/>
      <c r="B21" s="22" t="s">
        <v>22</v>
      </c>
      <c r="C21" s="32">
        <f>$P$10 * C18</f>
        <v>184982.69999999998</v>
      </c>
      <c r="D21" s="32">
        <f t="shared" ref="D21:I21" si="4">$P$10 * D18</f>
        <v>180693.3</v>
      </c>
      <c r="E21" s="32">
        <f t="shared" si="4"/>
        <v>180377.1</v>
      </c>
      <c r="F21" s="32">
        <f t="shared" si="4"/>
        <v>183676.79999999999</v>
      </c>
      <c r="G21" s="32">
        <f t="shared" si="4"/>
        <v>184635.6</v>
      </c>
      <c r="H21" s="32">
        <f t="shared" si="4"/>
        <v>189178.8</v>
      </c>
      <c r="I21" s="32">
        <f t="shared" si="4"/>
        <v>190212.6</v>
      </c>
      <c r="J21" s="19">
        <f>$P$10*J19</f>
        <v>187474.19723282804</v>
      </c>
      <c r="K21" s="19">
        <f t="shared" ref="K21:AC21" si="5">$P$10*K19</f>
        <v>187836.69808166768</v>
      </c>
      <c r="L21" s="19">
        <f t="shared" si="5"/>
        <v>188160.96614070775</v>
      </c>
      <c r="M21" s="19">
        <f t="shared" si="5"/>
        <v>188454.30228109154</v>
      </c>
      <c r="N21" s="19">
        <f t="shared" si="5"/>
        <v>188722.09719605252</v>
      </c>
      <c r="O21" s="19">
        <f t="shared" si="5"/>
        <v>188968.44463745938</v>
      </c>
      <c r="P21" s="19">
        <f t="shared" si="5"/>
        <v>189196.52674335687</v>
      </c>
      <c r="Q21" s="19">
        <f t="shared" si="5"/>
        <v>189408.86610393226</v>
      </c>
      <c r="R21" s="19">
        <f t="shared" si="5"/>
        <v>189607.49631043736</v>
      </c>
      <c r="S21" s="19">
        <f t="shared" si="5"/>
        <v>189794.08070900184</v>
      </c>
      <c r="T21" s="19">
        <f t="shared" si="5"/>
        <v>189969.997159277</v>
      </c>
      <c r="U21" s="19">
        <f t="shared" si="5"/>
        <v>190136.39984618055</v>
      </c>
      <c r="V21" s="19">
        <f t="shared" si="5"/>
        <v>190294.2652183171</v>
      </c>
      <c r="W21" s="19">
        <f t="shared" si="5"/>
        <v>190444.42670658135</v>
      </c>
      <c r="X21" s="19">
        <f t="shared" si="5"/>
        <v>190587.60135870086</v>
      </c>
      <c r="Y21" s="19">
        <f t="shared" si="5"/>
        <v>190724.41054836512</v>
      </c>
      <c r="Z21" s="19">
        <f t="shared" si="5"/>
        <v>190855.39627366187</v>
      </c>
      <c r="AA21" s="19">
        <f t="shared" si="5"/>
        <v>190981.03412619684</v>
      </c>
      <c r="AB21" s="19">
        <f t="shared" si="5"/>
        <v>191101.7437150687</v>
      </c>
      <c r="AC21" s="41">
        <f t="shared" si="5"/>
        <v>191217.89712250151</v>
      </c>
    </row>
    <row r="22" spans="1:29" x14ac:dyDescent="0.35">
      <c r="A22" s="21"/>
      <c r="B22" s="22" t="s">
        <v>23</v>
      </c>
      <c r="C22" s="32">
        <f>$P$11*C18</f>
        <v>308304.5</v>
      </c>
      <c r="D22" s="32">
        <f t="shared" ref="D22:I22" si="6">$P$11*D18</f>
        <v>301155.5</v>
      </c>
      <c r="E22" s="32">
        <f t="shared" si="6"/>
        <v>300628.5</v>
      </c>
      <c r="F22" s="32">
        <f t="shared" si="6"/>
        <v>306128</v>
      </c>
      <c r="G22" s="32">
        <f t="shared" si="6"/>
        <v>307726</v>
      </c>
      <c r="H22" s="32">
        <f t="shared" si="6"/>
        <v>315298</v>
      </c>
      <c r="I22" s="32">
        <f t="shared" si="6"/>
        <v>317021</v>
      </c>
      <c r="J22" s="22">
        <f>$P$11*J19</f>
        <v>312456.99538804672</v>
      </c>
      <c r="K22" s="22">
        <f t="shared" ref="K22:AC22" si="7">$P$11*K19</f>
        <v>313061.16346944612</v>
      </c>
      <c r="L22" s="22">
        <f t="shared" si="7"/>
        <v>313601.61023451295</v>
      </c>
      <c r="M22" s="22">
        <f t="shared" si="7"/>
        <v>314090.50380181923</v>
      </c>
      <c r="N22" s="22">
        <f t="shared" si="7"/>
        <v>314536.82866008754</v>
      </c>
      <c r="O22" s="22">
        <f t="shared" si="7"/>
        <v>314947.40772909898</v>
      </c>
      <c r="P22" s="22">
        <f t="shared" si="7"/>
        <v>315327.54457226145</v>
      </c>
      <c r="Q22" s="22">
        <f t="shared" si="7"/>
        <v>315681.44350655377</v>
      </c>
      <c r="R22" s="22">
        <f t="shared" si="7"/>
        <v>316012.49385072896</v>
      </c>
      <c r="S22" s="22">
        <f t="shared" si="7"/>
        <v>316323.46784833638</v>
      </c>
      <c r="T22" s="22">
        <f t="shared" si="7"/>
        <v>316616.66193212837</v>
      </c>
      <c r="U22" s="22">
        <f t="shared" si="7"/>
        <v>316893.99974363425</v>
      </c>
      <c r="V22" s="22">
        <f t="shared" si="7"/>
        <v>317157.10869719519</v>
      </c>
      <c r="W22" s="22">
        <f t="shared" si="7"/>
        <v>317407.37784430227</v>
      </c>
      <c r="X22" s="22">
        <f t="shared" si="7"/>
        <v>317646.00226450147</v>
      </c>
      <c r="Y22" s="22">
        <f t="shared" si="7"/>
        <v>317874.01758060855</v>
      </c>
      <c r="Z22" s="22">
        <f t="shared" si="7"/>
        <v>318092.32712276978</v>
      </c>
      <c r="AA22" s="22">
        <f t="shared" si="7"/>
        <v>318301.72354366141</v>
      </c>
      <c r="AB22" s="22">
        <f t="shared" si="7"/>
        <v>318502.90619178116</v>
      </c>
      <c r="AC22" s="41">
        <f t="shared" si="7"/>
        <v>318696.49520416919</v>
      </c>
    </row>
    <row r="23" spans="1:29" x14ac:dyDescent="0.35">
      <c r="A23" s="23"/>
      <c r="B23" s="22" t="s">
        <v>37</v>
      </c>
      <c r="J23" s="22"/>
      <c r="K23" s="22"/>
      <c r="L23" s="22"/>
    </row>
    <row r="24" spans="1:29" x14ac:dyDescent="0.35">
      <c r="A24" s="23"/>
      <c r="B24" s="22" t="s">
        <v>17</v>
      </c>
      <c r="C24" s="28">
        <v>47</v>
      </c>
      <c r="D24" s="28">
        <v>108</v>
      </c>
      <c r="E24" s="28">
        <v>125</v>
      </c>
      <c r="F24" s="28">
        <v>206</v>
      </c>
      <c r="G24" s="28">
        <v>380</v>
      </c>
      <c r="H24" s="28">
        <v>473</v>
      </c>
      <c r="I24" s="28">
        <v>552</v>
      </c>
      <c r="J24" s="22"/>
      <c r="K24" s="22"/>
      <c r="L24" s="22"/>
    </row>
    <row r="25" spans="1:29" x14ac:dyDescent="0.35">
      <c r="A25" s="23"/>
      <c r="J25" s="22"/>
      <c r="K25" s="22"/>
      <c r="L25" s="22"/>
    </row>
    <row r="26" spans="1:29" x14ac:dyDescent="0.35">
      <c r="A26" s="24"/>
      <c r="B26" s="19" t="s">
        <v>18</v>
      </c>
      <c r="C26" s="29">
        <v>1</v>
      </c>
      <c r="D26" s="29">
        <v>1</v>
      </c>
      <c r="E26" s="29">
        <v>12</v>
      </c>
      <c r="F26" s="29">
        <v>314</v>
      </c>
      <c r="G26" s="29">
        <v>560</v>
      </c>
      <c r="H26" s="29">
        <v>1120</v>
      </c>
      <c r="I26" s="29">
        <v>1217</v>
      </c>
      <c r="J26" s="22"/>
      <c r="K26" s="22"/>
      <c r="L26" s="22"/>
    </row>
    <row r="27" spans="1:29" x14ac:dyDescent="0.35">
      <c r="A27" s="24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</row>
    <row r="28" spans="1:29" x14ac:dyDescent="0.35">
      <c r="A28" s="24"/>
      <c r="B28" s="19" t="s">
        <v>19</v>
      </c>
      <c r="C28" s="30">
        <f t="shared" ref="C28:I28" si="8">C24+C26</f>
        <v>48</v>
      </c>
      <c r="D28" s="30">
        <f t="shared" si="8"/>
        <v>109</v>
      </c>
      <c r="E28" s="30">
        <f t="shared" si="8"/>
        <v>137</v>
      </c>
      <c r="F28" s="30">
        <f t="shared" si="8"/>
        <v>520</v>
      </c>
      <c r="G28" s="30">
        <f t="shared" si="8"/>
        <v>940</v>
      </c>
      <c r="H28" s="30">
        <f t="shared" si="8"/>
        <v>1593</v>
      </c>
      <c r="I28" s="30">
        <f t="shared" si="8"/>
        <v>1769</v>
      </c>
      <c r="J28" s="22"/>
      <c r="K28" s="22"/>
      <c r="L28" s="22"/>
    </row>
    <row r="29" spans="1:29" x14ac:dyDescent="0.35">
      <c r="A29" s="24"/>
      <c r="B29" s="22" t="s">
        <v>26</v>
      </c>
      <c r="C29" s="22"/>
      <c r="D29" s="22" t="s">
        <v>27</v>
      </c>
      <c r="E29" s="22"/>
      <c r="F29" s="22"/>
      <c r="G29" s="22"/>
      <c r="H29" s="22"/>
      <c r="I29" s="22"/>
      <c r="J29" s="36">
        <f>32.306*J17^2.0066</f>
        <v>2096.1557880242731</v>
      </c>
      <c r="K29" s="36">
        <f t="shared" ref="K29:AC29" si="9">32.306*K17^2.0066</f>
        <v>2655.0102873441447</v>
      </c>
      <c r="L29" s="36">
        <f t="shared" si="9"/>
        <v>3280.0705788652981</v>
      </c>
      <c r="M29" s="36">
        <f t="shared" si="9"/>
        <v>3971.3828020318924</v>
      </c>
      <c r="N29" s="36">
        <f t="shared" si="9"/>
        <v>4728.9887086383087</v>
      </c>
      <c r="O29" s="36">
        <f t="shared" si="9"/>
        <v>5552.9264284143255</v>
      </c>
      <c r="P29" s="36">
        <f t="shared" si="9"/>
        <v>6443.2310498578972</v>
      </c>
      <c r="Q29" s="36">
        <f t="shared" si="9"/>
        <v>7399.9350714342499</v>
      </c>
      <c r="R29" s="36">
        <f t="shared" si="9"/>
        <v>8423.068759104166</v>
      </c>
      <c r="S29" s="36">
        <f t="shared" si="9"/>
        <v>9512.6604344675798</v>
      </c>
      <c r="T29" s="36">
        <f t="shared" si="9"/>
        <v>10668.736710407928</v>
      </c>
      <c r="U29" s="36">
        <f t="shared" si="9"/>
        <v>11891.322686275918</v>
      </c>
      <c r="V29" s="36">
        <f t="shared" si="9"/>
        <v>13180.442111384269</v>
      </c>
      <c r="W29" s="36">
        <f t="shared" si="9"/>
        <v>14536.117523328348</v>
      </c>
      <c r="X29" s="36">
        <f t="shared" si="9"/>
        <v>15958.370366053667</v>
      </c>
      <c r="Y29" s="36">
        <f t="shared" si="9"/>
        <v>17447.221091443993</v>
      </c>
      <c r="Z29" s="36">
        <f t="shared" si="9"/>
        <v>19002.689247363553</v>
      </c>
      <c r="AA29" s="36">
        <f t="shared" si="9"/>
        <v>20624.793554460794</v>
      </c>
      <c r="AB29" s="36">
        <f t="shared" si="9"/>
        <v>22313.551973570658</v>
      </c>
      <c r="AC29" s="36">
        <f t="shared" si="9"/>
        <v>24068.981765190212</v>
      </c>
    </row>
    <row r="30" spans="1:29" x14ac:dyDescent="0.35">
      <c r="A30" s="21"/>
      <c r="B30" s="22" t="s">
        <v>35</v>
      </c>
      <c r="C30" s="22" t="s">
        <v>34</v>
      </c>
      <c r="D30" s="22" t="s">
        <v>79</v>
      </c>
      <c r="E30" s="22"/>
      <c r="F30" s="22"/>
      <c r="G30" s="22"/>
      <c r="H30" s="22"/>
      <c r="I30" s="22"/>
      <c r="J30" s="38">
        <v>7749.7294373988561</v>
      </c>
      <c r="K30" s="38">
        <v>10570.460267343695</v>
      </c>
      <c r="L30" s="38">
        <v>13953.501028796727</v>
      </c>
      <c r="M30" s="38">
        <v>17937.812131761522</v>
      </c>
      <c r="N30" s="38">
        <v>22560.953196624851</v>
      </c>
      <c r="O30" s="38">
        <v>27859.255056179292</v>
      </c>
      <c r="P30" s="38">
        <v>33867.958111997177</v>
      </c>
      <c r="Q30" s="38">
        <v>40621.325709843273</v>
      </c>
      <c r="R30" s="38">
        <v>48152.738505889676</v>
      </c>
      <c r="S30" s="38">
        <v>56494.774064177356</v>
      </c>
      <c r="T30" s="38">
        <v>65679.274773641373</v>
      </c>
      <c r="U30" s="38">
        <v>75737.406383475784</v>
      </c>
      <c r="V30" s="38">
        <v>86699.708900654106</v>
      </c>
      <c r="W30" s="38">
        <v>98596.141194637792</v>
      </c>
      <c r="X30" s="38">
        <v>111456.12036210665</v>
      </c>
      <c r="Y30" s="38">
        <v>125308.55668671921</v>
      </c>
      <c r="Z30" s="38">
        <v>140181.8848640123</v>
      </c>
      <c r="AA30" s="38">
        <v>156104.09203494751</v>
      </c>
      <c r="AB30" s="38">
        <v>173102.74307322805</v>
      </c>
      <c r="AC30" s="38">
        <v>191205.0034941269</v>
      </c>
    </row>
    <row r="37" spans="2:23" x14ac:dyDescent="0.35">
      <c r="B37" t="s">
        <v>30</v>
      </c>
      <c r="C37" t="s">
        <v>27</v>
      </c>
    </row>
    <row r="38" spans="2:23" x14ac:dyDescent="0.35">
      <c r="B38" t="s">
        <v>28</v>
      </c>
      <c r="C38">
        <v>8</v>
      </c>
    </row>
    <row r="39" spans="2:23" x14ac:dyDescent="0.35">
      <c r="B39" t="s">
        <v>29</v>
      </c>
      <c r="C39">
        <v>2.0066000000000002</v>
      </c>
    </row>
    <row r="40" spans="2:23" x14ac:dyDescent="0.35">
      <c r="B40" t="s">
        <v>31</v>
      </c>
      <c r="C40" s="37">
        <f>32.306*C38^C39</f>
        <v>2096.1557880242731</v>
      </c>
    </row>
    <row r="42" spans="2:23" x14ac:dyDescent="0.35">
      <c r="G42" t="s">
        <v>28</v>
      </c>
    </row>
    <row r="43" spans="2:23" x14ac:dyDescent="0.35">
      <c r="C43" s="38">
        <f>C40</f>
        <v>2096.1557880242731</v>
      </c>
      <c r="D43" s="39">
        <v>8</v>
      </c>
      <c r="E43" s="39">
        <v>9</v>
      </c>
      <c r="F43" s="39">
        <v>10</v>
      </c>
      <c r="G43" s="39">
        <v>11</v>
      </c>
      <c r="H43" s="39">
        <v>12</v>
      </c>
      <c r="I43" s="39">
        <v>13</v>
      </c>
      <c r="J43" s="39">
        <v>14</v>
      </c>
      <c r="K43" s="39">
        <v>15</v>
      </c>
      <c r="L43" s="39">
        <v>16</v>
      </c>
      <c r="M43" s="39">
        <v>17</v>
      </c>
      <c r="N43" s="39">
        <v>18</v>
      </c>
      <c r="O43" s="39">
        <v>19</v>
      </c>
      <c r="P43" s="39">
        <v>20</v>
      </c>
      <c r="Q43" s="39">
        <v>21</v>
      </c>
      <c r="R43" s="39">
        <v>22</v>
      </c>
      <c r="S43" s="39">
        <v>23</v>
      </c>
      <c r="T43" s="39">
        <v>24</v>
      </c>
      <c r="U43" s="39">
        <v>25</v>
      </c>
      <c r="V43" s="39">
        <v>26</v>
      </c>
      <c r="W43" s="42">
        <v>27</v>
      </c>
    </row>
    <row r="44" spans="2:23" x14ac:dyDescent="0.35">
      <c r="C44" s="39">
        <v>2.0066000000000002</v>
      </c>
      <c r="D44" s="38">
        <f t="dataTable" ref="D44:W52" dt2D="1" dtr="1" r1="C38" r2="C39"/>
        <v>2096.1557880242731</v>
      </c>
      <c r="E44" s="38">
        <v>2655.0102873441447</v>
      </c>
      <c r="F44" s="38">
        <v>3280.0705788652981</v>
      </c>
      <c r="G44" s="38">
        <v>3971.3828020318924</v>
      </c>
      <c r="H44" s="38">
        <v>4728.9887086383087</v>
      </c>
      <c r="I44" s="38">
        <v>5552.9264284143255</v>
      </c>
      <c r="J44" s="38">
        <v>6443.2310498578972</v>
      </c>
      <c r="K44" s="38">
        <v>7399.9350714342499</v>
      </c>
      <c r="L44" s="38">
        <v>8423.068759104166</v>
      </c>
      <c r="M44" s="38">
        <v>9512.6604344675798</v>
      </c>
      <c r="N44" s="38">
        <v>10668.736710407928</v>
      </c>
      <c r="O44" s="38">
        <v>11891.322686275918</v>
      </c>
      <c r="P44" s="38">
        <v>13180.442111384269</v>
      </c>
      <c r="Q44" s="38">
        <v>14536.117523328348</v>
      </c>
      <c r="R44" s="38">
        <v>15958.370366053667</v>
      </c>
      <c r="S44" s="38">
        <v>17447.221091443993</v>
      </c>
      <c r="T44" s="38">
        <v>19002.689247363553</v>
      </c>
      <c r="U44" s="38">
        <v>20624.793554460794</v>
      </c>
      <c r="V44" s="38">
        <v>22313.551973570658</v>
      </c>
      <c r="W44" s="43">
        <v>24068.981765190212</v>
      </c>
    </row>
    <row r="45" spans="2:23" x14ac:dyDescent="0.35">
      <c r="C45" s="39">
        <v>2.1</v>
      </c>
      <c r="D45" s="38">
        <v>2545.4944907213344</v>
      </c>
      <c r="E45" s="38">
        <v>3259.8112825527337</v>
      </c>
      <c r="F45" s="38">
        <v>4067.0844353422376</v>
      </c>
      <c r="G45" s="38">
        <v>4968.3001793784388</v>
      </c>
      <c r="H45" s="38">
        <v>5964.3594024333224</v>
      </c>
      <c r="I45" s="38">
        <v>7056.0919012882023</v>
      </c>
      <c r="J45" s="38">
        <v>8244.2672886073033</v>
      </c>
      <c r="K45" s="38">
        <v>9529.603533162488</v>
      </c>
      <c r="L45" s="38">
        <v>10912.773776749851</v>
      </c>
      <c r="M45" s="38">
        <v>12394.411865506125</v>
      </c>
      <c r="N45" s="38">
        <v>13975.116902065663</v>
      </c>
      <c r="O45" s="38">
        <v>15655.457038437413</v>
      </c>
      <c r="P45" s="38">
        <v>17435.972670776846</v>
      </c>
      <c r="Q45" s="38">
        <v>19317.179156433471</v>
      </c>
      <c r="R45" s="38">
        <v>21299.569144688467</v>
      </c>
      <c r="S45" s="38">
        <v>23383.614591635458</v>
      </c>
      <c r="T45" s="38">
        <v>25569.768514227439</v>
      </c>
      <c r="U45" s="38">
        <v>27858.466526978737</v>
      </c>
      <c r="V45" s="38">
        <v>30250.128196071815</v>
      </c>
      <c r="W45" s="43">
        <v>32745.158238908585</v>
      </c>
    </row>
    <row r="46" spans="2:23" x14ac:dyDescent="0.35">
      <c r="B46" s="15" t="s">
        <v>32</v>
      </c>
      <c r="C46" s="39">
        <v>2.2000000000000002</v>
      </c>
      <c r="D46" s="38">
        <v>3133.8713214518334</v>
      </c>
      <c r="E46" s="38">
        <v>4060.8477719836806</v>
      </c>
      <c r="F46" s="38">
        <v>5120.1559475648792</v>
      </c>
      <c r="G46" s="38">
        <v>6314.6181868352378</v>
      </c>
      <c r="H46" s="38">
        <v>7646.8387110312287</v>
      </c>
      <c r="I46" s="38">
        <v>9119.2382823395001</v>
      </c>
      <c r="J46" s="38">
        <v>10734.080976617784</v>
      </c>
      <c r="K46" s="38">
        <v>12493.495325844249</v>
      </c>
      <c r="L46" s="38">
        <v>14399.491326896425</v>
      </c>
      <c r="M46" s="38">
        <v>16453.974343073478</v>
      </c>
      <c r="N46" s="38">
        <v>18658.756622284105</v>
      </c>
      <c r="O46" s="38">
        <v>21015.566954909846</v>
      </c>
      <c r="P46" s="38">
        <v>23526.058857184227</v>
      </c>
      <c r="Q46" s="38">
        <v>26191.817570007504</v>
      </c>
      <c r="R46" s="38">
        <v>29014.366094607991</v>
      </c>
      <c r="S46" s="38">
        <v>31995.170436607481</v>
      </c>
      <c r="T46" s="38">
        <v>35135.644193156884</v>
      </c>
      <c r="U46" s="38">
        <v>38437.152590096986</v>
      </c>
      <c r="V46" s="38">
        <v>41901.016054997497</v>
      </c>
      <c r="W46" s="43">
        <v>45528.513395659313</v>
      </c>
    </row>
    <row r="47" spans="2:23" x14ac:dyDescent="0.35">
      <c r="C47" s="42">
        <v>2.2999999999999998</v>
      </c>
      <c r="D47" s="43">
        <v>3858.248169547272</v>
      </c>
      <c r="E47" s="43">
        <v>5058.7237106288094</v>
      </c>
      <c r="F47" s="43">
        <v>6445.894434738464</v>
      </c>
      <c r="G47" s="43">
        <v>8025.763622539177</v>
      </c>
      <c r="H47" s="43">
        <v>9803.9266796480297</v>
      </c>
      <c r="I47" s="43">
        <v>11785.632615542312</v>
      </c>
      <c r="J47" s="43">
        <v>13975.831978641721</v>
      </c>
      <c r="K47" s="43">
        <v>16379.215033838131</v>
      </c>
      <c r="L47" s="43">
        <v>19000.2427169455</v>
      </c>
      <c r="M47" s="43">
        <v>21843.172118233033</v>
      </c>
      <c r="N47" s="43">
        <v>24912.077739984456</v>
      </c>
      <c r="O47" s="43">
        <v>28210.869433702585</v>
      </c>
      <c r="P47" s="43">
        <v>31743.307689357363</v>
      </c>
      <c r="Q47" s="43">
        <v>35513.016784962645</v>
      </c>
      <c r="R47" s="43">
        <v>39523.496186863864</v>
      </c>
      <c r="S47" s="43">
        <v>43778.130504842637</v>
      </c>
      <c r="T47" s="43">
        <v>48280.198241967395</v>
      </c>
      <c r="U47" s="43">
        <v>53032.879530667517</v>
      </c>
      <c r="V47" s="43">
        <v>58039.263009442213</v>
      </c>
      <c r="W47" s="43">
        <v>63302.351965907401</v>
      </c>
    </row>
    <row r="48" spans="2:23" x14ac:dyDescent="0.35">
      <c r="C48" s="39">
        <v>2.4</v>
      </c>
      <c r="D48" s="38">
        <v>4750.0606792363778</v>
      </c>
      <c r="E48" s="38">
        <v>6301.8086412969205</v>
      </c>
      <c r="F48" s="38">
        <v>8114.9003056348502</v>
      </c>
      <c r="G48" s="38">
        <v>10200.598012269629</v>
      </c>
      <c r="H48" s="38">
        <v>12569.505121280712</v>
      </c>
      <c r="I48" s="38">
        <v>15231.659909307742</v>
      </c>
      <c r="J48" s="38">
        <v>18196.609464816003</v>
      </c>
      <c r="K48" s="38">
        <v>21473.469043506469</v>
      </c>
      <c r="L48" s="38">
        <v>25070.970571614675</v>
      </c>
      <c r="M48" s="38">
        <v>28997.502866996118</v>
      </c>
      <c r="N48" s="38">
        <v>33261.145417473068</v>
      </c>
      <c r="O48" s="38">
        <v>37869.697063751199</v>
      </c>
      <c r="P48" s="38">
        <v>42830.700593674221</v>
      </c>
      <c r="Q48" s="38">
        <v>48151.464013449098</v>
      </c>
      <c r="R48" s="38">
        <v>53839.07908721616</v>
      </c>
      <c r="S48" s="38">
        <v>59900.437608115761</v>
      </c>
      <c r="T48" s="38">
        <v>66342.24576812124</v>
      </c>
      <c r="U48" s="38">
        <v>73171.036921161271</v>
      </c>
      <c r="V48" s="38">
        <v>80393.182978135665</v>
      </c>
      <c r="W48" s="38">
        <v>88014.904628923745</v>
      </c>
    </row>
    <row r="49" spans="1:29" x14ac:dyDescent="0.35">
      <c r="C49" s="39">
        <v>2.5</v>
      </c>
      <c r="D49" s="38">
        <v>5848.0106682912246</v>
      </c>
      <c r="E49" s="38">
        <v>7850.3580000000047</v>
      </c>
      <c r="F49" s="38">
        <v>10216.054208939975</v>
      </c>
      <c r="G49" s="38">
        <v>12964.772537743809</v>
      </c>
      <c r="H49" s="38">
        <v>16115.222416124201</v>
      </c>
      <c r="I49" s="38">
        <v>19685.278776368596</v>
      </c>
      <c r="J49" s="38">
        <v>23692.084773275306</v>
      </c>
      <c r="K49" s="38">
        <v>28152.134996079785</v>
      </c>
      <c r="L49" s="38">
        <v>33081.343999999997</v>
      </c>
      <c r="M49" s="38">
        <v>38495.103548607985</v>
      </c>
      <c r="N49" s="38">
        <v>44408.331012336501</v>
      </c>
      <c r="O49" s="38">
        <v>50835.510726478999</v>
      </c>
      <c r="P49" s="38">
        <v>57790.72966488653</v>
      </c>
      <c r="Q49" s="38">
        <v>65287.708466948308</v>
      </c>
      <c r="R49" s="38">
        <v>73339.828623838199</v>
      </c>
      <c r="S49" s="38">
        <v>81960.156458642436</v>
      </c>
      <c r="T49" s="38">
        <v>91161.46440616707</v>
      </c>
      <c r="U49" s="38">
        <v>100956.24999999996</v>
      </c>
      <c r="V49" s="38">
        <v>111356.75289854285</v>
      </c>
      <c r="W49" s="38">
        <v>122374.97022244318</v>
      </c>
    </row>
    <row r="50" spans="1:29" x14ac:dyDescent="0.35">
      <c r="C50" s="39">
        <v>2.6</v>
      </c>
      <c r="D50" s="38">
        <v>7199.7456634482123</v>
      </c>
      <c r="E50" s="38">
        <v>9779.4338476581961</v>
      </c>
      <c r="F50" s="38">
        <v>12861.250251901292</v>
      </c>
      <c r="G50" s="38">
        <v>16477.987540853712</v>
      </c>
      <c r="H50" s="38">
        <v>20661.147039231324</v>
      </c>
      <c r="I50" s="38">
        <v>25441.101154480799</v>
      </c>
      <c r="J50" s="38">
        <v>30847.223598956261</v>
      </c>
      <c r="K50" s="38">
        <v>36907.995779897683</v>
      </c>
      <c r="L50" s="38">
        <v>43651.095106999419</v>
      </c>
      <c r="M50" s="38">
        <v>51103.46928889057</v>
      </c>
      <c r="N50" s="38">
        <v>59291.399575952171</v>
      </c>
      <c r="O50" s="38">
        <v>68240.555145491235</v>
      </c>
      <c r="P50" s="38">
        <v>77976.040291371231</v>
      </c>
      <c r="Q50" s="38">
        <v>88522.435697379638</v>
      </c>
      <c r="R50" s="38">
        <v>99903.834793695554</v>
      </c>
      <c r="S50" s="38">
        <v>112143.87598756062</v>
      </c>
      <c r="T50" s="38">
        <v>125265.77140188083</v>
      </c>
      <c r="U50" s="38">
        <v>139292.33263489371</v>
      </c>
      <c r="V50" s="38">
        <v>154245.99396045334</v>
      </c>
      <c r="W50" s="38">
        <v>170148.83331501688</v>
      </c>
    </row>
    <row r="51" spans="1:29" x14ac:dyDescent="0.35">
      <c r="C51" s="39">
        <v>2.7</v>
      </c>
      <c r="D51" s="38">
        <v>8863.926651058553</v>
      </c>
      <c r="E51" s="38">
        <v>12182.543315951047</v>
      </c>
      <c r="F51" s="38">
        <v>16191.354769562669</v>
      </c>
      <c r="G51" s="38">
        <v>20943.219220086816</v>
      </c>
      <c r="H51" s="38">
        <v>26489.426329581176</v>
      </c>
      <c r="I51" s="38">
        <v>32879.881220149218</v>
      </c>
      <c r="J51" s="38">
        <v>40163.253376391578</v>
      </c>
      <c r="K51" s="38">
        <v>48387.099332914993</v>
      </c>
      <c r="L51" s="38">
        <v>57597.965307585713</v>
      </c>
      <c r="M51" s="38">
        <v>67841.474177694938</v>
      </c>
      <c r="N51" s="38">
        <v>79162.400016758969</v>
      </c>
      <c r="O51" s="38">
        <v>91604.732597664814</v>
      </c>
      <c r="P51" s="38">
        <v>105211.73369464987</v>
      </c>
      <c r="Q51" s="38">
        <v>120025.98660303369</v>
      </c>
      <c r="R51" s="38">
        <v>136089.43999143605</v>
      </c>
      <c r="S51" s="38">
        <v>153443.44697364536</v>
      </c>
      <c r="T51" s="38">
        <v>172128.80011443439</v>
      </c>
      <c r="U51" s="38">
        <v>192185.76295048482</v>
      </c>
      <c r="V51" s="38">
        <v>213654.09850379694</v>
      </c>
      <c r="W51" s="38">
        <v>236573.09518308629</v>
      </c>
    </row>
    <row r="52" spans="1:29" x14ac:dyDescent="0.35">
      <c r="C52" s="42">
        <v>2.6354000000000002</v>
      </c>
      <c r="D52" s="38">
        <v>7749.7294373988561</v>
      </c>
      <c r="E52" s="38">
        <v>10570.460267343695</v>
      </c>
      <c r="F52" s="38">
        <v>13953.501028796727</v>
      </c>
      <c r="G52" s="38">
        <v>17937.812131761522</v>
      </c>
      <c r="H52" s="38">
        <v>22560.953196624851</v>
      </c>
      <c r="I52" s="38">
        <v>27859.255056179292</v>
      </c>
      <c r="J52" s="38">
        <v>33867.958111997177</v>
      </c>
      <c r="K52" s="38">
        <v>40621.325709843273</v>
      </c>
      <c r="L52" s="38">
        <v>48152.738505889676</v>
      </c>
      <c r="M52" s="38">
        <v>56494.774064177356</v>
      </c>
      <c r="N52" s="38">
        <v>65679.274773641373</v>
      </c>
      <c r="O52" s="38">
        <v>75737.406383475784</v>
      </c>
      <c r="P52" s="38">
        <v>86699.708900654106</v>
      </c>
      <c r="Q52" s="38">
        <v>98596.141194637792</v>
      </c>
      <c r="R52" s="38">
        <v>111456.12036210665</v>
      </c>
      <c r="S52" s="38">
        <v>125308.55668671921</v>
      </c>
      <c r="T52" s="38">
        <v>140181.8848640123</v>
      </c>
      <c r="U52" s="38">
        <v>156104.09203494751</v>
      </c>
      <c r="V52" s="38">
        <v>173102.74307322805</v>
      </c>
      <c r="W52" s="38">
        <v>191205.0034941269</v>
      </c>
    </row>
    <row r="57" spans="1:29" x14ac:dyDescent="0.35">
      <c r="W57" t="s">
        <v>78</v>
      </c>
      <c r="X57">
        <f>LN(191217.5971/32.306)/LN(27)</f>
        <v>2.6354199834669059</v>
      </c>
    </row>
    <row r="58" spans="1:29" x14ac:dyDescent="0.35">
      <c r="A58" s="46"/>
      <c r="B58" s="47" t="s">
        <v>75</v>
      </c>
      <c r="C58" s="46"/>
      <c r="D58" s="40"/>
      <c r="E58" s="40"/>
      <c r="F58" s="40"/>
      <c r="G58" s="40"/>
      <c r="H58" s="40"/>
      <c r="I58" s="40"/>
      <c r="J58" s="40"/>
      <c r="K58" s="40"/>
      <c r="L58" s="40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</row>
    <row r="59" spans="1:29" x14ac:dyDescent="0.35">
      <c r="A59" s="46"/>
      <c r="B59" s="46"/>
      <c r="C59" s="57">
        <v>1</v>
      </c>
      <c r="D59" s="58">
        <v>2</v>
      </c>
      <c r="E59" s="58">
        <v>3</v>
      </c>
      <c r="F59" s="58">
        <v>4</v>
      </c>
      <c r="G59" s="58">
        <v>5</v>
      </c>
      <c r="H59" s="58">
        <v>6</v>
      </c>
      <c r="I59" s="58">
        <v>7</v>
      </c>
      <c r="J59" s="58">
        <v>8</v>
      </c>
      <c r="K59" s="58">
        <v>9</v>
      </c>
      <c r="L59" s="58">
        <v>10</v>
      </c>
      <c r="M59" s="58">
        <v>11</v>
      </c>
      <c r="N59" s="58">
        <v>12</v>
      </c>
      <c r="O59" s="58">
        <v>13</v>
      </c>
      <c r="P59" s="58">
        <v>14</v>
      </c>
      <c r="Q59" s="58">
        <v>15</v>
      </c>
      <c r="R59" s="58">
        <v>16</v>
      </c>
      <c r="S59" s="58">
        <v>17</v>
      </c>
      <c r="T59" s="58">
        <v>18</v>
      </c>
      <c r="U59" s="58">
        <v>19</v>
      </c>
      <c r="V59" s="58">
        <v>20</v>
      </c>
      <c r="W59" s="58">
        <v>21</v>
      </c>
      <c r="X59" s="58">
        <v>22</v>
      </c>
      <c r="Y59" s="58">
        <v>23</v>
      </c>
      <c r="Z59" s="58">
        <v>24</v>
      </c>
      <c r="AA59" s="58">
        <v>25</v>
      </c>
      <c r="AB59" s="58">
        <v>26</v>
      </c>
      <c r="AC59" s="58">
        <v>27</v>
      </c>
    </row>
    <row r="60" spans="1:29" x14ac:dyDescent="0.35">
      <c r="A60" s="15"/>
      <c r="B60" s="59" t="s">
        <v>71</v>
      </c>
      <c r="C60" s="55">
        <f>C24/C28</f>
        <v>0.97916666666666663</v>
      </c>
      <c r="D60" s="55">
        <f t="shared" ref="D60:I60" si="10">D24/D28</f>
        <v>0.99082568807339455</v>
      </c>
      <c r="E60" s="55">
        <f t="shared" si="10"/>
        <v>0.91240875912408759</v>
      </c>
      <c r="F60" s="55">
        <f t="shared" si="10"/>
        <v>0.39615384615384613</v>
      </c>
      <c r="G60" s="55">
        <f t="shared" si="10"/>
        <v>0.40425531914893614</v>
      </c>
      <c r="H60" s="55">
        <f t="shared" si="10"/>
        <v>0.29692404268675454</v>
      </c>
      <c r="I60" s="55">
        <f t="shared" si="10"/>
        <v>0.3120407009609949</v>
      </c>
      <c r="J60" s="61"/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61"/>
      <c r="V60" s="61"/>
      <c r="W60" s="61"/>
      <c r="X60" s="61"/>
      <c r="Y60" s="61"/>
      <c r="Z60" s="61"/>
      <c r="AA60" s="61"/>
      <c r="AB60" s="61"/>
      <c r="AC60" s="61"/>
    </row>
    <row r="61" spans="1:29" x14ac:dyDescent="0.35">
      <c r="A61" s="15"/>
      <c r="B61" s="60" t="s">
        <v>72</v>
      </c>
      <c r="C61" s="55">
        <f>C26/C28</f>
        <v>2.0833333333333332E-2</v>
      </c>
      <c r="D61" s="55">
        <f t="shared" ref="D61:I61" si="11">D26/D28</f>
        <v>9.1743119266055051E-3</v>
      </c>
      <c r="E61" s="55">
        <f t="shared" si="11"/>
        <v>8.7591240875912413E-2</v>
      </c>
      <c r="F61" s="55">
        <f t="shared" si="11"/>
        <v>0.60384615384615381</v>
      </c>
      <c r="G61" s="55">
        <f t="shared" si="11"/>
        <v>0.5957446808510638</v>
      </c>
      <c r="H61" s="55">
        <f t="shared" si="11"/>
        <v>0.70307595731324546</v>
      </c>
      <c r="I61" s="55">
        <f t="shared" si="11"/>
        <v>0.6879592990390051</v>
      </c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</row>
  </sheetData>
  <mergeCells count="2">
    <mergeCell ref="A2:B2"/>
    <mergeCell ref="A3:A12"/>
  </mergeCells>
  <conditionalFormatting sqref="C43:W51 C5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3:W5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0:AC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3D986-99CC-4EC0-9642-BF4CA1E74C56}">
  <sheetPr codeName="Sheet7"/>
  <dimension ref="A1:AE63"/>
  <sheetViews>
    <sheetView topLeftCell="A16" zoomScale="85" zoomScaleNormal="85" workbookViewId="0">
      <selection activeCell="L38" sqref="L38"/>
    </sheetView>
  </sheetViews>
  <sheetFormatPr defaultRowHeight="14.5" x14ac:dyDescent="0.35"/>
  <sheetData>
    <row r="1" spans="1:29" ht="17.5" x14ac:dyDescent="0.35">
      <c r="A1" s="1" t="s">
        <v>0</v>
      </c>
      <c r="B1" s="2"/>
    </row>
    <row r="2" spans="1:29" x14ac:dyDescent="0.35">
      <c r="A2" s="232" t="s">
        <v>1</v>
      </c>
      <c r="B2" s="233"/>
      <c r="C2" s="3">
        <v>2010</v>
      </c>
      <c r="D2" s="3">
        <v>2011</v>
      </c>
      <c r="E2" s="3">
        <v>2012</v>
      </c>
      <c r="F2" s="25">
        <v>2013</v>
      </c>
      <c r="G2" s="4">
        <v>2014</v>
      </c>
      <c r="H2" s="4">
        <v>2015</v>
      </c>
      <c r="I2" s="4">
        <v>2016</v>
      </c>
      <c r="J2" s="4">
        <v>2017</v>
      </c>
      <c r="K2" s="4">
        <v>2018</v>
      </c>
      <c r="L2" s="4">
        <v>2019</v>
      </c>
      <c r="M2" s="4">
        <v>2020</v>
      </c>
    </row>
    <row r="3" spans="1:29" x14ac:dyDescent="0.35">
      <c r="A3" s="234" t="s">
        <v>2</v>
      </c>
      <c r="B3" s="8" t="s">
        <v>3</v>
      </c>
      <c r="C3" s="5">
        <v>589034</v>
      </c>
      <c r="D3" s="5">
        <v>596947</v>
      </c>
      <c r="E3" s="5">
        <v>609792</v>
      </c>
      <c r="F3" s="5">
        <v>612654</v>
      </c>
      <c r="G3" s="5">
        <v>605511</v>
      </c>
      <c r="H3" s="5">
        <v>587900</v>
      </c>
      <c r="I3" s="5">
        <v>578977</v>
      </c>
      <c r="J3" s="5">
        <v>574443</v>
      </c>
      <c r="K3" s="5">
        <v>569673</v>
      </c>
      <c r="L3" s="5">
        <v>574967</v>
      </c>
      <c r="M3" s="5">
        <v>572132</v>
      </c>
    </row>
    <row r="4" spans="1:29" x14ac:dyDescent="0.35">
      <c r="A4" s="235"/>
      <c r="B4" s="8" t="s">
        <v>4</v>
      </c>
      <c r="C4" s="5">
        <v>138</v>
      </c>
      <c r="D4" s="5">
        <v>346</v>
      </c>
      <c r="E4" s="5">
        <v>681</v>
      </c>
      <c r="F4" s="5">
        <v>1412</v>
      </c>
      <c r="G4" s="5">
        <v>3206</v>
      </c>
      <c r="H4" s="5">
        <v>5976</v>
      </c>
      <c r="I4" s="5">
        <v>10364</v>
      </c>
      <c r="J4" s="5">
        <v>15514</v>
      </c>
      <c r="K4" s="5">
        <v>17253</v>
      </c>
      <c r="L4" s="5">
        <v>18049</v>
      </c>
      <c r="M4" s="5">
        <v>18076</v>
      </c>
    </row>
    <row r="5" spans="1:29" ht="23" x14ac:dyDescent="0.35">
      <c r="A5" s="235"/>
      <c r="B5" s="14" t="s">
        <v>5</v>
      </c>
      <c r="C5" s="5">
        <v>3305</v>
      </c>
      <c r="D5" s="5">
        <v>3786</v>
      </c>
      <c r="E5" s="5">
        <v>4684</v>
      </c>
      <c r="F5" s="5">
        <v>5020</v>
      </c>
      <c r="G5" s="6">
        <v>5727</v>
      </c>
      <c r="H5" s="6">
        <v>6371</v>
      </c>
      <c r="I5" s="6">
        <v>10075</v>
      </c>
      <c r="J5" s="6">
        <v>20751</v>
      </c>
      <c r="K5" s="6">
        <v>27179</v>
      </c>
      <c r="L5" s="6">
        <v>35718</v>
      </c>
      <c r="M5" s="6">
        <v>41845</v>
      </c>
    </row>
    <row r="6" spans="1:29" ht="34.5" x14ac:dyDescent="0.35">
      <c r="A6" s="235"/>
      <c r="B6" s="9" t="s">
        <v>6</v>
      </c>
      <c r="C6" s="5">
        <v>0</v>
      </c>
      <c r="D6" s="5">
        <v>0</v>
      </c>
      <c r="E6" s="5">
        <v>0</v>
      </c>
      <c r="F6" s="5">
        <v>0</v>
      </c>
      <c r="G6" s="7">
        <v>47</v>
      </c>
      <c r="H6" s="7">
        <v>108</v>
      </c>
      <c r="I6" s="7">
        <v>125</v>
      </c>
      <c r="J6" s="7">
        <v>206</v>
      </c>
      <c r="K6" s="7">
        <v>380</v>
      </c>
      <c r="L6" s="7">
        <v>473</v>
      </c>
      <c r="M6" s="7">
        <v>552</v>
      </c>
    </row>
    <row r="7" spans="1:29" ht="23" x14ac:dyDescent="0.35">
      <c r="A7" s="235"/>
      <c r="B7" s="8" t="s">
        <v>7</v>
      </c>
      <c r="C7" s="5">
        <v>2706</v>
      </c>
      <c r="D7" s="5">
        <v>2642</v>
      </c>
      <c r="E7" s="5">
        <v>2410</v>
      </c>
      <c r="F7" s="5">
        <v>2253</v>
      </c>
      <c r="G7" s="5">
        <v>2100</v>
      </c>
      <c r="H7" s="5">
        <v>1932</v>
      </c>
      <c r="I7" s="5">
        <v>1682</v>
      </c>
      <c r="J7" s="5">
        <v>1006</v>
      </c>
      <c r="K7" s="5">
        <v>386</v>
      </c>
      <c r="L7" s="5">
        <v>250</v>
      </c>
      <c r="M7" s="5">
        <v>202</v>
      </c>
    </row>
    <row r="8" spans="1:29" x14ac:dyDescent="0.35">
      <c r="A8" s="235"/>
      <c r="B8" s="8" t="s">
        <v>8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P8" t="s">
        <v>20</v>
      </c>
    </row>
    <row r="9" spans="1:29" x14ac:dyDescent="0.35">
      <c r="A9" s="235"/>
      <c r="B9" s="9" t="s">
        <v>9</v>
      </c>
      <c r="C9" s="5">
        <v>2</v>
      </c>
      <c r="D9" s="5">
        <v>2</v>
      </c>
      <c r="E9" s="5">
        <v>3</v>
      </c>
      <c r="F9" s="5">
        <v>1</v>
      </c>
      <c r="G9" s="10">
        <v>1</v>
      </c>
      <c r="H9" s="10">
        <v>1</v>
      </c>
      <c r="I9" s="10">
        <v>12</v>
      </c>
      <c r="J9" s="10">
        <v>314</v>
      </c>
      <c r="K9" s="10">
        <v>560</v>
      </c>
      <c r="L9" s="10">
        <v>1120</v>
      </c>
      <c r="M9" s="10">
        <v>1217</v>
      </c>
      <c r="P9" s="31">
        <v>0.1</v>
      </c>
    </row>
    <row r="10" spans="1:29" x14ac:dyDescent="0.35">
      <c r="A10" s="235"/>
      <c r="B10" s="15"/>
      <c r="P10" s="31">
        <v>0.3</v>
      </c>
    </row>
    <row r="11" spans="1:29" ht="23" x14ac:dyDescent="0.35">
      <c r="A11" s="235"/>
      <c r="B11" s="8" t="s">
        <v>11</v>
      </c>
      <c r="C11" s="5"/>
      <c r="D11" s="5"/>
      <c r="E11" s="5"/>
      <c r="F11" s="5">
        <v>6</v>
      </c>
      <c r="G11" s="5">
        <v>17</v>
      </c>
      <c r="H11" s="5">
        <v>23</v>
      </c>
      <c r="I11" s="5">
        <v>22</v>
      </c>
      <c r="J11" s="5">
        <v>22</v>
      </c>
      <c r="K11" s="5">
        <v>21</v>
      </c>
      <c r="L11" s="5">
        <v>19</v>
      </c>
      <c r="M11" s="5">
        <v>18</v>
      </c>
      <c r="P11" s="31">
        <v>0.5</v>
      </c>
    </row>
    <row r="12" spans="1:29" ht="23" x14ac:dyDescent="0.35">
      <c r="A12" s="236"/>
      <c r="B12" s="12" t="s">
        <v>13</v>
      </c>
      <c r="C12" s="13">
        <v>595185</v>
      </c>
      <c r="D12" s="13">
        <v>603723</v>
      </c>
      <c r="E12" s="13">
        <v>617570</v>
      </c>
      <c r="F12" s="13">
        <v>621345</v>
      </c>
      <c r="G12" s="13">
        <v>616609</v>
      </c>
      <c r="H12" s="13">
        <v>602311</v>
      </c>
      <c r="I12" s="13">
        <v>601257</v>
      </c>
      <c r="J12" s="13">
        <v>612256</v>
      </c>
      <c r="K12" s="13">
        <v>615452</v>
      </c>
      <c r="L12" s="13">
        <v>630596</v>
      </c>
      <c r="M12" s="13">
        <v>634042</v>
      </c>
    </row>
    <row r="13" spans="1:29" x14ac:dyDescent="0.35">
      <c r="B13" s="9" t="s">
        <v>10</v>
      </c>
      <c r="C13" s="6">
        <f t="shared" ref="C13:M13" si="0">C6+C9</f>
        <v>2</v>
      </c>
      <c r="D13" s="6">
        <f t="shared" si="0"/>
        <v>2</v>
      </c>
      <c r="E13" s="6">
        <f t="shared" si="0"/>
        <v>3</v>
      </c>
      <c r="F13" s="6">
        <f t="shared" si="0"/>
        <v>1</v>
      </c>
      <c r="G13" s="11">
        <f t="shared" si="0"/>
        <v>48</v>
      </c>
      <c r="H13" s="11">
        <f t="shared" si="0"/>
        <v>109</v>
      </c>
      <c r="I13" s="11">
        <f t="shared" si="0"/>
        <v>137</v>
      </c>
      <c r="J13" s="11">
        <f t="shared" si="0"/>
        <v>520</v>
      </c>
      <c r="K13" s="11">
        <f t="shared" si="0"/>
        <v>940</v>
      </c>
      <c r="L13" s="11">
        <f t="shared" si="0"/>
        <v>1593</v>
      </c>
      <c r="M13" s="11">
        <f t="shared" si="0"/>
        <v>1769</v>
      </c>
    </row>
    <row r="14" spans="1:29" x14ac:dyDescent="0.35">
      <c r="A14" s="16" t="s">
        <v>12</v>
      </c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</row>
    <row r="15" spans="1:29" x14ac:dyDescent="0.35"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</row>
    <row r="16" spans="1:29" x14ac:dyDescent="0.35">
      <c r="A16" s="20"/>
      <c r="B16" s="19" t="s">
        <v>14</v>
      </c>
      <c r="C16" s="26">
        <v>2014</v>
      </c>
      <c r="D16" s="26">
        <v>2015</v>
      </c>
      <c r="E16" s="26">
        <v>2016</v>
      </c>
      <c r="F16" s="26">
        <v>2017</v>
      </c>
      <c r="G16" s="26">
        <v>2018</v>
      </c>
      <c r="H16" s="26">
        <v>2019</v>
      </c>
      <c r="I16" s="26">
        <v>2020</v>
      </c>
      <c r="J16" s="26">
        <v>2021</v>
      </c>
      <c r="K16" s="26">
        <v>2022</v>
      </c>
      <c r="L16" s="26">
        <v>2023</v>
      </c>
      <c r="M16" s="26">
        <v>2024</v>
      </c>
      <c r="N16" s="26">
        <v>2025</v>
      </c>
      <c r="O16" s="26">
        <v>2026</v>
      </c>
      <c r="P16" s="26">
        <v>2027</v>
      </c>
      <c r="Q16" s="26">
        <v>2028</v>
      </c>
      <c r="R16" s="26">
        <v>2029</v>
      </c>
      <c r="S16" s="26">
        <v>2030</v>
      </c>
      <c r="T16" s="26">
        <v>2031</v>
      </c>
      <c r="U16" s="26">
        <v>2032</v>
      </c>
      <c r="V16" s="26">
        <v>2033</v>
      </c>
      <c r="W16" s="26">
        <v>2034</v>
      </c>
      <c r="X16" s="26">
        <v>2035</v>
      </c>
      <c r="Y16" s="26">
        <v>2036</v>
      </c>
      <c r="Z16" s="26">
        <v>2037</v>
      </c>
      <c r="AA16" s="26">
        <v>2038</v>
      </c>
      <c r="AB16" s="26">
        <v>2039</v>
      </c>
      <c r="AC16" s="26">
        <v>2040</v>
      </c>
    </row>
    <row r="17" spans="1:29" x14ac:dyDescent="0.35">
      <c r="A17" s="20"/>
      <c r="B17" s="19" t="s">
        <v>15</v>
      </c>
      <c r="C17" s="27">
        <v>1</v>
      </c>
      <c r="D17" s="27">
        <v>2</v>
      </c>
      <c r="E17" s="27">
        <v>3</v>
      </c>
      <c r="F17" s="27">
        <v>4</v>
      </c>
      <c r="G17" s="27">
        <v>5</v>
      </c>
      <c r="H17" s="27">
        <v>6</v>
      </c>
      <c r="I17" s="27">
        <v>7</v>
      </c>
      <c r="J17" s="27">
        <v>8</v>
      </c>
      <c r="K17" s="27">
        <v>9</v>
      </c>
      <c r="L17" s="27">
        <v>10</v>
      </c>
      <c r="M17" s="27">
        <v>11</v>
      </c>
      <c r="N17" s="27">
        <v>12</v>
      </c>
      <c r="O17" s="27">
        <v>13</v>
      </c>
      <c r="P17" s="27">
        <v>14</v>
      </c>
      <c r="Q17" s="27">
        <v>15</v>
      </c>
      <c r="R17" s="27">
        <v>16</v>
      </c>
      <c r="S17" s="27">
        <v>17</v>
      </c>
      <c r="T17" s="27">
        <v>18</v>
      </c>
      <c r="U17" s="27">
        <v>19</v>
      </c>
      <c r="V17" s="27">
        <v>20</v>
      </c>
      <c r="W17" s="27">
        <v>21</v>
      </c>
      <c r="X17" s="27">
        <v>22</v>
      </c>
      <c r="Y17" s="27">
        <v>23</v>
      </c>
      <c r="Z17" s="27">
        <v>24</v>
      </c>
      <c r="AA17" s="27">
        <v>25</v>
      </c>
      <c r="AB17" s="27">
        <v>26</v>
      </c>
      <c r="AC17" s="27">
        <v>27</v>
      </c>
    </row>
    <row r="18" spans="1:29" x14ac:dyDescent="0.35">
      <c r="A18" s="20"/>
      <c r="B18" s="19" t="s">
        <v>16</v>
      </c>
      <c r="C18" s="13">
        <v>616609</v>
      </c>
      <c r="D18" s="13">
        <v>602311</v>
      </c>
      <c r="E18" s="13">
        <v>601257</v>
      </c>
      <c r="F18" s="13">
        <v>612256</v>
      </c>
      <c r="G18" s="13">
        <v>615452</v>
      </c>
      <c r="H18" s="13">
        <v>630596</v>
      </c>
      <c r="I18" s="13">
        <v>634042</v>
      </c>
      <c r="J18" s="19"/>
      <c r="K18" s="19"/>
      <c r="L18" s="19"/>
    </row>
    <row r="19" spans="1:29" ht="46" x14ac:dyDescent="0.35">
      <c r="A19" s="21"/>
      <c r="B19" s="34" t="s">
        <v>25</v>
      </c>
      <c r="D19" s="33" t="s">
        <v>24</v>
      </c>
      <c r="J19" s="35">
        <f>10259*LN(J17) + 603581</f>
        <v>624913.99077609344</v>
      </c>
      <c r="K19" s="35">
        <f t="shared" ref="K19:AC19" si="1">10259*LN(K17) + 603581</f>
        <v>626122.32693889225</v>
      </c>
      <c r="L19" s="35">
        <f t="shared" si="1"/>
        <v>627203.22046902589</v>
      </c>
      <c r="M19" s="35">
        <f t="shared" si="1"/>
        <v>628181.00760363846</v>
      </c>
      <c r="N19" s="35">
        <f t="shared" si="1"/>
        <v>629073.65732017509</v>
      </c>
      <c r="O19" s="35">
        <f t="shared" si="1"/>
        <v>629894.81545819796</v>
      </c>
      <c r="P19" s="35">
        <f t="shared" si="1"/>
        <v>630655.08914452291</v>
      </c>
      <c r="Q19" s="35">
        <f t="shared" si="1"/>
        <v>631362.88701310754</v>
      </c>
      <c r="R19" s="35">
        <f t="shared" si="1"/>
        <v>632024.98770145793</v>
      </c>
      <c r="S19" s="35">
        <f t="shared" si="1"/>
        <v>632646.93569667276</v>
      </c>
      <c r="T19" s="35">
        <f t="shared" si="1"/>
        <v>633233.32386425673</v>
      </c>
      <c r="U19" s="35">
        <f t="shared" si="1"/>
        <v>633787.99948726851</v>
      </c>
      <c r="V19" s="35">
        <f t="shared" si="1"/>
        <v>634314.21739439038</v>
      </c>
      <c r="W19" s="35">
        <f t="shared" si="1"/>
        <v>634814.75568860455</v>
      </c>
      <c r="X19" s="35">
        <f t="shared" si="1"/>
        <v>635292.00452900294</v>
      </c>
      <c r="Y19" s="35">
        <f t="shared" si="1"/>
        <v>635748.03516121709</v>
      </c>
      <c r="Z19" s="35">
        <f t="shared" si="1"/>
        <v>636184.65424553957</v>
      </c>
      <c r="AA19" s="35">
        <f t="shared" si="1"/>
        <v>636603.44708732283</v>
      </c>
      <c r="AB19" s="35">
        <f t="shared" si="1"/>
        <v>637005.81238356233</v>
      </c>
      <c r="AC19" s="35">
        <f t="shared" si="1"/>
        <v>637392.99040833837</v>
      </c>
    </row>
    <row r="20" spans="1:29" x14ac:dyDescent="0.35">
      <c r="A20" s="18"/>
      <c r="B20" s="22" t="s">
        <v>21</v>
      </c>
      <c r="C20" s="32">
        <f>$P$9*C18</f>
        <v>61660.9</v>
      </c>
      <c r="D20" s="32">
        <f t="shared" ref="D20:I20" si="2">$P$9*D18</f>
        <v>60231.100000000006</v>
      </c>
      <c r="E20" s="32">
        <f t="shared" si="2"/>
        <v>60125.700000000004</v>
      </c>
      <c r="F20" s="32">
        <f t="shared" si="2"/>
        <v>61225.600000000006</v>
      </c>
      <c r="G20" s="32">
        <f t="shared" si="2"/>
        <v>61545.200000000004</v>
      </c>
      <c r="H20" s="32">
        <f t="shared" si="2"/>
        <v>63059.600000000006</v>
      </c>
      <c r="I20" s="32">
        <f t="shared" si="2"/>
        <v>63404.200000000004</v>
      </c>
      <c r="J20" s="19">
        <f>$P$9*J19</f>
        <v>62491.399077609349</v>
      </c>
      <c r="K20" s="19">
        <f t="shared" ref="K20:AC20" si="3">$P$9*K19</f>
        <v>62612.232693889229</v>
      </c>
      <c r="L20" s="19">
        <f t="shared" si="3"/>
        <v>62720.322046902591</v>
      </c>
      <c r="M20" s="19">
        <f t="shared" si="3"/>
        <v>62818.10076036385</v>
      </c>
      <c r="N20" s="19">
        <f t="shared" si="3"/>
        <v>62907.365732017512</v>
      </c>
      <c r="O20" s="19">
        <f t="shared" si="3"/>
        <v>62989.481545819799</v>
      </c>
      <c r="P20" s="19">
        <f t="shared" si="3"/>
        <v>63065.508914452294</v>
      </c>
      <c r="Q20" s="19">
        <f t="shared" si="3"/>
        <v>63136.288701310754</v>
      </c>
      <c r="R20" s="19">
        <f t="shared" si="3"/>
        <v>63202.498770145794</v>
      </c>
      <c r="S20" s="19">
        <f t="shared" si="3"/>
        <v>63264.693569667281</v>
      </c>
      <c r="T20" s="19">
        <f t="shared" si="3"/>
        <v>63323.332386425674</v>
      </c>
      <c r="U20" s="19">
        <f t="shared" si="3"/>
        <v>63378.799948726853</v>
      </c>
      <c r="V20" s="19">
        <f t="shared" si="3"/>
        <v>63431.421739439043</v>
      </c>
      <c r="W20" s="19">
        <f t="shared" si="3"/>
        <v>63481.475568860456</v>
      </c>
      <c r="X20" s="19">
        <f t="shared" si="3"/>
        <v>63529.200452900295</v>
      </c>
      <c r="Y20" s="19">
        <f t="shared" si="3"/>
        <v>63574.803516121712</v>
      </c>
      <c r="Z20" s="19">
        <f t="shared" si="3"/>
        <v>63618.465424553957</v>
      </c>
      <c r="AA20" s="19">
        <f t="shared" si="3"/>
        <v>63660.344708732286</v>
      </c>
      <c r="AB20" s="19">
        <f t="shared" si="3"/>
        <v>63700.581238356237</v>
      </c>
      <c r="AC20" s="41">
        <f t="shared" si="3"/>
        <v>63739.299040833837</v>
      </c>
    </row>
    <row r="21" spans="1:29" x14ac:dyDescent="0.35">
      <c r="A21" s="20"/>
      <c r="B21" s="22" t="s">
        <v>22</v>
      </c>
      <c r="C21" s="32">
        <f>$P$10 * C18</f>
        <v>184982.69999999998</v>
      </c>
      <c r="D21" s="32">
        <f t="shared" ref="D21:I21" si="4">$P$10 * D18</f>
        <v>180693.3</v>
      </c>
      <c r="E21" s="32">
        <f t="shared" si="4"/>
        <v>180377.1</v>
      </c>
      <c r="F21" s="32">
        <f t="shared" si="4"/>
        <v>183676.79999999999</v>
      </c>
      <c r="G21" s="32">
        <f t="shared" si="4"/>
        <v>184635.6</v>
      </c>
      <c r="H21" s="32">
        <f t="shared" si="4"/>
        <v>189178.8</v>
      </c>
      <c r="I21" s="32">
        <f t="shared" si="4"/>
        <v>190212.6</v>
      </c>
      <c r="J21" s="19">
        <f>$P$10*J19</f>
        <v>187474.19723282804</v>
      </c>
      <c r="K21" s="19">
        <f t="shared" ref="K21:AC21" si="5">$P$10*K19</f>
        <v>187836.69808166768</v>
      </c>
      <c r="L21" s="19">
        <f t="shared" si="5"/>
        <v>188160.96614070775</v>
      </c>
      <c r="M21" s="19">
        <f t="shared" si="5"/>
        <v>188454.30228109154</v>
      </c>
      <c r="N21" s="19">
        <f t="shared" si="5"/>
        <v>188722.09719605252</v>
      </c>
      <c r="O21" s="19">
        <f t="shared" si="5"/>
        <v>188968.44463745938</v>
      </c>
      <c r="P21" s="19">
        <f t="shared" si="5"/>
        <v>189196.52674335687</v>
      </c>
      <c r="Q21" s="19">
        <f t="shared" si="5"/>
        <v>189408.86610393226</v>
      </c>
      <c r="R21" s="19">
        <f t="shared" si="5"/>
        <v>189607.49631043736</v>
      </c>
      <c r="S21" s="19">
        <f t="shared" si="5"/>
        <v>189794.08070900184</v>
      </c>
      <c r="T21" s="19">
        <f t="shared" si="5"/>
        <v>189969.997159277</v>
      </c>
      <c r="U21" s="19">
        <f t="shared" si="5"/>
        <v>190136.39984618055</v>
      </c>
      <c r="V21" s="19">
        <f t="shared" si="5"/>
        <v>190294.2652183171</v>
      </c>
      <c r="W21" s="19">
        <f t="shared" si="5"/>
        <v>190444.42670658135</v>
      </c>
      <c r="X21" s="19">
        <f t="shared" si="5"/>
        <v>190587.60135870086</v>
      </c>
      <c r="Y21" s="19">
        <f t="shared" si="5"/>
        <v>190724.41054836512</v>
      </c>
      <c r="Z21" s="19">
        <f t="shared" si="5"/>
        <v>190855.39627366187</v>
      </c>
      <c r="AA21" s="19">
        <f t="shared" si="5"/>
        <v>190981.03412619684</v>
      </c>
      <c r="AB21" s="19">
        <f t="shared" si="5"/>
        <v>191101.7437150687</v>
      </c>
      <c r="AC21" s="41">
        <f t="shared" si="5"/>
        <v>191217.89712250151</v>
      </c>
    </row>
    <row r="22" spans="1:29" x14ac:dyDescent="0.35">
      <c r="A22" s="21"/>
      <c r="B22" s="22" t="s">
        <v>23</v>
      </c>
      <c r="C22" s="32">
        <f>$P$11*C18</f>
        <v>308304.5</v>
      </c>
      <c r="D22" s="32">
        <f t="shared" ref="D22:I22" si="6">$P$11*D18</f>
        <v>301155.5</v>
      </c>
      <c r="E22" s="32">
        <f t="shared" si="6"/>
        <v>300628.5</v>
      </c>
      <c r="F22" s="32">
        <f t="shared" si="6"/>
        <v>306128</v>
      </c>
      <c r="G22" s="32">
        <f t="shared" si="6"/>
        <v>307726</v>
      </c>
      <c r="H22" s="32">
        <f t="shared" si="6"/>
        <v>315298</v>
      </c>
      <c r="I22" s="32">
        <f t="shared" si="6"/>
        <v>317021</v>
      </c>
      <c r="J22" s="22">
        <f>$P$11*J19</f>
        <v>312456.99538804672</v>
      </c>
      <c r="K22" s="22">
        <f t="shared" ref="K22:AC22" si="7">$P$11*K19</f>
        <v>313061.16346944612</v>
      </c>
      <c r="L22" s="22">
        <f t="shared" si="7"/>
        <v>313601.61023451295</v>
      </c>
      <c r="M22" s="22">
        <f t="shared" si="7"/>
        <v>314090.50380181923</v>
      </c>
      <c r="N22" s="22">
        <f t="shared" si="7"/>
        <v>314536.82866008754</v>
      </c>
      <c r="O22" s="22">
        <f t="shared" si="7"/>
        <v>314947.40772909898</v>
      </c>
      <c r="P22" s="22">
        <f t="shared" si="7"/>
        <v>315327.54457226145</v>
      </c>
      <c r="Q22" s="22">
        <f t="shared" si="7"/>
        <v>315681.44350655377</v>
      </c>
      <c r="R22" s="22">
        <f t="shared" si="7"/>
        <v>316012.49385072896</v>
      </c>
      <c r="S22" s="22">
        <f t="shared" si="7"/>
        <v>316323.46784833638</v>
      </c>
      <c r="T22" s="22">
        <f t="shared" si="7"/>
        <v>316616.66193212837</v>
      </c>
      <c r="U22" s="22">
        <f t="shared" si="7"/>
        <v>316893.99974363425</v>
      </c>
      <c r="V22" s="22">
        <f t="shared" si="7"/>
        <v>317157.10869719519</v>
      </c>
      <c r="W22" s="22">
        <f t="shared" si="7"/>
        <v>317407.37784430227</v>
      </c>
      <c r="X22" s="22">
        <f t="shared" si="7"/>
        <v>317646.00226450147</v>
      </c>
      <c r="Y22" s="22">
        <f t="shared" si="7"/>
        <v>317874.01758060855</v>
      </c>
      <c r="Z22" s="22">
        <f t="shared" si="7"/>
        <v>318092.32712276978</v>
      </c>
      <c r="AA22" s="22">
        <f t="shared" si="7"/>
        <v>318301.72354366141</v>
      </c>
      <c r="AB22" s="22">
        <f t="shared" si="7"/>
        <v>318502.90619178116</v>
      </c>
      <c r="AC22" s="41">
        <f t="shared" si="7"/>
        <v>318696.49520416919</v>
      </c>
    </row>
    <row r="23" spans="1:29" x14ac:dyDescent="0.35">
      <c r="A23" s="23"/>
      <c r="B23" s="22" t="s">
        <v>37</v>
      </c>
      <c r="J23" s="22"/>
      <c r="K23" s="22"/>
      <c r="L23" s="22"/>
    </row>
    <row r="24" spans="1:29" x14ac:dyDescent="0.35">
      <c r="A24" s="23"/>
      <c r="B24" s="22" t="s">
        <v>17</v>
      </c>
      <c r="C24" s="28">
        <v>47</v>
      </c>
      <c r="D24" s="28">
        <v>108</v>
      </c>
      <c r="E24" s="28">
        <v>125</v>
      </c>
      <c r="F24" s="28">
        <v>206</v>
      </c>
      <c r="G24" s="28">
        <v>380</v>
      </c>
      <c r="H24" s="28">
        <v>473</v>
      </c>
      <c r="I24" s="28">
        <v>552</v>
      </c>
      <c r="J24" s="22"/>
      <c r="K24" s="22"/>
      <c r="L24" s="22"/>
    </row>
    <row r="25" spans="1:29" x14ac:dyDescent="0.35">
      <c r="A25" s="23"/>
      <c r="J25" s="22"/>
      <c r="K25" s="22"/>
      <c r="L25" s="22"/>
    </row>
    <row r="26" spans="1:29" x14ac:dyDescent="0.35">
      <c r="A26" s="24"/>
      <c r="B26" s="19" t="s">
        <v>18</v>
      </c>
      <c r="C26" s="29">
        <v>1</v>
      </c>
      <c r="D26" s="29">
        <v>1</v>
      </c>
      <c r="E26" s="29">
        <v>12</v>
      </c>
      <c r="F26" s="29">
        <v>314</v>
      </c>
      <c r="G26" s="29">
        <v>560</v>
      </c>
      <c r="H26" s="29">
        <v>1120</v>
      </c>
      <c r="I26" s="29">
        <v>1217</v>
      </c>
      <c r="J26" s="22"/>
      <c r="K26" s="22"/>
      <c r="L26" s="22"/>
    </row>
    <row r="27" spans="1:29" x14ac:dyDescent="0.35">
      <c r="A27" s="24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</row>
    <row r="28" spans="1:29" x14ac:dyDescent="0.35">
      <c r="A28" s="24"/>
      <c r="B28" s="19" t="s">
        <v>19</v>
      </c>
      <c r="C28" s="30">
        <f t="shared" ref="C28:I28" si="8">C24+C26</f>
        <v>48</v>
      </c>
      <c r="D28" s="30">
        <f t="shared" si="8"/>
        <v>109</v>
      </c>
      <c r="E28" s="30">
        <f t="shared" si="8"/>
        <v>137</v>
      </c>
      <c r="F28" s="30">
        <f t="shared" si="8"/>
        <v>520</v>
      </c>
      <c r="G28" s="30">
        <f t="shared" si="8"/>
        <v>940</v>
      </c>
      <c r="H28" s="30">
        <f t="shared" si="8"/>
        <v>1593</v>
      </c>
      <c r="I28" s="30">
        <f t="shared" si="8"/>
        <v>1769</v>
      </c>
      <c r="J28" s="22"/>
      <c r="K28" s="22"/>
      <c r="L28" s="22"/>
    </row>
    <row r="29" spans="1:29" x14ac:dyDescent="0.35">
      <c r="A29" s="24"/>
      <c r="B29" s="22" t="s">
        <v>26</v>
      </c>
      <c r="C29" s="22"/>
      <c r="D29" s="22" t="s">
        <v>27</v>
      </c>
      <c r="E29" s="22"/>
      <c r="F29" s="22"/>
      <c r="G29" s="22"/>
      <c r="H29" s="22"/>
      <c r="I29" s="22"/>
      <c r="J29" s="36">
        <f>32.306*J17^2.0066</f>
        <v>2096.1557880242731</v>
      </c>
      <c r="K29" s="36">
        <f t="shared" ref="K29:AC29" si="9">32.306*K17^2.0066</f>
        <v>2655.0102873441447</v>
      </c>
      <c r="L29" s="36">
        <f t="shared" si="9"/>
        <v>3280.0705788652981</v>
      </c>
      <c r="M29" s="36">
        <f t="shared" si="9"/>
        <v>3971.3828020318924</v>
      </c>
      <c r="N29" s="36">
        <f t="shared" si="9"/>
        <v>4728.9887086383087</v>
      </c>
      <c r="O29" s="36">
        <f t="shared" si="9"/>
        <v>5552.9264284143255</v>
      </c>
      <c r="P29" s="36">
        <f t="shared" si="9"/>
        <v>6443.2310498578972</v>
      </c>
      <c r="Q29" s="36">
        <f t="shared" si="9"/>
        <v>7399.9350714342499</v>
      </c>
      <c r="R29" s="36">
        <f t="shared" si="9"/>
        <v>8423.068759104166</v>
      </c>
      <c r="S29" s="36">
        <f t="shared" si="9"/>
        <v>9512.6604344675798</v>
      </c>
      <c r="T29" s="36">
        <f t="shared" si="9"/>
        <v>10668.736710407928</v>
      </c>
      <c r="U29" s="36">
        <f t="shared" si="9"/>
        <v>11891.322686275918</v>
      </c>
      <c r="V29" s="36">
        <f t="shared" si="9"/>
        <v>13180.442111384269</v>
      </c>
      <c r="W29" s="36">
        <f t="shared" si="9"/>
        <v>14536.117523328348</v>
      </c>
      <c r="X29" s="36">
        <f t="shared" si="9"/>
        <v>15958.370366053667</v>
      </c>
      <c r="Y29" s="36">
        <f t="shared" si="9"/>
        <v>17447.221091443993</v>
      </c>
      <c r="Z29" s="36">
        <f t="shared" si="9"/>
        <v>19002.689247363553</v>
      </c>
      <c r="AA29" s="36">
        <f t="shared" si="9"/>
        <v>20624.793554460794</v>
      </c>
      <c r="AB29" s="36">
        <f t="shared" si="9"/>
        <v>22313.551973570658</v>
      </c>
      <c r="AC29" s="36">
        <f t="shared" si="9"/>
        <v>24068.981765190212</v>
      </c>
    </row>
    <row r="30" spans="1:29" x14ac:dyDescent="0.35">
      <c r="A30" s="21"/>
      <c r="B30" s="22" t="s">
        <v>35</v>
      </c>
      <c r="C30" s="22" t="s">
        <v>34</v>
      </c>
      <c r="D30" s="22" t="s">
        <v>80</v>
      </c>
      <c r="E30" s="22"/>
      <c r="F30" s="22"/>
      <c r="G30" s="22"/>
      <c r="H30" s="22"/>
      <c r="I30" s="22"/>
      <c r="J30" s="38">
        <v>10697.086026570332</v>
      </c>
      <c r="K30" s="38">
        <v>14859.407303167698</v>
      </c>
      <c r="L30" s="38">
        <v>19938.073320126092</v>
      </c>
      <c r="M30" s="38">
        <v>26012.694314263328</v>
      </c>
      <c r="N30" s="38">
        <v>33161.222890753779</v>
      </c>
      <c r="O30" s="38">
        <v>41460.13568066193</v>
      </c>
      <c r="P30" s="38">
        <v>50984.581580652695</v>
      </c>
      <c r="Q30" s="38">
        <v>61808.504833804232</v>
      </c>
      <c r="R30" s="38">
        <v>74004.748720753429</v>
      </c>
      <c r="S30" s="38">
        <v>87645.14400868745</v>
      </c>
      <c r="T30" s="38">
        <v>102800.58521346899</v>
      </c>
      <c r="U30" s="38">
        <v>119541.09697332935</v>
      </c>
      <c r="V30" s="38">
        <v>137935.89229504974</v>
      </c>
      <c r="W30" s="38">
        <v>158053.42404354905</v>
      </c>
      <c r="X30" s="38">
        <v>179961.4307574227</v>
      </c>
      <c r="Y30" s="38">
        <v>203726.97765615146</v>
      </c>
      <c r="Z30" s="38">
        <v>229416.49353921786</v>
      </c>
      <c r="AA30" s="38">
        <v>257095.80414933502</v>
      </c>
      <c r="AB30" s="38">
        <v>286830.16247177561</v>
      </c>
      <c r="AC30" s="38">
        <v>318684.27636238775</v>
      </c>
    </row>
    <row r="37" spans="2:23" x14ac:dyDescent="0.35">
      <c r="B37" t="s">
        <v>30</v>
      </c>
      <c r="C37" t="s">
        <v>27</v>
      </c>
    </row>
    <row r="38" spans="2:23" x14ac:dyDescent="0.35">
      <c r="B38" t="s">
        <v>28</v>
      </c>
      <c r="C38">
        <v>8</v>
      </c>
    </row>
    <row r="39" spans="2:23" x14ac:dyDescent="0.35">
      <c r="B39" t="s">
        <v>29</v>
      </c>
      <c r="C39">
        <v>2.0066000000000002</v>
      </c>
    </row>
    <row r="40" spans="2:23" x14ac:dyDescent="0.35">
      <c r="B40" t="s">
        <v>31</v>
      </c>
      <c r="C40" s="37">
        <f>32.306*C38^C39</f>
        <v>2096.1557880242731</v>
      </c>
    </row>
    <row r="42" spans="2:23" x14ac:dyDescent="0.35">
      <c r="G42" t="s">
        <v>28</v>
      </c>
    </row>
    <row r="43" spans="2:23" x14ac:dyDescent="0.35">
      <c r="C43" s="38">
        <f>C40</f>
        <v>2096.1557880242731</v>
      </c>
      <c r="D43" s="39">
        <v>8</v>
      </c>
      <c r="E43" s="39">
        <v>9</v>
      </c>
      <c r="F43" s="39">
        <v>10</v>
      </c>
      <c r="G43" s="39">
        <v>11</v>
      </c>
      <c r="H43" s="39">
        <v>12</v>
      </c>
      <c r="I43" s="39">
        <v>13</v>
      </c>
      <c r="J43" s="39">
        <v>14</v>
      </c>
      <c r="K43" s="39">
        <v>15</v>
      </c>
      <c r="L43" s="39">
        <v>16</v>
      </c>
      <c r="M43" s="39">
        <v>17</v>
      </c>
      <c r="N43" s="39">
        <v>18</v>
      </c>
      <c r="O43" s="39">
        <v>19</v>
      </c>
      <c r="P43" s="39">
        <v>20</v>
      </c>
      <c r="Q43" s="39">
        <v>21</v>
      </c>
      <c r="R43" s="39">
        <v>22</v>
      </c>
      <c r="S43" s="39">
        <v>23</v>
      </c>
      <c r="T43" s="39">
        <v>24</v>
      </c>
      <c r="U43" s="39">
        <v>25</v>
      </c>
      <c r="V43" s="39">
        <v>26</v>
      </c>
      <c r="W43" s="42">
        <v>27</v>
      </c>
    </row>
    <row r="44" spans="2:23" x14ac:dyDescent="0.35">
      <c r="C44" s="39">
        <v>2.0066000000000002</v>
      </c>
      <c r="D44" s="38">
        <f t="dataTable" ref="D44:W55" dt2D="1" dtr="1" r1="C38" r2="C39"/>
        <v>2096.1557880242731</v>
      </c>
      <c r="E44" s="38">
        <v>2655.0102873441447</v>
      </c>
      <c r="F44" s="38">
        <v>3280.0705788652981</v>
      </c>
      <c r="G44" s="38">
        <v>3971.3828020318924</v>
      </c>
      <c r="H44" s="38">
        <v>4728.9887086383087</v>
      </c>
      <c r="I44" s="38">
        <v>5552.9264284143255</v>
      </c>
      <c r="J44" s="38">
        <v>6443.2310498578972</v>
      </c>
      <c r="K44" s="38">
        <v>7399.9350714342499</v>
      </c>
      <c r="L44" s="38">
        <v>8423.068759104166</v>
      </c>
      <c r="M44" s="38">
        <v>9512.6604344675798</v>
      </c>
      <c r="N44" s="38">
        <v>10668.736710407928</v>
      </c>
      <c r="O44" s="38">
        <v>11891.322686275918</v>
      </c>
      <c r="P44" s="38">
        <v>13180.442111384269</v>
      </c>
      <c r="Q44" s="38">
        <v>14536.117523328348</v>
      </c>
      <c r="R44" s="38">
        <v>15958.370366053667</v>
      </c>
      <c r="S44" s="38">
        <v>17447.221091443993</v>
      </c>
      <c r="T44" s="38">
        <v>19002.689247363553</v>
      </c>
      <c r="U44" s="38">
        <v>20624.793554460794</v>
      </c>
      <c r="V44" s="38">
        <v>22313.551973570658</v>
      </c>
      <c r="W44" s="43">
        <v>24068.981765190212</v>
      </c>
    </row>
    <row r="45" spans="2:23" x14ac:dyDescent="0.35">
      <c r="C45" s="39">
        <v>2.1</v>
      </c>
      <c r="D45" s="38">
        <v>2545.4944907213344</v>
      </c>
      <c r="E45" s="38">
        <v>3259.8112825527337</v>
      </c>
      <c r="F45" s="38">
        <v>4067.0844353422376</v>
      </c>
      <c r="G45" s="38">
        <v>4968.3001793784388</v>
      </c>
      <c r="H45" s="38">
        <v>5964.3594024333224</v>
      </c>
      <c r="I45" s="38">
        <v>7056.0919012882023</v>
      </c>
      <c r="J45" s="38">
        <v>8244.2672886073033</v>
      </c>
      <c r="K45" s="38">
        <v>9529.603533162488</v>
      </c>
      <c r="L45" s="38">
        <v>10912.773776749851</v>
      </c>
      <c r="M45" s="38">
        <v>12394.411865506125</v>
      </c>
      <c r="N45" s="38">
        <v>13975.116902065663</v>
      </c>
      <c r="O45" s="38">
        <v>15655.457038437413</v>
      </c>
      <c r="P45" s="38">
        <v>17435.972670776846</v>
      </c>
      <c r="Q45" s="38">
        <v>19317.179156433471</v>
      </c>
      <c r="R45" s="38">
        <v>21299.569144688467</v>
      </c>
      <c r="S45" s="38">
        <v>23383.614591635458</v>
      </c>
      <c r="T45" s="38">
        <v>25569.768514227439</v>
      </c>
      <c r="U45" s="38">
        <v>27858.466526978737</v>
      </c>
      <c r="V45" s="38">
        <v>30250.128196071815</v>
      </c>
      <c r="W45" s="43">
        <v>32745.158238908585</v>
      </c>
    </row>
    <row r="46" spans="2:23" ht="29" x14ac:dyDescent="0.35">
      <c r="B46" s="15" t="s">
        <v>32</v>
      </c>
      <c r="C46" s="39">
        <v>2.2000000000000002</v>
      </c>
      <c r="D46" s="38">
        <v>3133.8713214518334</v>
      </c>
      <c r="E46" s="38">
        <v>4060.8477719836806</v>
      </c>
      <c r="F46" s="38">
        <v>5120.1559475648792</v>
      </c>
      <c r="G46" s="38">
        <v>6314.6181868352378</v>
      </c>
      <c r="H46" s="38">
        <v>7646.8387110312287</v>
      </c>
      <c r="I46" s="38">
        <v>9119.2382823395001</v>
      </c>
      <c r="J46" s="38">
        <v>10734.080976617784</v>
      </c>
      <c r="K46" s="38">
        <v>12493.495325844249</v>
      </c>
      <c r="L46" s="38">
        <v>14399.491326896425</v>
      </c>
      <c r="M46" s="38">
        <v>16453.974343073478</v>
      </c>
      <c r="N46" s="38">
        <v>18658.756622284105</v>
      </c>
      <c r="O46" s="38">
        <v>21015.566954909846</v>
      </c>
      <c r="P46" s="38">
        <v>23526.058857184227</v>
      </c>
      <c r="Q46" s="38">
        <v>26191.817570007504</v>
      </c>
      <c r="R46" s="38">
        <v>29014.366094607991</v>
      </c>
      <c r="S46" s="38">
        <v>31995.170436607481</v>
      </c>
      <c r="T46" s="38">
        <v>35135.644193156884</v>
      </c>
      <c r="U46" s="38">
        <v>38437.152590096986</v>
      </c>
      <c r="V46" s="38">
        <v>41901.016054997497</v>
      </c>
      <c r="W46" s="43">
        <v>45528.513395659313</v>
      </c>
    </row>
    <row r="47" spans="2:23" x14ac:dyDescent="0.35">
      <c r="C47" s="42">
        <v>2.2999999999999998</v>
      </c>
      <c r="D47" s="43">
        <v>3858.248169547272</v>
      </c>
      <c r="E47" s="43">
        <v>5058.7237106288094</v>
      </c>
      <c r="F47" s="43">
        <v>6445.894434738464</v>
      </c>
      <c r="G47" s="43">
        <v>8025.763622539177</v>
      </c>
      <c r="H47" s="43">
        <v>9803.9266796480297</v>
      </c>
      <c r="I47" s="43">
        <v>11785.632615542312</v>
      </c>
      <c r="J47" s="43">
        <v>13975.831978641721</v>
      </c>
      <c r="K47" s="43">
        <v>16379.215033838131</v>
      </c>
      <c r="L47" s="43">
        <v>19000.2427169455</v>
      </c>
      <c r="M47" s="43">
        <v>21843.172118233033</v>
      </c>
      <c r="N47" s="43">
        <v>24912.077739984456</v>
      </c>
      <c r="O47" s="43">
        <v>28210.869433702585</v>
      </c>
      <c r="P47" s="43">
        <v>31743.307689357363</v>
      </c>
      <c r="Q47" s="43">
        <v>35513.016784962645</v>
      </c>
      <c r="R47" s="43">
        <v>39523.496186863864</v>
      </c>
      <c r="S47" s="43">
        <v>43778.130504842637</v>
      </c>
      <c r="T47" s="43">
        <v>48280.198241967395</v>
      </c>
      <c r="U47" s="43">
        <v>53032.879530667517</v>
      </c>
      <c r="V47" s="43">
        <v>58039.263009442213</v>
      </c>
      <c r="W47" s="43">
        <v>63302.351965907401</v>
      </c>
    </row>
    <row r="48" spans="2:23" x14ac:dyDescent="0.35">
      <c r="C48" s="39">
        <v>2.4</v>
      </c>
      <c r="D48" s="38">
        <v>4750.0606792363778</v>
      </c>
      <c r="E48" s="38">
        <v>6301.8086412969205</v>
      </c>
      <c r="F48" s="38">
        <v>8114.9003056348502</v>
      </c>
      <c r="G48" s="38">
        <v>10200.598012269629</v>
      </c>
      <c r="H48" s="38">
        <v>12569.505121280712</v>
      </c>
      <c r="I48" s="38">
        <v>15231.659909307742</v>
      </c>
      <c r="J48" s="38">
        <v>18196.609464816003</v>
      </c>
      <c r="K48" s="38">
        <v>21473.469043506469</v>
      </c>
      <c r="L48" s="38">
        <v>25070.970571614675</v>
      </c>
      <c r="M48" s="38">
        <v>28997.502866996118</v>
      </c>
      <c r="N48" s="38">
        <v>33261.145417473068</v>
      </c>
      <c r="O48" s="38">
        <v>37869.697063751199</v>
      </c>
      <c r="P48" s="38">
        <v>42830.700593674221</v>
      </c>
      <c r="Q48" s="38">
        <v>48151.464013449098</v>
      </c>
      <c r="R48" s="38">
        <v>53839.07908721616</v>
      </c>
      <c r="S48" s="38">
        <v>59900.437608115761</v>
      </c>
      <c r="T48" s="38">
        <v>66342.24576812124</v>
      </c>
      <c r="U48" s="38">
        <v>73171.036921161271</v>
      </c>
      <c r="V48" s="38">
        <v>80393.182978135665</v>
      </c>
      <c r="W48" s="38">
        <v>88014.904628923745</v>
      </c>
    </row>
    <row r="49" spans="3:31" x14ac:dyDescent="0.35">
      <c r="C49" s="39">
        <v>2.5</v>
      </c>
      <c r="D49" s="38">
        <v>5848.0106682912246</v>
      </c>
      <c r="E49" s="38">
        <v>7850.3580000000047</v>
      </c>
      <c r="F49" s="38">
        <v>10216.054208939975</v>
      </c>
      <c r="G49" s="38">
        <v>12964.772537743809</v>
      </c>
      <c r="H49" s="38">
        <v>16115.222416124201</v>
      </c>
      <c r="I49" s="38">
        <v>19685.278776368596</v>
      </c>
      <c r="J49" s="38">
        <v>23692.084773275306</v>
      </c>
      <c r="K49" s="38">
        <v>28152.134996079785</v>
      </c>
      <c r="L49" s="38">
        <v>33081.343999999997</v>
      </c>
      <c r="M49" s="38">
        <v>38495.103548607985</v>
      </c>
      <c r="N49" s="38">
        <v>44408.331012336501</v>
      </c>
      <c r="O49" s="38">
        <v>50835.510726478999</v>
      </c>
      <c r="P49" s="38">
        <v>57790.72966488653</v>
      </c>
      <c r="Q49" s="38">
        <v>65287.708466948308</v>
      </c>
      <c r="R49" s="38">
        <v>73339.828623838199</v>
      </c>
      <c r="S49" s="38">
        <v>81960.156458642436</v>
      </c>
      <c r="T49" s="38">
        <v>91161.46440616707</v>
      </c>
      <c r="U49" s="38">
        <v>100956.24999999996</v>
      </c>
      <c r="V49" s="38">
        <v>111356.75289854285</v>
      </c>
      <c r="W49" s="38">
        <v>122374.97022244318</v>
      </c>
    </row>
    <row r="50" spans="3:31" x14ac:dyDescent="0.35">
      <c r="C50" s="39">
        <v>2.6</v>
      </c>
      <c r="D50" s="38">
        <v>7199.7456634482123</v>
      </c>
      <c r="E50" s="38">
        <v>9779.4338476581961</v>
      </c>
      <c r="F50" s="38">
        <v>12861.250251901292</v>
      </c>
      <c r="G50" s="38">
        <v>16477.987540853712</v>
      </c>
      <c r="H50" s="38">
        <v>20661.147039231324</v>
      </c>
      <c r="I50" s="38">
        <v>25441.101154480799</v>
      </c>
      <c r="J50" s="38">
        <v>30847.223598956261</v>
      </c>
      <c r="K50" s="38">
        <v>36907.995779897683</v>
      </c>
      <c r="L50" s="38">
        <v>43651.095106999419</v>
      </c>
      <c r="M50" s="38">
        <v>51103.46928889057</v>
      </c>
      <c r="N50" s="38">
        <v>59291.399575952171</v>
      </c>
      <c r="O50" s="38">
        <v>68240.555145491235</v>
      </c>
      <c r="P50" s="38">
        <v>77976.040291371231</v>
      </c>
      <c r="Q50" s="38">
        <v>88522.435697379638</v>
      </c>
      <c r="R50" s="38">
        <v>99903.834793695554</v>
      </c>
      <c r="S50" s="38">
        <v>112143.87598756062</v>
      </c>
      <c r="T50" s="38">
        <v>125265.77140188083</v>
      </c>
      <c r="U50" s="38">
        <v>139292.33263489371</v>
      </c>
      <c r="V50" s="38">
        <v>154245.99396045334</v>
      </c>
      <c r="W50" s="38">
        <v>170148.83331501688</v>
      </c>
    </row>
    <row r="51" spans="3:31" x14ac:dyDescent="0.35">
      <c r="C51" s="39">
        <v>2.7</v>
      </c>
      <c r="D51" s="38">
        <v>8863.926651058553</v>
      </c>
      <c r="E51" s="38">
        <v>12182.543315951047</v>
      </c>
      <c r="F51" s="38">
        <v>16191.354769562669</v>
      </c>
      <c r="G51" s="38">
        <v>20943.219220086816</v>
      </c>
      <c r="H51" s="38">
        <v>26489.426329581176</v>
      </c>
      <c r="I51" s="38">
        <v>32879.881220149218</v>
      </c>
      <c r="J51" s="38">
        <v>40163.253376391578</v>
      </c>
      <c r="K51" s="38">
        <v>48387.099332914993</v>
      </c>
      <c r="L51" s="38">
        <v>57597.965307585713</v>
      </c>
      <c r="M51" s="38">
        <v>67841.474177694938</v>
      </c>
      <c r="N51" s="38">
        <v>79162.400016758969</v>
      </c>
      <c r="O51" s="38">
        <v>91604.732597664814</v>
      </c>
      <c r="P51" s="38">
        <v>105211.73369464987</v>
      </c>
      <c r="Q51" s="38">
        <v>120025.98660303369</v>
      </c>
      <c r="R51" s="38">
        <v>136089.43999143605</v>
      </c>
      <c r="S51" s="38">
        <v>153443.44697364536</v>
      </c>
      <c r="T51" s="38">
        <v>172128.80011443439</v>
      </c>
      <c r="U51" s="38">
        <v>192185.76295048482</v>
      </c>
      <c r="V51" s="38">
        <v>213654.09850379694</v>
      </c>
      <c r="W51" s="38">
        <v>236573.09518308629</v>
      </c>
    </row>
    <row r="52" spans="3:31" x14ac:dyDescent="0.35">
      <c r="C52" s="42">
        <v>2.8</v>
      </c>
      <c r="D52" s="39">
        <v>10912.773776749842</v>
      </c>
      <c r="E52" s="39">
        <v>15176.17113188642</v>
      </c>
      <c r="F52" s="39">
        <v>20383.707970777119</v>
      </c>
      <c r="G52" s="39">
        <v>26618.446592045995</v>
      </c>
      <c r="H52" s="39">
        <v>33961.798245660888</v>
      </c>
      <c r="I52" s="39">
        <v>42493.702709118566</v>
      </c>
      <c r="J52" s="39">
        <v>52292.77495919622</v>
      </c>
      <c r="K52" s="39">
        <v>63436.427050005186</v>
      </c>
      <c r="L52" s="39">
        <v>76000.970867782002</v>
      </c>
      <c r="M52" s="39">
        <v>90061.705842021489</v>
      </c>
      <c r="N52" s="39">
        <v>105692.99462033673</v>
      </c>
      <c r="O52" s="39">
        <v>122968.32897093006</v>
      </c>
      <c r="P52" s="39">
        <v>141960.38764818953</v>
      </c>
      <c r="Q52" s="39">
        <v>162741.08757332846</v>
      </c>
      <c r="R52" s="39">
        <v>185381.62939818736</v>
      </c>
      <c r="S52" s="39">
        <v>209952.53830682248</v>
      </c>
      <c r="T52" s="39">
        <v>236523.70074647531</v>
      </c>
      <c r="U52" s="39">
        <v>265164.39765333763</v>
      </c>
      <c r="V52" s="39">
        <v>295943.33463968971</v>
      </c>
      <c r="W52" s="39">
        <v>328928.66953067796</v>
      </c>
    </row>
    <row r="53" spans="3:31" x14ac:dyDescent="0.35">
      <c r="C53" s="42">
        <v>2.9</v>
      </c>
      <c r="D53" s="39">
        <v>13435.200469342471</v>
      </c>
      <c r="E53" s="39">
        <v>18905.425923890769</v>
      </c>
      <c r="F53" s="39">
        <v>25661.567951002657</v>
      </c>
      <c r="G53" s="39">
        <v>33831.556243943473</v>
      </c>
      <c r="H53" s="39">
        <v>43542.042992110823</v>
      </c>
      <c r="I53" s="39">
        <v>54918.530813438229</v>
      </c>
      <c r="J53" s="39">
        <v>68085.478218269418</v>
      </c>
      <c r="K53" s="39">
        <v>83166.387990801013</v>
      </c>
      <c r="L53" s="39">
        <v>100283.88228645863</v>
      </c>
      <c r="M53" s="39">
        <v>119559.76719977599</v>
      </c>
      <c r="N53" s="39">
        <v>141115.0888483623</v>
      </c>
      <c r="O53" s="39">
        <v>165070.18252339057</v>
      </c>
      <c r="P53" s="39">
        <v>191544.71610279242</v>
      </c>
      <c r="Q53" s="39">
        <v>220657.72866457276</v>
      </c>
      <c r="R53" s="39">
        <v>252527.66504505894</v>
      </c>
      <c r="S53" s="39">
        <v>287272.40694122831</v>
      </c>
      <c r="T53" s="39">
        <v>325009.30104442762</v>
      </c>
      <c r="U53" s="39">
        <v>365855.18460580637</v>
      </c>
      <c r="V53" s="39">
        <v>409926.40876534866</v>
      </c>
      <c r="W53" s="39">
        <v>457338.85992187529</v>
      </c>
    </row>
    <row r="54" spans="3:31" x14ac:dyDescent="0.35">
      <c r="C54" s="42">
        <v>3</v>
      </c>
      <c r="D54" s="39">
        <v>16540.671999999999</v>
      </c>
      <c r="E54" s="39">
        <v>23551.073999999997</v>
      </c>
      <c r="F54" s="39">
        <v>32305.999999999996</v>
      </c>
      <c r="G54" s="39">
        <v>42999.286</v>
      </c>
      <c r="H54" s="39">
        <v>55824.767999999996</v>
      </c>
      <c r="I54" s="39">
        <v>70976.281999999992</v>
      </c>
      <c r="J54" s="39">
        <v>88647.66399999999</v>
      </c>
      <c r="K54" s="39">
        <v>109032.74999999999</v>
      </c>
      <c r="L54" s="39">
        <v>132325.37599999999</v>
      </c>
      <c r="M54" s="39">
        <v>158719.378</v>
      </c>
      <c r="N54" s="39">
        <v>188408.59199999998</v>
      </c>
      <c r="O54" s="39">
        <v>221586.85399999999</v>
      </c>
      <c r="P54" s="39">
        <v>258447.99999999997</v>
      </c>
      <c r="Q54" s="39">
        <v>299185.86599999998</v>
      </c>
      <c r="R54" s="39">
        <v>343994.288</v>
      </c>
      <c r="S54" s="39">
        <v>393067.10199999996</v>
      </c>
      <c r="T54" s="39">
        <v>446598.14399999997</v>
      </c>
      <c r="U54" s="39">
        <v>504781.24999999994</v>
      </c>
      <c r="V54" s="39">
        <v>567810.25599999994</v>
      </c>
      <c r="W54" s="39">
        <v>635878.99799999991</v>
      </c>
    </row>
    <row r="55" spans="3:31" x14ac:dyDescent="0.35">
      <c r="C55" s="42">
        <v>2.7904</v>
      </c>
      <c r="D55" s="38">
        <v>10697.086026570332</v>
      </c>
      <c r="E55" s="38">
        <v>14859.407303167698</v>
      </c>
      <c r="F55" s="38">
        <v>19938.073320126092</v>
      </c>
      <c r="G55" s="38">
        <v>26012.694314263328</v>
      </c>
      <c r="H55" s="38">
        <v>33161.222890753779</v>
      </c>
      <c r="I55" s="38">
        <v>41460.13568066193</v>
      </c>
      <c r="J55" s="38">
        <v>50984.581580652695</v>
      </c>
      <c r="K55" s="38">
        <v>61808.504833804232</v>
      </c>
      <c r="L55" s="38">
        <v>74004.748720753429</v>
      </c>
      <c r="M55" s="38">
        <v>87645.14400868745</v>
      </c>
      <c r="N55" s="38">
        <v>102800.58521346899</v>
      </c>
      <c r="O55" s="38">
        <v>119541.09697332935</v>
      </c>
      <c r="P55" s="38">
        <v>137935.89229504974</v>
      </c>
      <c r="Q55" s="38">
        <v>158053.42404354905</v>
      </c>
      <c r="R55" s="38">
        <v>179961.4307574227</v>
      </c>
      <c r="S55" s="38">
        <v>203726.97765615146</v>
      </c>
      <c r="T55" s="38">
        <v>229416.49353921786</v>
      </c>
      <c r="U55" s="38">
        <v>257095.80414933502</v>
      </c>
      <c r="V55" s="38">
        <v>286830.16247177561</v>
      </c>
      <c r="W55" s="38">
        <v>318684.27636238775</v>
      </c>
    </row>
    <row r="62" spans="3:31" x14ac:dyDescent="0.35">
      <c r="AE62">
        <f>5129.5*LN(27) + 301791</f>
        <v>318696.99520416919</v>
      </c>
    </row>
    <row r="63" spans="3:31" x14ac:dyDescent="0.35">
      <c r="AE63">
        <f>LN(AE62/32.306)/LN(27)</f>
        <v>2.7904121091192198</v>
      </c>
    </row>
  </sheetData>
  <mergeCells count="2">
    <mergeCell ref="A2:B2"/>
    <mergeCell ref="A3:A12"/>
  </mergeCells>
  <conditionalFormatting sqref="C43:W51 C52:C5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3:W54 C5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3:W5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0:AC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8C60D-64ED-454D-A3CD-5C4210309C15}">
  <sheetPr codeName="Sheet9"/>
  <dimension ref="A1:AF145"/>
  <sheetViews>
    <sheetView workbookViewId="0">
      <selection activeCell="AF10" sqref="AF10"/>
    </sheetView>
  </sheetViews>
  <sheetFormatPr defaultRowHeight="14.5" x14ac:dyDescent="0.35"/>
  <cols>
    <col min="1" max="1" width="26.81640625" bestFit="1" customWidth="1"/>
    <col min="2" max="2" width="15.1796875" customWidth="1"/>
    <col min="3" max="3" width="7.1796875" bestFit="1" customWidth="1"/>
    <col min="4" max="4" width="6.26953125" bestFit="1" customWidth="1"/>
    <col min="5" max="5" width="10.08984375" bestFit="1" customWidth="1"/>
    <col min="6" max="6" width="12.08984375" bestFit="1" customWidth="1"/>
    <col min="7" max="7" width="12.90625" bestFit="1" customWidth="1"/>
    <col min="8" max="8" width="8.36328125" bestFit="1" customWidth="1"/>
    <col min="9" max="9" width="14.1796875" bestFit="1" customWidth="1"/>
    <col min="10" max="10" width="7.54296875" bestFit="1" customWidth="1"/>
    <col min="11" max="11" width="7.90625" bestFit="1" customWidth="1"/>
    <col min="12" max="12" width="9.90625" bestFit="1" customWidth="1"/>
    <col min="13" max="13" width="11" bestFit="1" customWidth="1"/>
    <col min="14" max="14" width="6.81640625" bestFit="1" customWidth="1"/>
    <col min="15" max="15" width="12.90625" bestFit="1" customWidth="1"/>
    <col min="16" max="16" width="7.1796875" bestFit="1" customWidth="1"/>
    <col min="17" max="17" width="7.08984375" bestFit="1" customWidth="1"/>
    <col min="18" max="18" width="7.54296875" bestFit="1" customWidth="1"/>
    <col min="19" max="19" width="7.453125" bestFit="1" customWidth="1"/>
    <col min="20" max="20" width="11.36328125" bestFit="1" customWidth="1"/>
    <col min="21" max="21" width="6.54296875" bestFit="1" customWidth="1"/>
    <col min="22" max="22" width="10.7265625" bestFit="1" customWidth="1"/>
    <col min="23" max="23" width="8.6328125" bestFit="1" customWidth="1"/>
    <col min="24" max="24" width="9.54296875" bestFit="1" customWidth="1"/>
    <col min="25" max="25" width="8.7265625" bestFit="1" customWidth="1"/>
    <col min="26" max="26" width="6.81640625" bestFit="1" customWidth="1"/>
    <col min="27" max="27" width="9.1796875" bestFit="1" customWidth="1"/>
    <col min="28" max="28" width="10.1796875" bestFit="1" customWidth="1"/>
    <col min="29" max="29" width="6.36328125" bestFit="1" customWidth="1"/>
    <col min="30" max="30" width="11.81640625" bestFit="1" customWidth="1"/>
    <col min="31" max="31" width="9.453125" bestFit="1" customWidth="1"/>
    <col min="32" max="32" width="17.26953125" bestFit="1" customWidth="1"/>
  </cols>
  <sheetData>
    <row r="1" spans="1:32" x14ac:dyDescent="0.35">
      <c r="A1" s="74" t="s">
        <v>68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</row>
    <row r="2" spans="1:32" x14ac:dyDescent="0.35">
      <c r="A2" s="46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</row>
    <row r="3" spans="1:32" x14ac:dyDescent="0.35">
      <c r="A3" s="48" t="s">
        <v>83</v>
      </c>
      <c r="B3" s="49" t="s">
        <v>38</v>
      </c>
      <c r="C3" s="49" t="s">
        <v>39</v>
      </c>
      <c r="D3" s="49" t="s">
        <v>40</v>
      </c>
      <c r="E3" s="49" t="s">
        <v>41</v>
      </c>
      <c r="F3" s="49" t="s">
        <v>42</v>
      </c>
      <c r="G3" s="49" t="s">
        <v>43</v>
      </c>
      <c r="H3" s="49" t="s">
        <v>44</v>
      </c>
      <c r="I3" s="49" t="s">
        <v>45</v>
      </c>
      <c r="J3" s="49" t="s">
        <v>46</v>
      </c>
      <c r="K3" s="49" t="s">
        <v>47</v>
      </c>
      <c r="L3" s="49" t="s">
        <v>48</v>
      </c>
      <c r="M3" s="49" t="s">
        <v>49</v>
      </c>
      <c r="N3" s="49" t="s">
        <v>50</v>
      </c>
      <c r="O3" s="49" t="s">
        <v>51</v>
      </c>
      <c r="P3" s="49" t="s">
        <v>52</v>
      </c>
      <c r="Q3" s="49" t="s">
        <v>53</v>
      </c>
      <c r="R3" s="49" t="s">
        <v>54</v>
      </c>
      <c r="S3" s="49" t="s">
        <v>55</v>
      </c>
      <c r="T3" s="49" t="s">
        <v>56</v>
      </c>
      <c r="U3" s="49" t="s">
        <v>57</v>
      </c>
      <c r="V3" s="49" t="s">
        <v>58</v>
      </c>
      <c r="W3" s="49" t="s">
        <v>59</v>
      </c>
      <c r="X3" s="49" t="s">
        <v>60</v>
      </c>
      <c r="Y3" s="49" t="s">
        <v>61</v>
      </c>
      <c r="Z3" s="49" t="s">
        <v>62</v>
      </c>
      <c r="AA3" s="49" t="s">
        <v>63</v>
      </c>
      <c r="AB3" s="49" t="s">
        <v>64</v>
      </c>
      <c r="AC3" s="49" t="s">
        <v>65</v>
      </c>
      <c r="AD3" s="49" t="s">
        <v>66</v>
      </c>
      <c r="AE3" s="52" t="s">
        <v>97</v>
      </c>
      <c r="AF3" s="52" t="s">
        <v>67</v>
      </c>
    </row>
    <row r="4" spans="1:32" x14ac:dyDescent="0.35">
      <c r="A4" s="49">
        <v>2</v>
      </c>
      <c r="B4" s="66">
        <v>59880</v>
      </c>
      <c r="C4" s="66">
        <v>99470</v>
      </c>
      <c r="D4" s="66">
        <v>28490</v>
      </c>
      <c r="E4" s="66">
        <v>44440</v>
      </c>
      <c r="F4" s="66">
        <v>42350</v>
      </c>
      <c r="G4" s="66">
        <v>49100</v>
      </c>
      <c r="H4" s="66">
        <v>34770</v>
      </c>
      <c r="I4" s="66">
        <v>5360</v>
      </c>
      <c r="J4" s="66">
        <v>45890</v>
      </c>
      <c r="K4" s="66">
        <v>67850</v>
      </c>
      <c r="L4" s="66">
        <v>26410</v>
      </c>
      <c r="M4" s="66">
        <v>78760</v>
      </c>
      <c r="N4" s="66">
        <v>41810</v>
      </c>
      <c r="O4" s="66">
        <v>20810</v>
      </c>
      <c r="P4" s="66">
        <v>23680</v>
      </c>
      <c r="Q4" s="66">
        <v>9390</v>
      </c>
      <c r="R4" s="66">
        <v>41790</v>
      </c>
      <c r="S4" s="66">
        <v>40570</v>
      </c>
      <c r="T4" s="66">
        <v>41770</v>
      </c>
      <c r="U4" s="66">
        <v>7240</v>
      </c>
      <c r="V4" s="66">
        <v>22570</v>
      </c>
      <c r="W4" s="66">
        <v>66460</v>
      </c>
      <c r="X4" s="66">
        <v>38740</v>
      </c>
      <c r="Y4" s="66">
        <v>78250</v>
      </c>
      <c r="Z4" s="66">
        <v>13200</v>
      </c>
      <c r="AA4" s="66">
        <v>44330</v>
      </c>
      <c r="AB4" s="66">
        <v>67660</v>
      </c>
      <c r="AC4" s="66">
        <v>62650</v>
      </c>
      <c r="AD4" s="66">
        <f>SUM(B4:AC4)</f>
        <v>1203690</v>
      </c>
      <c r="AE4" s="66">
        <v>109</v>
      </c>
      <c r="AF4" s="67">
        <f>AE4/AD4</f>
        <v>9.0554877086292986E-5</v>
      </c>
    </row>
    <row r="5" spans="1:32" x14ac:dyDescent="0.35">
      <c r="A5" s="49">
        <v>3</v>
      </c>
      <c r="B5" s="66">
        <v>59880</v>
      </c>
      <c r="C5" s="66">
        <v>102750</v>
      </c>
      <c r="D5" s="66">
        <v>29330</v>
      </c>
      <c r="E5" s="66">
        <v>45830</v>
      </c>
      <c r="F5" s="66">
        <v>42900</v>
      </c>
      <c r="G5" s="66">
        <v>54130</v>
      </c>
      <c r="H5" s="66">
        <v>34830</v>
      </c>
      <c r="I5" s="66">
        <v>5400</v>
      </c>
      <c r="J5" s="66">
        <v>47260</v>
      </c>
      <c r="K5" s="66">
        <v>71320</v>
      </c>
      <c r="L5" s="66">
        <v>26930</v>
      </c>
      <c r="M5" s="66">
        <v>79480</v>
      </c>
      <c r="N5" s="66">
        <v>43610</v>
      </c>
      <c r="O5" s="66">
        <v>21020</v>
      </c>
      <c r="P5" s="66">
        <v>24580</v>
      </c>
      <c r="Q5" s="66">
        <v>9350</v>
      </c>
      <c r="R5" s="66">
        <v>44620</v>
      </c>
      <c r="S5" s="66">
        <v>48010</v>
      </c>
      <c r="T5" s="66">
        <v>42270</v>
      </c>
      <c r="U5" s="66">
        <v>7260</v>
      </c>
      <c r="V5" s="66">
        <v>23000</v>
      </c>
      <c r="W5" s="66">
        <v>72360</v>
      </c>
      <c r="X5" s="66">
        <v>39890</v>
      </c>
      <c r="Y5" s="66">
        <v>80200</v>
      </c>
      <c r="Z5" s="66">
        <v>13850</v>
      </c>
      <c r="AA5" s="66">
        <v>45130</v>
      </c>
      <c r="AB5" s="66">
        <v>69710</v>
      </c>
      <c r="AC5" s="66">
        <v>65350</v>
      </c>
      <c r="AD5" s="66">
        <f t="shared" ref="AD5:AD29" si="0">SUM(B5:AC5)</f>
        <v>1250250</v>
      </c>
      <c r="AE5" s="66">
        <v>137</v>
      </c>
      <c r="AF5" s="67">
        <f t="shared" ref="AF5:AF29" si="1">AE5/AD5</f>
        <v>1.0957808438312337E-4</v>
      </c>
    </row>
    <row r="6" spans="1:32" x14ac:dyDescent="0.35">
      <c r="A6" s="49">
        <v>4</v>
      </c>
      <c r="B6" s="66">
        <v>61030</v>
      </c>
      <c r="C6" s="66">
        <v>104470</v>
      </c>
      <c r="D6" s="66">
        <v>30430</v>
      </c>
      <c r="E6" s="66">
        <v>47300</v>
      </c>
      <c r="F6" s="66">
        <v>43390</v>
      </c>
      <c r="G6" s="66">
        <v>55210</v>
      </c>
      <c r="H6" s="66">
        <v>36670</v>
      </c>
      <c r="I6" s="66">
        <v>6420</v>
      </c>
      <c r="J6" s="66">
        <v>48400</v>
      </c>
      <c r="K6" s="66">
        <v>72740</v>
      </c>
      <c r="L6" s="66">
        <v>27660</v>
      </c>
      <c r="M6" s="66">
        <v>82800</v>
      </c>
      <c r="N6" s="66">
        <v>45330</v>
      </c>
      <c r="O6" s="66">
        <v>21280</v>
      </c>
      <c r="P6" s="66">
        <v>25670</v>
      </c>
      <c r="Q6" s="66">
        <v>9400</v>
      </c>
      <c r="R6" s="66">
        <v>45960</v>
      </c>
      <c r="S6" s="66">
        <v>52450</v>
      </c>
      <c r="T6" s="66">
        <v>43090</v>
      </c>
      <c r="U6" s="66">
        <v>7470</v>
      </c>
      <c r="V6" s="66">
        <v>28170</v>
      </c>
      <c r="W6" s="66">
        <v>77380</v>
      </c>
      <c r="X6" s="66">
        <v>40100</v>
      </c>
      <c r="Y6" s="66">
        <v>81310</v>
      </c>
      <c r="Z6" s="66">
        <v>14150</v>
      </c>
      <c r="AA6" s="66">
        <v>47290</v>
      </c>
      <c r="AB6" s="66">
        <v>73480</v>
      </c>
      <c r="AC6" s="66">
        <v>69030</v>
      </c>
      <c r="AD6" s="66">
        <f t="shared" si="0"/>
        <v>1298080</v>
      </c>
      <c r="AE6" s="66">
        <v>520</v>
      </c>
      <c r="AF6" s="67">
        <f t="shared" si="1"/>
        <v>4.005916430420313E-4</v>
      </c>
    </row>
    <row r="7" spans="1:32" x14ac:dyDescent="0.35">
      <c r="A7" s="49">
        <v>5</v>
      </c>
      <c r="B7" s="66">
        <v>62430</v>
      </c>
      <c r="C7" s="66">
        <v>105240</v>
      </c>
      <c r="D7" s="66">
        <v>30070</v>
      </c>
      <c r="E7" s="66">
        <v>54520</v>
      </c>
      <c r="F7" s="66">
        <v>43930</v>
      </c>
      <c r="G7" s="66">
        <v>57070</v>
      </c>
      <c r="H7" s="66">
        <v>37170</v>
      </c>
      <c r="I7" s="66">
        <v>7730</v>
      </c>
      <c r="J7" s="66">
        <v>49410</v>
      </c>
      <c r="K7" s="66">
        <v>74690</v>
      </c>
      <c r="L7" s="66">
        <v>27660</v>
      </c>
      <c r="M7" s="66">
        <v>83960</v>
      </c>
      <c r="N7" s="66">
        <v>45320</v>
      </c>
      <c r="O7" s="66">
        <v>21290</v>
      </c>
      <c r="P7" s="66">
        <v>25820</v>
      </c>
      <c r="Q7" s="66">
        <v>9390</v>
      </c>
      <c r="R7" s="66">
        <v>47820</v>
      </c>
      <c r="S7" s="66">
        <v>57290</v>
      </c>
      <c r="T7" s="66">
        <v>42970</v>
      </c>
      <c r="U7" s="66">
        <v>7940</v>
      </c>
      <c r="V7" s="66">
        <v>32260</v>
      </c>
      <c r="W7" s="66">
        <v>77890</v>
      </c>
      <c r="X7" s="66">
        <v>40390</v>
      </c>
      <c r="Y7" s="66">
        <v>82210</v>
      </c>
      <c r="Z7" s="66">
        <v>14170</v>
      </c>
      <c r="AA7" s="66">
        <v>47070</v>
      </c>
      <c r="AB7" s="66">
        <v>75600</v>
      </c>
      <c r="AC7" s="66">
        <v>71980</v>
      </c>
      <c r="AD7" s="66">
        <f t="shared" si="0"/>
        <v>1333290</v>
      </c>
      <c r="AE7" s="66">
        <v>940</v>
      </c>
      <c r="AF7" s="67">
        <f t="shared" si="1"/>
        <v>7.0502291324468043E-4</v>
      </c>
    </row>
    <row r="8" spans="1:32" x14ac:dyDescent="0.35">
      <c r="A8" s="49">
        <v>6</v>
      </c>
      <c r="B8" s="66">
        <v>61730</v>
      </c>
      <c r="C8" s="66">
        <v>105420</v>
      </c>
      <c r="D8" s="66">
        <v>30360</v>
      </c>
      <c r="E8" s="66">
        <v>56980</v>
      </c>
      <c r="F8" s="66">
        <v>43930</v>
      </c>
      <c r="G8" s="66">
        <v>57570</v>
      </c>
      <c r="H8" s="66">
        <v>37670</v>
      </c>
      <c r="I8" s="66">
        <v>7730</v>
      </c>
      <c r="J8" s="66">
        <v>49180</v>
      </c>
      <c r="K8" s="66">
        <v>76490</v>
      </c>
      <c r="L8" s="66">
        <v>27890</v>
      </c>
      <c r="M8" s="66">
        <v>84670</v>
      </c>
      <c r="N8" s="66">
        <v>46600</v>
      </c>
      <c r="O8" s="66">
        <v>21030</v>
      </c>
      <c r="P8" s="66">
        <v>25730</v>
      </c>
      <c r="Q8" s="66">
        <v>9110</v>
      </c>
      <c r="R8" s="66">
        <v>47800</v>
      </c>
      <c r="S8" s="66">
        <v>57970</v>
      </c>
      <c r="T8" s="66">
        <v>42430</v>
      </c>
      <c r="U8" s="66">
        <v>7980</v>
      </c>
      <c r="V8" s="66">
        <v>32780</v>
      </c>
      <c r="W8" s="66">
        <v>80080</v>
      </c>
      <c r="X8" s="66">
        <v>41180</v>
      </c>
      <c r="Y8" s="66">
        <v>83590</v>
      </c>
      <c r="Z8" s="66">
        <v>14120</v>
      </c>
      <c r="AA8" s="66">
        <v>48590</v>
      </c>
      <c r="AB8" s="66">
        <v>76690</v>
      </c>
      <c r="AC8" s="66">
        <v>74600</v>
      </c>
      <c r="AD8" s="66">
        <f t="shared" si="0"/>
        <v>1349900</v>
      </c>
      <c r="AE8" s="66">
        <v>1593</v>
      </c>
      <c r="AF8" s="67">
        <f t="shared" si="1"/>
        <v>1.1800874138825099E-3</v>
      </c>
    </row>
    <row r="9" spans="1:32" x14ac:dyDescent="0.35">
      <c r="A9" s="49">
        <v>7</v>
      </c>
      <c r="B9" s="66">
        <v>61730</v>
      </c>
      <c r="C9" s="66">
        <v>105450</v>
      </c>
      <c r="D9" s="66">
        <v>30400</v>
      </c>
      <c r="E9" s="66">
        <v>58130</v>
      </c>
      <c r="F9" s="66">
        <v>43930</v>
      </c>
      <c r="G9" s="66">
        <v>57570</v>
      </c>
      <c r="H9" s="66">
        <v>38220</v>
      </c>
      <c r="I9" s="66">
        <v>8300</v>
      </c>
      <c r="J9" s="66">
        <v>49240</v>
      </c>
      <c r="K9" s="66">
        <v>77840</v>
      </c>
      <c r="L9" s="66">
        <v>27890</v>
      </c>
      <c r="M9" s="66">
        <v>84670</v>
      </c>
      <c r="N9" s="66">
        <v>46320</v>
      </c>
      <c r="O9" s="66">
        <v>20860</v>
      </c>
      <c r="P9" s="66">
        <v>25610</v>
      </c>
      <c r="Q9" s="66">
        <v>8970</v>
      </c>
      <c r="R9" s="66">
        <v>47740</v>
      </c>
      <c r="S9" s="66">
        <v>58860</v>
      </c>
      <c r="T9" s="66">
        <v>43640</v>
      </c>
      <c r="U9" s="66">
        <v>7930</v>
      </c>
      <c r="V9" s="66">
        <v>35200</v>
      </c>
      <c r="W9" s="66">
        <v>81860</v>
      </c>
      <c r="X9" s="66">
        <v>41050</v>
      </c>
      <c r="Y9" s="66">
        <v>86150</v>
      </c>
      <c r="Z9" s="66">
        <v>13960</v>
      </c>
      <c r="AA9" s="66">
        <v>50200</v>
      </c>
      <c r="AB9" s="66">
        <v>76690</v>
      </c>
      <c r="AC9" s="66">
        <v>75420</v>
      </c>
      <c r="AD9" s="66">
        <f t="shared" si="0"/>
        <v>1363830</v>
      </c>
      <c r="AE9" s="66">
        <v>1769</v>
      </c>
      <c r="AF9" s="67">
        <f t="shared" si="1"/>
        <v>1.2970824809543711E-3</v>
      </c>
    </row>
    <row r="10" spans="1:32" x14ac:dyDescent="0.35">
      <c r="A10" s="49">
        <v>8</v>
      </c>
      <c r="B10" s="68">
        <f>1937.1*LN(A10) + 58361</f>
        <v>62389.086210388006</v>
      </c>
      <c r="C10" s="68">
        <f t="shared" ref="C10:C29" si="2">4804.2*LN(A10) + 96974</f>
        <v>106964.05305453826</v>
      </c>
      <c r="D10" s="68">
        <f>1529.1*LN(A10) + 27674</f>
        <v>30853.674061382637</v>
      </c>
      <c r="E10" s="68">
        <f>12177*LN(A10) + 33898</f>
        <v>59219.359653035361</v>
      </c>
      <c r="F10" s="68">
        <f>1384.9*LN(A10) + 41437</f>
        <v>44316.818591072406</v>
      </c>
      <c r="G10" s="68">
        <f>6700.6*LN(A10) + 45588</f>
        <v>59521.505994179912</v>
      </c>
      <c r="H10" s="68">
        <f>3004*LN(A10) + 32287</f>
        <v>38533.642391206224</v>
      </c>
      <c r="I10" s="68">
        <f>2603*LN(A10) + 3124.9</f>
        <v>8537.6863329926127</v>
      </c>
      <c r="J10" s="68">
        <f>2874.9*LN(A10) + 44145</f>
        <v>50123.186488175357</v>
      </c>
      <c r="K10" s="68">
        <f>7801.7*LN(A10) + 62403</f>
        <v>78626.179075723572</v>
      </c>
      <c r="L10" s="68">
        <f>1246.9*LN(A10) + 25635</f>
        <v>28227.855658320586</v>
      </c>
      <c r="M10" s="68">
        <f>5449.5*LN(A10) + 74647</f>
        <v>85978.91668138426</v>
      </c>
      <c r="N10" s="68">
        <f>3788.8*LN(A10) + 39448</f>
        <v>47326.588113116566</v>
      </c>
      <c r="O10" s="68">
        <f>105.64*LN(A10) + 20898</f>
        <v>21117.672204463059</v>
      </c>
      <c r="P10" s="68">
        <f>1678.4*LN(A10) + 22797</f>
        <v>26287.134683555436</v>
      </c>
      <c r="Q10" s="68">
        <f>-287.8*LN(A10) + 9677.3</f>
        <v>9078.8367243045432</v>
      </c>
      <c r="R10" s="68">
        <f>5015.8*LN(A10) + 38828</f>
        <v>49258.062884757717</v>
      </c>
      <c r="S10" s="69">
        <f>15139*LN(A10) + 31015</f>
        <v>62495.665499491035</v>
      </c>
      <c r="T10" s="69">
        <f>1150.2*LN(A10) + 41061</f>
        <v>43452.77366124015</v>
      </c>
      <c r="U10" s="69">
        <f>696.28*LN(A10) + 6647.3</f>
        <v>8095.1735566408361</v>
      </c>
      <c r="V10" s="69">
        <f>10996*LN(A10) + 13373</f>
        <v>36238.539192311473</v>
      </c>
      <c r="W10" s="69">
        <f>12012*LN(A10) + 58937</f>
        <v>83915.251798658195</v>
      </c>
      <c r="X10" s="69">
        <f>1856.6*LN(A10) + 37587</f>
        <v>41447.691166282784</v>
      </c>
      <c r="Y10" s="69">
        <f>5668.3*LN(A10) + 73898</f>
        <v>85684.89849070381</v>
      </c>
      <c r="Z10" s="69">
        <f>628.47*LN(A10) + 13015</f>
        <v>14321.866625699526</v>
      </c>
      <c r="AA10" s="69">
        <f>4447.7*LN(A10) + 40782</f>
        <v>50030.732144929403</v>
      </c>
      <c r="AB10" s="69">
        <f>8054.1*LN(A10) + 61861</f>
        <v>78609.03012084357</v>
      </c>
      <c r="AC10" s="69">
        <f>10897*LN(A10) + 54355</f>
        <v>77014.674479685171</v>
      </c>
      <c r="AD10" s="68">
        <f t="shared" si="0"/>
        <v>1387666.5555390827</v>
      </c>
      <c r="AE10" s="69">
        <v>10697.086026570332</v>
      </c>
      <c r="AF10" s="70">
        <f>AE10/AD10</f>
        <v>7.7086861997727636E-3</v>
      </c>
    </row>
    <row r="11" spans="1:32" x14ac:dyDescent="0.35">
      <c r="A11" s="49">
        <v>9</v>
      </c>
      <c r="B11" s="68">
        <f t="shared" ref="B11:B29" si="3">1937.1*LN(A11) + 58361</f>
        <v>62617.243728757989</v>
      </c>
      <c r="C11" s="68">
        <f t="shared" si="2"/>
        <v>107529.90631443866</v>
      </c>
      <c r="D11" s="68">
        <f t="shared" ref="D11:D29" si="4">1529.1*LN(A11) + 27674</f>
        <v>31033.776101204814</v>
      </c>
      <c r="E11" s="68">
        <f t="shared" ref="E11:E29" si="5">12177*LN(A11) + 33898</f>
        <v>60653.603678223146</v>
      </c>
      <c r="F11" s="68">
        <f t="shared" ref="F11:F29" si="6">1384.9*LN(A11) + 41437</f>
        <v>44479.936317152933</v>
      </c>
      <c r="G11" s="68">
        <f t="shared" ref="G11:G29" si="7">6700.6*LN(A11) + 45588</f>
        <v>60310.723002899074</v>
      </c>
      <c r="H11" s="68">
        <f t="shared" ref="H11:H29" si="8">3004*LN(A11) + 32287</f>
        <v>38887.462630318005</v>
      </c>
      <c r="I11" s="68">
        <f t="shared" ref="I11:I29" si="9">2603*LN(A11) + 3124.9</f>
        <v>8844.2755748061791</v>
      </c>
      <c r="J11" s="68">
        <f t="shared" ref="J11:J29" si="10">2874.9*LN(A11) + 44145</f>
        <v>50461.800937383901</v>
      </c>
      <c r="K11" s="68">
        <f t="shared" ref="K11:K29" si="11">7801.7*LN(A11) + 62403</f>
        <v>79545.086985003989</v>
      </c>
      <c r="L11" s="68">
        <f t="shared" ref="L11:L29" si="12">1246.9*LN(A11) + 25635</f>
        <v>28374.719325480532</v>
      </c>
      <c r="M11" s="68">
        <f t="shared" ref="M11:M29" si="13">5449.5*LN(A11) + 74647</f>
        <v>86620.77533419372</v>
      </c>
      <c r="N11" s="68">
        <f t="shared" ref="N11:N29" si="14">3788.8*LN(A11) + 39448</f>
        <v>47772.844478611471</v>
      </c>
      <c r="O11" s="68">
        <f t="shared" ref="O11:O29" si="15">105.64*LN(A11) + 20898</f>
        <v>21130.1148043498</v>
      </c>
      <c r="P11" s="68">
        <f t="shared" ref="P11:P29" si="16">1678.4*LN(A11) + 22797</f>
        <v>26484.82173060111</v>
      </c>
      <c r="Q11" s="68">
        <f t="shared" ref="Q11:Q29" si="17">-287.8*LN(A11) + 9677.3</f>
        <v>9044.9387666426355</v>
      </c>
      <c r="R11" s="68">
        <f t="shared" ref="R11:R29" si="18">5015.8*LN(A11) + 38828</f>
        <v>49848.839035003009</v>
      </c>
      <c r="S11" s="69">
        <f t="shared" ref="S11:S29" si="19">15139*LN(A11) + 31015</f>
        <v>64278.782876293029</v>
      </c>
      <c r="T11" s="69">
        <f t="shared" ref="T11:T29" si="20">1150.2*LN(A11) + 41061</f>
        <v>43588.247708852119</v>
      </c>
      <c r="U11" s="69">
        <f t="shared" ref="U11:U29" si="21">696.28*LN(A11) + 6647.3</f>
        <v>8177.1835287076628</v>
      </c>
      <c r="V11" s="69">
        <f t="shared" ref="V11:V29" si="22">10996*LN(A11) + 13373</f>
        <v>37533.681452389072</v>
      </c>
      <c r="W11" s="69">
        <f t="shared" ref="W11:W29" si="23">12012*LN(A11) + 58937</f>
        <v>85330.061622962676</v>
      </c>
      <c r="X11" s="69">
        <f t="shared" ref="X11:X29" si="24">1856.6*LN(A11) + 37587</f>
        <v>41666.367150282422</v>
      </c>
      <c r="Y11" s="69">
        <f t="shared" ref="Y11:Y29" si="25">5668.3*LN(A11) + 73898</f>
        <v>86352.5280717149</v>
      </c>
      <c r="Z11" s="69">
        <f t="shared" ref="Z11:Z29" si="26">628.47*LN(A11) + 13015</f>
        <v>14395.889730118493</v>
      </c>
      <c r="AA11" s="69">
        <f t="shared" ref="AA11:AA29" si="27">4447.7*LN(A11) + 40782</f>
        <v>50554.595752618305</v>
      </c>
      <c r="AB11" s="69">
        <f t="shared" ref="AB11:AB29" si="28">8054.1*LN(A11) + 61861</f>
        <v>79557.666468323645</v>
      </c>
      <c r="AC11" s="69">
        <f t="shared" ref="AC11:AC29" si="29">10897*LN(A11) + 54355</f>
        <v>78298.156219232784</v>
      </c>
      <c r="AD11" s="68">
        <f t="shared" si="0"/>
        <v>1403374.0293265663</v>
      </c>
      <c r="AE11" s="69">
        <v>14859.407303167698</v>
      </c>
      <c r="AF11" s="70">
        <f t="shared" si="1"/>
        <v>1.0588344228016138E-2</v>
      </c>
    </row>
    <row r="12" spans="1:32" x14ac:dyDescent="0.35">
      <c r="A12" s="49">
        <v>10</v>
      </c>
      <c r="B12" s="68">
        <f t="shared" si="3"/>
        <v>62821.337583638764</v>
      </c>
      <c r="C12" s="68">
        <f t="shared" si="2"/>
        <v>108036.079303762</v>
      </c>
      <c r="D12" s="68">
        <f t="shared" si="4"/>
        <v>31194.882865697196</v>
      </c>
      <c r="E12" s="68">
        <f t="shared" si="5"/>
        <v>61936.578677388497</v>
      </c>
      <c r="F12" s="68">
        <f t="shared" si="6"/>
        <v>44625.850095287453</v>
      </c>
      <c r="G12" s="68">
        <f t="shared" si="7"/>
        <v>61016.701674115902</v>
      </c>
      <c r="H12" s="68">
        <f t="shared" si="8"/>
        <v>39203.965619354116</v>
      </c>
      <c r="I12" s="68">
        <f t="shared" si="9"/>
        <v>9118.5289970635022</v>
      </c>
      <c r="J12" s="68">
        <f t="shared" si="10"/>
        <v>50764.701883848582</v>
      </c>
      <c r="K12" s="68">
        <f t="shared" si="11"/>
        <v>80367.078120011647</v>
      </c>
      <c r="L12" s="68">
        <f t="shared" si="12"/>
        <v>28506.093352454278</v>
      </c>
      <c r="M12" s="68">
        <f t="shared" si="13"/>
        <v>87194.937464271061</v>
      </c>
      <c r="N12" s="68">
        <f t="shared" si="14"/>
        <v>48172.03440033584</v>
      </c>
      <c r="O12" s="68">
        <f t="shared" si="15"/>
        <v>21141.245089223892</v>
      </c>
      <c r="P12" s="68">
        <f t="shared" si="16"/>
        <v>26661.658820081208</v>
      </c>
      <c r="Q12" s="68">
        <f t="shared" si="17"/>
        <v>9014.6160102363137</v>
      </c>
      <c r="R12" s="68">
        <f t="shared" si="18"/>
        <v>50377.306309439533</v>
      </c>
      <c r="S12" s="69">
        <f t="shared" si="19"/>
        <v>65873.83572283687</v>
      </c>
      <c r="T12" s="69">
        <f t="shared" si="20"/>
        <v>43709.43337396175</v>
      </c>
      <c r="U12" s="69">
        <f t="shared" si="21"/>
        <v>8250.5439485498937</v>
      </c>
      <c r="V12" s="69">
        <f t="shared" si="22"/>
        <v>38692.22568256253</v>
      </c>
      <c r="W12" s="69">
        <f t="shared" si="23"/>
        <v>86595.652137044483</v>
      </c>
      <c r="X12" s="69">
        <f t="shared" si="24"/>
        <v>41861.979483652744</v>
      </c>
      <c r="Y12" s="69">
        <f t="shared" si="25"/>
        <v>86949.743082618152</v>
      </c>
      <c r="Z12" s="69">
        <f t="shared" si="26"/>
        <v>14462.105653393968</v>
      </c>
      <c r="AA12" s="69">
        <f t="shared" si="27"/>
        <v>51023.207718109617</v>
      </c>
      <c r="AB12" s="69">
        <f t="shared" si="28"/>
        <v>80406.250597483348</v>
      </c>
      <c r="AC12" s="69">
        <f t="shared" si="29"/>
        <v>79446.269758356124</v>
      </c>
      <c r="AD12" s="68">
        <f t="shared" si="0"/>
        <v>1417424.8434247791</v>
      </c>
      <c r="AE12" s="69">
        <v>19938.073320126092</v>
      </c>
      <c r="AF12" s="70">
        <f t="shared" si="1"/>
        <v>1.4066405998607841E-2</v>
      </c>
    </row>
    <row r="13" spans="1:32" x14ac:dyDescent="0.35">
      <c r="A13" s="49">
        <v>11</v>
      </c>
      <c r="B13" s="68">
        <f t="shared" si="3"/>
        <v>63005.96293293772</v>
      </c>
      <c r="C13" s="68">
        <f t="shared" si="2"/>
        <v>108493.96846957793</v>
      </c>
      <c r="D13" s="68">
        <f t="shared" si="4"/>
        <v>31340.621661635989</v>
      </c>
      <c r="E13" s="68">
        <f t="shared" si="5"/>
        <v>63097.170736865759</v>
      </c>
      <c r="F13" s="68">
        <f t="shared" si="6"/>
        <v>44757.845163298465</v>
      </c>
      <c r="G13" s="68">
        <f t="shared" si="7"/>
        <v>61655.337064912761</v>
      </c>
      <c r="H13" s="68">
        <f t="shared" si="8"/>
        <v>39490.277399486309</v>
      </c>
      <c r="I13" s="68">
        <f t="shared" si="9"/>
        <v>9366.6213950941583</v>
      </c>
      <c r="J13" s="68">
        <f t="shared" si="10"/>
        <v>51038.709119768035</v>
      </c>
      <c r="K13" s="68">
        <f t="shared" si="11"/>
        <v>81110.659549791046</v>
      </c>
      <c r="L13" s="68">
        <f t="shared" si="12"/>
        <v>28624.935615652288</v>
      </c>
      <c r="M13" s="68">
        <f t="shared" si="13"/>
        <v>87714.330289114718</v>
      </c>
      <c r="N13" s="68">
        <f t="shared" si="14"/>
        <v>48533.145609578467</v>
      </c>
      <c r="O13" s="68">
        <f t="shared" si="15"/>
        <v>21151.313656618418</v>
      </c>
      <c r="P13" s="68">
        <f t="shared" si="16"/>
        <v>26821.627425864786</v>
      </c>
      <c r="Q13" s="68">
        <f t="shared" si="17"/>
        <v>8987.1857404886287</v>
      </c>
      <c r="R13" s="68">
        <f t="shared" si="18"/>
        <v>50855.363109302067</v>
      </c>
      <c r="S13" s="69">
        <f t="shared" si="19"/>
        <v>67316.736534894531</v>
      </c>
      <c r="T13" s="69">
        <f t="shared" si="20"/>
        <v>43819.059142772683</v>
      </c>
      <c r="U13" s="69">
        <f t="shared" si="21"/>
        <v>8316.9065205440493</v>
      </c>
      <c r="V13" s="69">
        <f t="shared" si="22"/>
        <v>39740.256419690879</v>
      </c>
      <c r="W13" s="69">
        <f t="shared" si="23"/>
        <v>87740.518016854025</v>
      </c>
      <c r="X13" s="69">
        <f t="shared" si="24"/>
        <v>42038.932363477456</v>
      </c>
      <c r="Y13" s="69">
        <f t="shared" si="25"/>
        <v>87489.989774803005</v>
      </c>
      <c r="Z13" s="69">
        <f t="shared" si="26"/>
        <v>14522.005242095593</v>
      </c>
      <c r="AA13" s="69">
        <f t="shared" si="27"/>
        <v>51447.11880482531</v>
      </c>
      <c r="AB13" s="69">
        <f t="shared" si="28"/>
        <v>81173.88831664536</v>
      </c>
      <c r="AC13" s="69">
        <f t="shared" si="29"/>
        <v>80484.864787683851</v>
      </c>
      <c r="AD13" s="68">
        <f t="shared" si="0"/>
        <v>1430135.3508642742</v>
      </c>
      <c r="AE13" s="69">
        <v>26012.694314263328</v>
      </c>
      <c r="AF13" s="70">
        <f t="shared" si="1"/>
        <v>1.8188973720944013E-2</v>
      </c>
    </row>
    <row r="14" spans="1:32" x14ac:dyDescent="0.35">
      <c r="A14" s="49">
        <v>12</v>
      </c>
      <c r="B14" s="68">
        <f t="shared" si="3"/>
        <v>63174.512671304336</v>
      </c>
      <c r="C14" s="68">
        <f t="shared" si="2"/>
        <v>108911.9885269115</v>
      </c>
      <c r="D14" s="68">
        <f t="shared" si="4"/>
        <v>31473.67075819083</v>
      </c>
      <c r="E14" s="68">
        <f t="shared" si="5"/>
        <v>64156.708274468481</v>
      </c>
      <c r="F14" s="68">
        <f t="shared" si="6"/>
        <v>44878.347219291405</v>
      </c>
      <c r="G14" s="68">
        <f t="shared" si="7"/>
        <v>62238.365497569481</v>
      </c>
      <c r="H14" s="68">
        <f t="shared" si="8"/>
        <v>39751.659575963153</v>
      </c>
      <c r="I14" s="68">
        <f t="shared" si="9"/>
        <v>9593.1120093981644</v>
      </c>
      <c r="J14" s="68">
        <f t="shared" si="10"/>
        <v>51288.85812747552</v>
      </c>
      <c r="K14" s="68">
        <f t="shared" si="11"/>
        <v>81789.496209651043</v>
      </c>
      <c r="L14" s="68">
        <f t="shared" si="12"/>
        <v>28733.430101620659</v>
      </c>
      <c r="M14" s="68">
        <f t="shared" si="13"/>
        <v>88188.4987880197</v>
      </c>
      <c r="N14" s="68">
        <f t="shared" si="14"/>
        <v>48862.814314716772</v>
      </c>
      <c r="O14" s="68">
        <f t="shared" si="15"/>
        <v>21160.505538483605</v>
      </c>
      <c r="P14" s="68">
        <f t="shared" si="16"/>
        <v>26967.667321004181</v>
      </c>
      <c r="Q14" s="68">
        <f t="shared" si="17"/>
        <v>8962.1438661910124</v>
      </c>
      <c r="R14" s="68">
        <f t="shared" si="18"/>
        <v>51291.794774006652</v>
      </c>
      <c r="S14" s="69">
        <f t="shared" si="19"/>
        <v>68634.001771140538</v>
      </c>
      <c r="T14" s="69">
        <f t="shared" si="20"/>
        <v>43919.139628586156</v>
      </c>
      <c r="U14" s="69">
        <f t="shared" si="21"/>
        <v>8377.4908021143892</v>
      </c>
      <c r="V14" s="69">
        <f t="shared" si="22"/>
        <v>40697.03352106885</v>
      </c>
      <c r="W14" s="69">
        <f t="shared" si="23"/>
        <v>88785.698677253458</v>
      </c>
      <c r="X14" s="69">
        <f t="shared" si="24"/>
        <v>42200.477685996404</v>
      </c>
      <c r="Y14" s="69">
        <f t="shared" si="25"/>
        <v>87983.196362993331</v>
      </c>
      <c r="Z14" s="69">
        <f t="shared" si="26"/>
        <v>14576.689282192265</v>
      </c>
      <c r="AA14" s="69">
        <f t="shared" si="27"/>
        <v>51834.119306262088</v>
      </c>
      <c r="AB14" s="69">
        <f t="shared" si="28"/>
        <v>81874.686648057541</v>
      </c>
      <c r="AC14" s="69">
        <f t="shared" si="29"/>
        <v>81433.027762739832</v>
      </c>
      <c r="AD14" s="68">
        <f t="shared" si="0"/>
        <v>1441739.1350226714</v>
      </c>
      <c r="AE14" s="69">
        <v>33161.222890753779</v>
      </c>
      <c r="AF14" s="70">
        <f t="shared" si="1"/>
        <v>2.300084813209452E-2</v>
      </c>
    </row>
    <row r="15" spans="1:32" x14ac:dyDescent="0.35">
      <c r="A15" s="49">
        <v>13</v>
      </c>
      <c r="B15" s="68">
        <f t="shared" si="3"/>
        <v>63329.563400338739</v>
      </c>
      <c r="C15" s="68">
        <f t="shared" si="2"/>
        <v>109296.52970311671</v>
      </c>
      <c r="D15" s="68">
        <f t="shared" si="4"/>
        <v>31596.064062494435</v>
      </c>
      <c r="E15" s="68">
        <f t="shared" si="5"/>
        <v>65131.388325809137</v>
      </c>
      <c r="F15" s="68">
        <f t="shared" si="6"/>
        <v>44989.198365148484</v>
      </c>
      <c r="G15" s="68">
        <f t="shared" si="7"/>
        <v>62774.699664606771</v>
      </c>
      <c r="H15" s="68">
        <f t="shared" si="8"/>
        <v>39992.107869814456</v>
      </c>
      <c r="I15" s="68">
        <f t="shared" si="9"/>
        <v>9801.4631774723803</v>
      </c>
      <c r="J15" s="68">
        <f t="shared" si="10"/>
        <v>51518.972907766176</v>
      </c>
      <c r="K15" s="68">
        <f t="shared" si="11"/>
        <v>82413.965402107671</v>
      </c>
      <c r="L15" s="68">
        <f t="shared" si="12"/>
        <v>28833.235353818789</v>
      </c>
      <c r="M15" s="68">
        <f t="shared" si="13"/>
        <v>88624.691523486646</v>
      </c>
      <c r="N15" s="68">
        <f t="shared" si="14"/>
        <v>49166.080125550274</v>
      </c>
      <c r="O15" s="68">
        <f t="shared" si="15"/>
        <v>21168.961250122236</v>
      </c>
      <c r="P15" s="68">
        <f t="shared" si="16"/>
        <v>27102.011001563442</v>
      </c>
      <c r="Q15" s="68">
        <f t="shared" si="17"/>
        <v>8939.1075749225693</v>
      </c>
      <c r="R15" s="68">
        <f t="shared" si="18"/>
        <v>51693.272987155578</v>
      </c>
      <c r="S15" s="69">
        <f t="shared" si="19"/>
        <v>69845.768322610209</v>
      </c>
      <c r="T15" s="69">
        <f t="shared" si="20"/>
        <v>44011.20475095226</v>
      </c>
      <c r="U15" s="69">
        <f t="shared" si="21"/>
        <v>8433.2229386133185</v>
      </c>
      <c r="V15" s="69">
        <f t="shared" si="22"/>
        <v>41577.183134647057</v>
      </c>
      <c r="W15" s="69">
        <f t="shared" si="23"/>
        <v>89747.171681827982</v>
      </c>
      <c r="X15" s="69">
        <f t="shared" si="24"/>
        <v>42349.084977063088</v>
      </c>
      <c r="Y15" s="69">
        <f t="shared" si="25"/>
        <v>88436.902442899227</v>
      </c>
      <c r="Z15" s="69">
        <f t="shared" si="26"/>
        <v>14626.993722683852</v>
      </c>
      <c r="AA15" s="69">
        <f t="shared" si="27"/>
        <v>52190.125257181673</v>
      </c>
      <c r="AB15" s="69">
        <f t="shared" si="28"/>
        <v>82519.358619930965</v>
      </c>
      <c r="AC15" s="69">
        <f t="shared" si="29"/>
        <v>82305.253148258373</v>
      </c>
      <c r="AD15" s="68">
        <f t="shared" si="0"/>
        <v>1452413.5816919624</v>
      </c>
      <c r="AE15" s="69">
        <v>41460.13568066193</v>
      </c>
      <c r="AF15" s="70">
        <f t="shared" si="1"/>
        <v>2.8545681618016617E-2</v>
      </c>
    </row>
    <row r="16" spans="1:32" x14ac:dyDescent="0.35">
      <c r="A16" s="49">
        <v>14</v>
      </c>
      <c r="B16" s="68">
        <f t="shared" si="3"/>
        <v>63473.117953197718</v>
      </c>
      <c r="C16" s="68">
        <f t="shared" si="2"/>
        <v>109652.55922293762</v>
      </c>
      <c r="D16" s="68">
        <f t="shared" si="4"/>
        <v>31709.382562714691</v>
      </c>
      <c r="E16" s="68">
        <f t="shared" si="5"/>
        <v>66033.801102725003</v>
      </c>
      <c r="F16" s="68">
        <f t="shared" si="6"/>
        <v>45091.830495784168</v>
      </c>
      <c r="G16" s="68">
        <f t="shared" si="7"/>
        <v>63271.267542820002</v>
      </c>
      <c r="H16" s="68">
        <f t="shared" si="8"/>
        <v>40214.728218164237</v>
      </c>
      <c r="I16" s="68">
        <f t="shared" si="9"/>
        <v>9994.3662289885178</v>
      </c>
      <c r="J16" s="68">
        <f t="shared" si="10"/>
        <v>51732.025916910905</v>
      </c>
      <c r="K16" s="68">
        <f t="shared" si="11"/>
        <v>82992.133568459365</v>
      </c>
      <c r="L16" s="68">
        <f t="shared" si="12"/>
        <v>28925.640584297267</v>
      </c>
      <c r="M16" s="68">
        <f t="shared" si="13"/>
        <v>89028.542917738348</v>
      </c>
      <c r="N16" s="68">
        <f t="shared" si="14"/>
        <v>49446.860410446294</v>
      </c>
      <c r="O16" s="68">
        <f t="shared" si="15"/>
        <v>21176.790016300554</v>
      </c>
      <c r="P16" s="68">
        <f t="shared" si="16"/>
        <v>27226.39382202625</v>
      </c>
      <c r="Q16" s="68">
        <f t="shared" si="17"/>
        <v>8917.7793005367275</v>
      </c>
      <c r="R16" s="68">
        <f t="shared" si="18"/>
        <v>52064.983753884211</v>
      </c>
      <c r="S16" s="69">
        <f t="shared" si="19"/>
        <v>70967.688913045393</v>
      </c>
      <c r="T16" s="69">
        <f t="shared" si="20"/>
        <v>44096.443740523471</v>
      </c>
      <c r="U16" s="69">
        <f t="shared" si="21"/>
        <v>8484.8228374645114</v>
      </c>
      <c r="V16" s="69">
        <f t="shared" si="22"/>
        <v>42392.074396449381</v>
      </c>
      <c r="W16" s="69">
        <f t="shared" si="23"/>
        <v>90637.356643338484</v>
      </c>
      <c r="X16" s="69">
        <f t="shared" si="24"/>
        <v>42486.67383816369</v>
      </c>
      <c r="Y16" s="69">
        <f t="shared" si="25"/>
        <v>88856.968661458173</v>
      </c>
      <c r="Z16" s="69">
        <f t="shared" si="26"/>
        <v>14673.568359943301</v>
      </c>
      <c r="AA16" s="69">
        <f t="shared" si="27"/>
        <v>52519.735284929782</v>
      </c>
      <c r="AB16" s="69">
        <f t="shared" si="28"/>
        <v>83116.23163845425</v>
      </c>
      <c r="AC16" s="69">
        <f t="shared" si="29"/>
        <v>83112.807720817465</v>
      </c>
      <c r="AD16" s="68">
        <f t="shared" si="0"/>
        <v>1462296.5756525195</v>
      </c>
      <c r="AE16" s="69">
        <v>50984.581580652695</v>
      </c>
      <c r="AF16" s="70">
        <f t="shared" si="1"/>
        <v>3.4866102013472802E-2</v>
      </c>
    </row>
    <row r="17" spans="1:32" x14ac:dyDescent="0.35">
      <c r="A17" s="49">
        <v>15</v>
      </c>
      <c r="B17" s="68">
        <f t="shared" si="3"/>
        <v>63606.764044555093</v>
      </c>
      <c r="C17" s="68">
        <f t="shared" si="2"/>
        <v>109984.01477613524</v>
      </c>
      <c r="D17" s="68">
        <f t="shared" si="4"/>
        <v>31814.87956250539</v>
      </c>
      <c r="E17" s="68">
        <f t="shared" si="5"/>
        <v>66873.927298821611</v>
      </c>
      <c r="F17" s="68">
        <f t="shared" si="6"/>
        <v>45187.378723506452</v>
      </c>
      <c r="G17" s="68">
        <f t="shared" si="7"/>
        <v>63733.561177505471</v>
      </c>
      <c r="H17" s="68">
        <f t="shared" si="8"/>
        <v>40421.982804111038</v>
      </c>
      <c r="I17" s="68">
        <f t="shared" si="9"/>
        <v>10173.954673469052</v>
      </c>
      <c r="J17" s="68">
        <f t="shared" si="10"/>
        <v>51930.373523148744</v>
      </c>
      <c r="K17" s="68">
        <f t="shared" si="11"/>
        <v>83530.395253939118</v>
      </c>
      <c r="L17" s="68">
        <f t="shared" si="12"/>
        <v>29011.667795754347</v>
      </c>
      <c r="M17" s="68">
        <f t="shared" si="13"/>
        <v>89404.519570906501</v>
      </c>
      <c r="N17" s="68">
        <f t="shared" si="14"/>
        <v>49708.260601936054</v>
      </c>
      <c r="O17" s="68">
        <f t="shared" si="15"/>
        <v>21184.078423244438</v>
      </c>
      <c r="P17" s="68">
        <f t="shared" si="16"/>
        <v>27342.191457529949</v>
      </c>
      <c r="Q17" s="68">
        <f t="shared" si="17"/>
        <v>8897.923152122783</v>
      </c>
      <c r="R17" s="68">
        <f t="shared" si="18"/>
        <v>52411.038198688468</v>
      </c>
      <c r="S17" s="69">
        <f t="shared" si="19"/>
        <v>72012.171994486358</v>
      </c>
      <c r="T17" s="69">
        <f t="shared" si="20"/>
        <v>44175.799341307764</v>
      </c>
      <c r="U17" s="69">
        <f t="shared" si="21"/>
        <v>8532.8611940234478</v>
      </c>
      <c r="V17" s="69">
        <f t="shared" si="22"/>
        <v>43150.720011319907</v>
      </c>
      <c r="W17" s="69">
        <f t="shared" si="23"/>
        <v>91466.099015639746</v>
      </c>
      <c r="X17" s="69">
        <f t="shared" si="24"/>
        <v>42614.766003366363</v>
      </c>
      <c r="Y17" s="69">
        <f t="shared" si="25"/>
        <v>89248.040954907658</v>
      </c>
      <c r="Z17" s="69">
        <f t="shared" si="26"/>
        <v>14716.928309886705</v>
      </c>
      <c r="AA17" s="69">
        <f t="shared" si="27"/>
        <v>52826.594879442302</v>
      </c>
      <c r="AB17" s="69">
        <f t="shared" si="28"/>
        <v>83671.907124697318</v>
      </c>
      <c r="AC17" s="69">
        <f t="shared" si="29"/>
        <v>83864.623041410785</v>
      </c>
      <c r="AD17" s="68">
        <f t="shared" si="0"/>
        <v>1471497.4229083678</v>
      </c>
      <c r="AE17" s="69">
        <v>61808.504833804232</v>
      </c>
      <c r="AF17" s="70">
        <f t="shared" si="1"/>
        <v>4.2003814530399711E-2</v>
      </c>
    </row>
    <row r="18" spans="1:32" x14ac:dyDescent="0.35">
      <c r="A18" s="49">
        <v>16</v>
      </c>
      <c r="B18" s="68">
        <f t="shared" si="3"/>
        <v>63731.781613850682</v>
      </c>
      <c r="C18" s="68">
        <f t="shared" si="2"/>
        <v>110294.07073938436</v>
      </c>
      <c r="D18" s="68">
        <f t="shared" si="4"/>
        <v>31913.56541517685</v>
      </c>
      <c r="E18" s="68">
        <f t="shared" si="5"/>
        <v>67659.812870713824</v>
      </c>
      <c r="F18" s="68">
        <f t="shared" si="6"/>
        <v>45276.75812142987</v>
      </c>
      <c r="G18" s="68">
        <f t="shared" si="7"/>
        <v>64166.00799223988</v>
      </c>
      <c r="H18" s="68">
        <f t="shared" si="8"/>
        <v>40615.856521608301</v>
      </c>
      <c r="I18" s="68">
        <f t="shared" si="9"/>
        <v>10341.94844399015</v>
      </c>
      <c r="J18" s="68">
        <f t="shared" si="10"/>
        <v>52115.915317567145</v>
      </c>
      <c r="K18" s="68">
        <f t="shared" si="11"/>
        <v>84033.905434298096</v>
      </c>
      <c r="L18" s="68">
        <f t="shared" si="12"/>
        <v>29092.140877760783</v>
      </c>
      <c r="M18" s="68">
        <f t="shared" si="13"/>
        <v>89756.22224184568</v>
      </c>
      <c r="N18" s="68">
        <f t="shared" si="14"/>
        <v>49952.784150822081</v>
      </c>
      <c r="O18" s="68">
        <f t="shared" si="15"/>
        <v>21190.89627261741</v>
      </c>
      <c r="P18" s="68">
        <f t="shared" si="16"/>
        <v>27450.512911407248</v>
      </c>
      <c r="Q18" s="68">
        <f t="shared" si="17"/>
        <v>8879.3489657393911</v>
      </c>
      <c r="R18" s="68">
        <f t="shared" si="18"/>
        <v>52734.750513010295</v>
      </c>
      <c r="S18" s="69">
        <f t="shared" si="19"/>
        <v>72989.220665988047</v>
      </c>
      <c r="T18" s="69">
        <f t="shared" si="20"/>
        <v>44250.031548320199</v>
      </c>
      <c r="U18" s="69">
        <f t="shared" si="21"/>
        <v>8577.7980755211156</v>
      </c>
      <c r="V18" s="69">
        <f t="shared" si="22"/>
        <v>43860.385589748636</v>
      </c>
      <c r="W18" s="69">
        <f t="shared" si="23"/>
        <v>92241.335731544241</v>
      </c>
      <c r="X18" s="69">
        <f t="shared" si="24"/>
        <v>42734.588221710379</v>
      </c>
      <c r="Y18" s="69">
        <f t="shared" si="25"/>
        <v>89613.864654271747</v>
      </c>
      <c r="Z18" s="69">
        <f t="shared" si="26"/>
        <v>14757.488834266036</v>
      </c>
      <c r="AA18" s="69">
        <f t="shared" si="27"/>
        <v>53113.642859905871</v>
      </c>
      <c r="AB18" s="69">
        <f t="shared" si="28"/>
        <v>84191.706827791422</v>
      </c>
      <c r="AC18" s="69">
        <f t="shared" si="29"/>
        <v>84567.899306246894</v>
      </c>
      <c r="AD18" s="68">
        <f t="shared" si="0"/>
        <v>1480104.2407187768</v>
      </c>
      <c r="AE18" s="69">
        <v>74004.748720753429</v>
      </c>
      <c r="AF18" s="70">
        <f t="shared" si="1"/>
        <v>4.9999686971246571E-2</v>
      </c>
    </row>
    <row r="19" spans="1:32" x14ac:dyDescent="0.35">
      <c r="A19" s="49">
        <v>17</v>
      </c>
      <c r="B19" s="68">
        <f t="shared" si="3"/>
        <v>63849.217568771295</v>
      </c>
      <c r="C19" s="68">
        <f t="shared" si="2"/>
        <v>110585.32354751487</v>
      </c>
      <c r="D19" s="68">
        <f t="shared" si="4"/>
        <v>32006.26652439636</v>
      </c>
      <c r="E19" s="68">
        <f t="shared" si="5"/>
        <v>68398.038890572541</v>
      </c>
      <c r="F19" s="68">
        <f t="shared" si="6"/>
        <v>45360.717160183456</v>
      </c>
      <c r="G19" s="68">
        <f t="shared" si="7"/>
        <v>64572.229333183088</v>
      </c>
      <c r="H19" s="68">
        <f t="shared" si="8"/>
        <v>40797.972885544877</v>
      </c>
      <c r="I19" s="68">
        <f t="shared" si="9"/>
        <v>10499.754334578331</v>
      </c>
      <c r="J19" s="68">
        <f t="shared" si="10"/>
        <v>52290.20504282722</v>
      </c>
      <c r="K19" s="68">
        <f t="shared" si="11"/>
        <v>84506.880546323373</v>
      </c>
      <c r="L19" s="68">
        <f t="shared" si="12"/>
        <v>29167.733718703697</v>
      </c>
      <c r="M19" s="68">
        <f t="shared" si="13"/>
        <v>90086.596118434347</v>
      </c>
      <c r="N19" s="68">
        <f t="shared" si="14"/>
        <v>50182.478717960192</v>
      </c>
      <c r="O19" s="68">
        <f t="shared" si="15"/>
        <v>21197.300657666099</v>
      </c>
      <c r="P19" s="68">
        <f t="shared" si="16"/>
        <v>27552.265276663951</v>
      </c>
      <c r="Q19" s="68">
        <f t="shared" si="17"/>
        <v>8861.9011995806195</v>
      </c>
      <c r="R19" s="68">
        <f t="shared" si="18"/>
        <v>53038.831491117169</v>
      </c>
      <c r="S19" s="69">
        <f t="shared" si="19"/>
        <v>73907.016815667055</v>
      </c>
      <c r="T19" s="69">
        <f t="shared" si="20"/>
        <v>44319.761988333463</v>
      </c>
      <c r="U19" s="69">
        <f t="shared" si="21"/>
        <v>8620.0097871994622</v>
      </c>
      <c r="V19" s="69">
        <f t="shared" si="22"/>
        <v>44527.013931242152</v>
      </c>
      <c r="W19" s="69">
        <f t="shared" si="23"/>
        <v>92969.55868880327</v>
      </c>
      <c r="X19" s="69">
        <f t="shared" si="24"/>
        <v>42847.143894574772</v>
      </c>
      <c r="Y19" s="69">
        <f t="shared" si="25"/>
        <v>89957.503198113845</v>
      </c>
      <c r="Z19" s="69">
        <f t="shared" si="26"/>
        <v>14795.58959033901</v>
      </c>
      <c r="AA19" s="69">
        <f t="shared" si="27"/>
        <v>53383.282990358828</v>
      </c>
      <c r="AB19" s="69">
        <f t="shared" si="28"/>
        <v>84679.983594363177</v>
      </c>
      <c r="AC19" s="69">
        <f t="shared" si="29"/>
        <v>85228.525810180581</v>
      </c>
      <c r="AD19" s="68">
        <f t="shared" si="0"/>
        <v>1488189.1033031968</v>
      </c>
      <c r="AE19" s="69">
        <v>87645.14400868745</v>
      </c>
      <c r="AF19" s="70">
        <f t="shared" si="1"/>
        <v>5.889382190351318E-2</v>
      </c>
    </row>
    <row r="20" spans="1:32" x14ac:dyDescent="0.35">
      <c r="A20" s="49">
        <v>18</v>
      </c>
      <c r="B20" s="68">
        <f t="shared" si="3"/>
        <v>63959.939132220657</v>
      </c>
      <c r="C20" s="68">
        <f t="shared" si="2"/>
        <v>110859.92399928476</v>
      </c>
      <c r="D20" s="68">
        <f t="shared" si="4"/>
        <v>32093.667454999024</v>
      </c>
      <c r="E20" s="68">
        <f t="shared" si="5"/>
        <v>69094.056895901595</v>
      </c>
      <c r="F20" s="68">
        <f t="shared" si="6"/>
        <v>45439.875847510397</v>
      </c>
      <c r="G20" s="68">
        <f t="shared" si="7"/>
        <v>64955.225000959043</v>
      </c>
      <c r="H20" s="68">
        <f t="shared" si="8"/>
        <v>40969.676760720075</v>
      </c>
      <c r="I20" s="68">
        <f t="shared" si="9"/>
        <v>10648.537685803716</v>
      </c>
      <c r="J20" s="68">
        <f t="shared" si="10"/>
        <v>52454.529766775682</v>
      </c>
      <c r="K20" s="68">
        <f t="shared" si="11"/>
        <v>84952.813343578513</v>
      </c>
      <c r="L20" s="68">
        <f t="shared" si="12"/>
        <v>29239.004544920728</v>
      </c>
      <c r="M20" s="68">
        <f t="shared" si="13"/>
        <v>90398.080894655141</v>
      </c>
      <c r="N20" s="68">
        <f t="shared" si="14"/>
        <v>50399.040516316993</v>
      </c>
      <c r="O20" s="68">
        <f t="shared" si="15"/>
        <v>21203.338872504151</v>
      </c>
      <c r="P20" s="68">
        <f t="shared" si="16"/>
        <v>27648.199958452922</v>
      </c>
      <c r="Q20" s="68">
        <f t="shared" si="17"/>
        <v>8845.4510080774835</v>
      </c>
      <c r="R20" s="68">
        <f t="shared" si="18"/>
        <v>53325.526663255587</v>
      </c>
      <c r="S20" s="69">
        <f t="shared" si="19"/>
        <v>74772.338042790041</v>
      </c>
      <c r="T20" s="69">
        <f t="shared" si="20"/>
        <v>44385.505595932169</v>
      </c>
      <c r="U20" s="69">
        <f t="shared" si="21"/>
        <v>8659.8080475879415</v>
      </c>
      <c r="V20" s="69">
        <f t="shared" si="22"/>
        <v>45155.52784982622</v>
      </c>
      <c r="W20" s="69">
        <f t="shared" si="23"/>
        <v>93656.145555848721</v>
      </c>
      <c r="X20" s="69">
        <f t="shared" si="24"/>
        <v>42953.264205710017</v>
      </c>
      <c r="Y20" s="69">
        <f t="shared" si="25"/>
        <v>90281.494235282822</v>
      </c>
      <c r="Z20" s="69">
        <f t="shared" si="26"/>
        <v>14831.511938685002</v>
      </c>
      <c r="AA20" s="69">
        <f t="shared" si="27"/>
        <v>53637.506467594772</v>
      </c>
      <c r="AB20" s="69">
        <f t="shared" si="28"/>
        <v>85140.343175271497</v>
      </c>
      <c r="AC20" s="69">
        <f t="shared" si="29"/>
        <v>85851.381045794507</v>
      </c>
      <c r="AD20" s="68">
        <f t="shared" si="0"/>
        <v>1495811.7145062606</v>
      </c>
      <c r="AE20" s="69">
        <v>102800.58521346899</v>
      </c>
      <c r="AF20" s="70">
        <f t="shared" si="1"/>
        <v>6.8725618482939566E-2</v>
      </c>
    </row>
    <row r="21" spans="1:32" x14ac:dyDescent="0.35">
      <c r="A21" s="49">
        <v>19</v>
      </c>
      <c r="B21" s="68">
        <f t="shared" si="3"/>
        <v>64064.672746543314</v>
      </c>
      <c r="C21" s="68">
        <f t="shared" si="2"/>
        <v>111119.67374371141</v>
      </c>
      <c r="D21" s="68">
        <f t="shared" si="4"/>
        <v>32176.341643043404</v>
      </c>
      <c r="E21" s="68">
        <f t="shared" si="5"/>
        <v>69752.433449309741</v>
      </c>
      <c r="F21" s="68">
        <f t="shared" si="6"/>
        <v>45514.753542247607</v>
      </c>
      <c r="G21" s="68">
        <f t="shared" si="7"/>
        <v>65317.507823802647</v>
      </c>
      <c r="H21" s="68">
        <f t="shared" si="8"/>
        <v>41132.094693415987</v>
      </c>
      <c r="I21" s="68">
        <f t="shared" si="9"/>
        <v>10789.274662770244</v>
      </c>
      <c r="J21" s="68">
        <f t="shared" si="10"/>
        <v>52609.9676212056</v>
      </c>
      <c r="K21" s="68">
        <f t="shared" si="11"/>
        <v>85374.629583762813</v>
      </c>
      <c r="L21" s="68">
        <f t="shared" si="12"/>
        <v>29306.420963122633</v>
      </c>
      <c r="M21" s="68">
        <f t="shared" si="13"/>
        <v>90692.720216967515</v>
      </c>
      <c r="N21" s="68">
        <f t="shared" si="14"/>
        <v>50603.890404265811</v>
      </c>
      <c r="O21" s="68">
        <f t="shared" si="15"/>
        <v>21209.050533759142</v>
      </c>
      <c r="P21" s="68">
        <f t="shared" si="16"/>
        <v>27738.946382632952</v>
      </c>
      <c r="Q21" s="68">
        <f t="shared" si="17"/>
        <v>8829.8904617958979</v>
      </c>
      <c r="R21" s="68">
        <f t="shared" si="18"/>
        <v>53596.717031703032</v>
      </c>
      <c r="S21" s="69">
        <f t="shared" si="19"/>
        <v>75590.86170560075</v>
      </c>
      <c r="T21" s="69">
        <f t="shared" si="20"/>
        <v>44447.693713837238</v>
      </c>
      <c r="U21" s="69">
        <f t="shared" si="21"/>
        <v>8697.4539724140086</v>
      </c>
      <c r="V21" s="69">
        <f t="shared" si="22"/>
        <v>45750.051014914177</v>
      </c>
      <c r="W21" s="69">
        <f t="shared" si="23"/>
        <v>94305.601017747278</v>
      </c>
      <c r="X21" s="69">
        <f t="shared" si="24"/>
        <v>43053.645408720411</v>
      </c>
      <c r="Y21" s="69">
        <f t="shared" si="25"/>
        <v>90587.963465609137</v>
      </c>
      <c r="Z21" s="69">
        <f t="shared" si="26"/>
        <v>14865.491565236733</v>
      </c>
      <c r="AA21" s="69">
        <f t="shared" si="27"/>
        <v>53877.981247638578</v>
      </c>
      <c r="AB21" s="69">
        <f t="shared" si="28"/>
        <v>85575.80598210443</v>
      </c>
      <c r="AC21" s="69">
        <f t="shared" si="29"/>
        <v>86440.551555976708</v>
      </c>
      <c r="AD21" s="68">
        <f t="shared" si="0"/>
        <v>1503022.0861538593</v>
      </c>
      <c r="AE21" s="69">
        <v>119541.09697332935</v>
      </c>
      <c r="AF21" s="70">
        <f t="shared" si="1"/>
        <v>7.9533825932809568E-2</v>
      </c>
    </row>
    <row r="22" spans="1:32" x14ac:dyDescent="0.35">
      <c r="A22" s="49">
        <v>20</v>
      </c>
      <c r="B22" s="68">
        <f t="shared" si="3"/>
        <v>64164.032987101433</v>
      </c>
      <c r="C22" s="68">
        <f t="shared" si="2"/>
        <v>111366.09698860809</v>
      </c>
      <c r="D22" s="68">
        <f t="shared" si="4"/>
        <v>32254.774219491406</v>
      </c>
      <c r="E22" s="68">
        <f t="shared" si="5"/>
        <v>70377.031895066946</v>
      </c>
      <c r="F22" s="68">
        <f t="shared" si="6"/>
        <v>45585.789625644924</v>
      </c>
      <c r="G22" s="68">
        <f t="shared" si="7"/>
        <v>65661.203672175878</v>
      </c>
      <c r="H22" s="68">
        <f t="shared" si="8"/>
        <v>41286.179749756193</v>
      </c>
      <c r="I22" s="68">
        <f t="shared" si="9"/>
        <v>10922.791108061037</v>
      </c>
      <c r="J22" s="68">
        <f t="shared" si="10"/>
        <v>52757.43071324037</v>
      </c>
      <c r="K22" s="68">
        <f t="shared" si="11"/>
        <v>85774.804478586171</v>
      </c>
      <c r="L22" s="68">
        <f t="shared" si="12"/>
        <v>29370.378571894471</v>
      </c>
      <c r="M22" s="68">
        <f t="shared" si="13"/>
        <v>90972.243024732481</v>
      </c>
      <c r="N22" s="68">
        <f t="shared" si="14"/>
        <v>50798.230438041363</v>
      </c>
      <c r="O22" s="68">
        <f t="shared" si="15"/>
        <v>21214.469157378244</v>
      </c>
      <c r="P22" s="68">
        <f t="shared" si="16"/>
        <v>27825.037047933019</v>
      </c>
      <c r="Q22" s="68">
        <f t="shared" si="17"/>
        <v>8815.1282516711599</v>
      </c>
      <c r="R22" s="68">
        <f t="shared" si="18"/>
        <v>53853.99393769211</v>
      </c>
      <c r="S22" s="69">
        <f t="shared" si="19"/>
        <v>76367.390889333867</v>
      </c>
      <c r="T22" s="69">
        <f t="shared" si="20"/>
        <v>44506.6912610418</v>
      </c>
      <c r="U22" s="69">
        <f t="shared" si="21"/>
        <v>8733.1684674301723</v>
      </c>
      <c r="V22" s="69">
        <f t="shared" si="22"/>
        <v>46314.072079999685</v>
      </c>
      <c r="W22" s="69">
        <f t="shared" si="23"/>
        <v>94921.736069930543</v>
      </c>
      <c r="X22" s="69">
        <f t="shared" si="24"/>
        <v>43148.876539080338</v>
      </c>
      <c r="Y22" s="69">
        <f t="shared" si="25"/>
        <v>90878.709246186088</v>
      </c>
      <c r="Z22" s="69">
        <f t="shared" si="26"/>
        <v>14897.727861960477</v>
      </c>
      <c r="AA22" s="69">
        <f t="shared" si="27"/>
        <v>54106.118433086085</v>
      </c>
      <c r="AB22" s="69">
        <f t="shared" si="28"/>
        <v>85988.927304431199</v>
      </c>
      <c r="AC22" s="69">
        <f t="shared" si="29"/>
        <v>86999.494584917833</v>
      </c>
      <c r="AD22" s="68">
        <f t="shared" si="0"/>
        <v>1509862.528604473</v>
      </c>
      <c r="AE22" s="69">
        <v>137935.89229504974</v>
      </c>
      <c r="AF22" s="70">
        <f t="shared" si="1"/>
        <v>9.1356590207282193E-2</v>
      </c>
    </row>
    <row r="23" spans="1:32" x14ac:dyDescent="0.35">
      <c r="A23" s="49">
        <v>21</v>
      </c>
      <c r="B23" s="68">
        <f t="shared" si="3"/>
        <v>64258.54441411404</v>
      </c>
      <c r="C23" s="68">
        <f t="shared" si="2"/>
        <v>111600.49469531087</v>
      </c>
      <c r="D23" s="68">
        <f t="shared" si="4"/>
        <v>32329.379259522888</v>
      </c>
      <c r="E23" s="68">
        <f t="shared" si="5"/>
        <v>70971.149724158124</v>
      </c>
      <c r="F23" s="68">
        <f t="shared" si="6"/>
        <v>45653.359124003167</v>
      </c>
      <c r="G23" s="68">
        <f t="shared" si="7"/>
        <v>65988.127046209571</v>
      </c>
      <c r="H23" s="68">
        <f t="shared" si="8"/>
        <v>41432.745402921166</v>
      </c>
      <c r="I23" s="68">
        <f t="shared" si="9"/>
        <v>11049.79190539407</v>
      </c>
      <c r="J23" s="68">
        <f t="shared" si="10"/>
        <v>52897.697556211067</v>
      </c>
      <c r="K23" s="68">
        <f t="shared" si="11"/>
        <v>86155.450702386821</v>
      </c>
      <c r="L23" s="68">
        <f t="shared" si="12"/>
        <v>29431.215027597336</v>
      </c>
      <c r="M23" s="68">
        <f t="shared" si="13"/>
        <v>91238.125024373789</v>
      </c>
      <c r="N23" s="68">
        <f t="shared" si="14"/>
        <v>50983.086612046507</v>
      </c>
      <c r="O23" s="68">
        <f t="shared" si="15"/>
        <v>21219.623350321104</v>
      </c>
      <c r="P23" s="68">
        <f t="shared" si="16"/>
        <v>27906.926459474995</v>
      </c>
      <c r="Q23" s="68">
        <f t="shared" si="17"/>
        <v>8801.0864424231986</v>
      </c>
      <c r="R23" s="68">
        <f t="shared" si="18"/>
        <v>54098.715643133146</v>
      </c>
      <c r="S23" s="69">
        <f t="shared" si="19"/>
        <v>77106.02518469491</v>
      </c>
      <c r="T23" s="69">
        <f t="shared" si="20"/>
        <v>44562.809707869485</v>
      </c>
      <c r="U23" s="69">
        <f t="shared" si="21"/>
        <v>8767.1400829380655</v>
      </c>
      <c r="V23" s="69">
        <f t="shared" si="22"/>
        <v>46850.568725206758</v>
      </c>
      <c r="W23" s="69">
        <f t="shared" si="23"/>
        <v>95507.803521933762</v>
      </c>
      <c r="X23" s="69">
        <f t="shared" si="24"/>
        <v>43239.460357877309</v>
      </c>
      <c r="Y23" s="69">
        <f t="shared" si="25"/>
        <v>91155.266533747679</v>
      </c>
      <c r="Z23" s="69">
        <f t="shared" si="26"/>
        <v>14928.39101643604</v>
      </c>
      <c r="AA23" s="69">
        <f t="shared" si="27"/>
        <v>54323.122446262467</v>
      </c>
      <c r="AB23" s="69">
        <f t="shared" si="28"/>
        <v>86381.888165668221</v>
      </c>
      <c r="AC23" s="69">
        <f t="shared" si="29"/>
        <v>87531.161003872141</v>
      </c>
      <c r="AD23" s="68">
        <f t="shared" si="0"/>
        <v>1516369.1551361086</v>
      </c>
      <c r="AE23" s="69">
        <v>158053.42404354905</v>
      </c>
      <c r="AF23" s="70">
        <f t="shared" si="1"/>
        <v>0.10423149502098798</v>
      </c>
    </row>
    <row r="24" spans="1:32" x14ac:dyDescent="0.35">
      <c r="A24" s="49">
        <v>22</v>
      </c>
      <c r="B24" s="68">
        <f t="shared" si="3"/>
        <v>64348.658336400396</v>
      </c>
      <c r="C24" s="68">
        <f t="shared" si="2"/>
        <v>111823.98615442403</v>
      </c>
      <c r="D24" s="68">
        <f t="shared" si="4"/>
        <v>32400.513015430202</v>
      </c>
      <c r="E24" s="68">
        <f t="shared" si="5"/>
        <v>71537.623954544222</v>
      </c>
      <c r="F24" s="68">
        <f t="shared" si="6"/>
        <v>45717.784693655936</v>
      </c>
      <c r="G24" s="68">
        <f t="shared" si="7"/>
        <v>66299.839062972736</v>
      </c>
      <c r="H24" s="68">
        <f t="shared" si="8"/>
        <v>41572.491529888379</v>
      </c>
      <c r="I24" s="68">
        <f t="shared" si="9"/>
        <v>11170.883506091697</v>
      </c>
      <c r="J24" s="68">
        <f t="shared" si="10"/>
        <v>53031.437949159823</v>
      </c>
      <c r="K24" s="68">
        <f t="shared" si="11"/>
        <v>86518.38590836557</v>
      </c>
      <c r="L24" s="68">
        <f t="shared" si="12"/>
        <v>29489.220835092485</v>
      </c>
      <c r="M24" s="68">
        <f t="shared" si="13"/>
        <v>91491.635849576152</v>
      </c>
      <c r="N24" s="68">
        <f t="shared" si="14"/>
        <v>51159.341647283989</v>
      </c>
      <c r="O24" s="68">
        <f t="shared" si="15"/>
        <v>21224.537724772774</v>
      </c>
      <c r="P24" s="68">
        <f t="shared" si="16"/>
        <v>27985.005653716598</v>
      </c>
      <c r="Q24" s="68">
        <f t="shared" si="17"/>
        <v>8787.6979819234766</v>
      </c>
      <c r="R24" s="68">
        <f t="shared" si="18"/>
        <v>54332.050737554644</v>
      </c>
      <c r="S24" s="69">
        <f t="shared" si="19"/>
        <v>77810.291701391543</v>
      </c>
      <c r="T24" s="69">
        <f t="shared" si="20"/>
        <v>44616.317029852733</v>
      </c>
      <c r="U24" s="69">
        <f t="shared" si="21"/>
        <v>8799.5310394243279</v>
      </c>
      <c r="V24" s="69">
        <f t="shared" si="22"/>
        <v>47362.102817128041</v>
      </c>
      <c r="W24" s="69">
        <f t="shared" si="23"/>
        <v>96066.601949740085</v>
      </c>
      <c r="X24" s="69">
        <f t="shared" si="24"/>
        <v>43325.82941890505</v>
      </c>
      <c r="Y24" s="69">
        <f t="shared" si="25"/>
        <v>91418.955938370942</v>
      </c>
      <c r="Z24" s="69">
        <f t="shared" si="26"/>
        <v>14957.627450662101</v>
      </c>
      <c r="AA24" s="69">
        <f t="shared" si="27"/>
        <v>54530.029519801785</v>
      </c>
      <c r="AB24" s="69">
        <f t="shared" si="28"/>
        <v>86756.565023593212</v>
      </c>
      <c r="AC24" s="69">
        <f t="shared" si="29"/>
        <v>88038.089614245575</v>
      </c>
      <c r="AD24" s="68">
        <f t="shared" si="0"/>
        <v>1522573.0360439688</v>
      </c>
      <c r="AE24" s="69">
        <v>179961.4307574227</v>
      </c>
      <c r="AF24" s="70">
        <f t="shared" si="1"/>
        <v>0.11819559817308217</v>
      </c>
    </row>
    <row r="25" spans="1:32" x14ac:dyDescent="0.35">
      <c r="A25" s="49">
        <v>23</v>
      </c>
      <c r="B25" s="68">
        <f t="shared" si="3"/>
        <v>64434.765845676353</v>
      </c>
      <c r="C25" s="68">
        <f t="shared" si="2"/>
        <v>112037.54131216682</v>
      </c>
      <c r="D25" s="68">
        <f t="shared" si="4"/>
        <v>32468.484205577261</v>
      </c>
      <c r="E25" s="68">
        <f t="shared" si="5"/>
        <v>72078.913067369256</v>
      </c>
      <c r="F25" s="68">
        <f t="shared" si="6"/>
        <v>45779.345939640276</v>
      </c>
      <c r="G25" s="68">
        <f t="shared" si="7"/>
        <v>66597.69254325486</v>
      </c>
      <c r="H25" s="68">
        <f t="shared" si="8"/>
        <v>41706.024624651167</v>
      </c>
      <c r="I25" s="68">
        <f t="shared" si="9"/>
        <v>11286.591444063577</v>
      </c>
      <c r="J25" s="68">
        <f t="shared" si="10"/>
        <v>53159.232321374715</v>
      </c>
      <c r="K25" s="68">
        <f t="shared" si="11"/>
        <v>86865.185224414454</v>
      </c>
      <c r="L25" s="68">
        <f t="shared" si="12"/>
        <v>29544.647737842057</v>
      </c>
      <c r="M25" s="68">
        <f t="shared" si="13"/>
        <v>91733.875729705906</v>
      </c>
      <c r="N25" s="68">
        <f t="shared" si="14"/>
        <v>51327.760485312363</v>
      </c>
      <c r="O25" s="68">
        <f t="shared" si="15"/>
        <v>21229.233608970757</v>
      </c>
      <c r="P25" s="68">
        <f t="shared" si="16"/>
        <v>28059.613492015487</v>
      </c>
      <c r="Q25" s="68">
        <f t="shared" si="17"/>
        <v>8774.90476465559</v>
      </c>
      <c r="R25" s="68">
        <f t="shared" si="18"/>
        <v>54555.011888257432</v>
      </c>
      <c r="S25" s="69">
        <f t="shared" si="19"/>
        <v>78483.246934951399</v>
      </c>
      <c r="T25" s="69">
        <f t="shared" si="20"/>
        <v>44667.445447161706</v>
      </c>
      <c r="U25" s="69">
        <f t="shared" si="21"/>
        <v>8830.4819126671482</v>
      </c>
      <c r="V25" s="69">
        <f t="shared" si="22"/>
        <v>47850.894398356933</v>
      </c>
      <c r="W25" s="69">
        <f t="shared" si="23"/>
        <v>96600.556521740946</v>
      </c>
      <c r="X25" s="69">
        <f t="shared" si="24"/>
        <v>43408.358561294059</v>
      </c>
      <c r="Y25" s="69">
        <f t="shared" si="25"/>
        <v>91670.921864151198</v>
      </c>
      <c r="Z25" s="69">
        <f t="shared" si="26"/>
        <v>14985.564049884993</v>
      </c>
      <c r="AA25" s="69">
        <f t="shared" si="27"/>
        <v>54727.737624188077</v>
      </c>
      <c r="AB25" s="69">
        <f t="shared" si="28"/>
        <v>87114.583964514968</v>
      </c>
      <c r="AC25" s="69">
        <f t="shared" si="29"/>
        <v>88522.480470979935</v>
      </c>
      <c r="AD25" s="68">
        <f t="shared" si="0"/>
        <v>1528501.0959848398</v>
      </c>
      <c r="AE25" s="69">
        <v>203726.97765615146</v>
      </c>
      <c r="AF25" s="70">
        <f t="shared" si="1"/>
        <v>0.13328546390402593</v>
      </c>
    </row>
    <row r="26" spans="1:32" x14ac:dyDescent="0.35">
      <c r="A26" s="49">
        <v>24</v>
      </c>
      <c r="B26" s="68">
        <f t="shared" si="3"/>
        <v>64517.208074767004</v>
      </c>
      <c r="C26" s="68">
        <f t="shared" si="2"/>
        <v>112242.0062117576</v>
      </c>
      <c r="D26" s="68">
        <f t="shared" si="4"/>
        <v>32533.562111985044</v>
      </c>
      <c r="E26" s="68">
        <f t="shared" si="5"/>
        <v>72597.16149214693</v>
      </c>
      <c r="F26" s="68">
        <f t="shared" si="6"/>
        <v>45838.286749648869</v>
      </c>
      <c r="G26" s="68">
        <f t="shared" si="7"/>
        <v>66882.867495629442</v>
      </c>
      <c r="H26" s="68">
        <f t="shared" si="8"/>
        <v>41833.87370636523</v>
      </c>
      <c r="I26" s="68">
        <f t="shared" si="9"/>
        <v>11397.374120395702</v>
      </c>
      <c r="J26" s="68">
        <f t="shared" si="10"/>
        <v>53281.586956867308</v>
      </c>
      <c r="K26" s="68">
        <f t="shared" si="11"/>
        <v>87197.222568225567</v>
      </c>
      <c r="L26" s="68">
        <f t="shared" si="12"/>
        <v>29597.715321060852</v>
      </c>
      <c r="M26" s="68">
        <f t="shared" si="13"/>
        <v>91965.804348481135</v>
      </c>
      <c r="N26" s="68">
        <f t="shared" si="14"/>
        <v>51489.010352422294</v>
      </c>
      <c r="O26" s="68">
        <f t="shared" si="15"/>
        <v>21233.729606637957</v>
      </c>
      <c r="P26" s="68">
        <f t="shared" si="16"/>
        <v>28131.045548855993</v>
      </c>
      <c r="Q26" s="68">
        <f t="shared" si="17"/>
        <v>8762.6561076258604</v>
      </c>
      <c r="R26" s="68">
        <f t="shared" si="18"/>
        <v>54768.482402259229</v>
      </c>
      <c r="S26" s="69">
        <f t="shared" si="19"/>
        <v>79127.55693763755</v>
      </c>
      <c r="T26" s="69">
        <f t="shared" si="20"/>
        <v>44716.397515666205</v>
      </c>
      <c r="U26" s="69">
        <f t="shared" si="21"/>
        <v>8860.1153209946679</v>
      </c>
      <c r="V26" s="69">
        <f t="shared" si="22"/>
        <v>48318.879918506012</v>
      </c>
      <c r="W26" s="69">
        <f t="shared" si="23"/>
        <v>97111.782610139519</v>
      </c>
      <c r="X26" s="69">
        <f t="shared" si="24"/>
        <v>43487.374741423999</v>
      </c>
      <c r="Y26" s="69">
        <f t="shared" si="25"/>
        <v>91912.162526561267</v>
      </c>
      <c r="Z26" s="69">
        <f t="shared" si="26"/>
        <v>15012.311490758773</v>
      </c>
      <c r="AA26" s="69">
        <f t="shared" si="27"/>
        <v>54917.030021238555</v>
      </c>
      <c r="AB26" s="69">
        <f t="shared" si="28"/>
        <v>87457.363355005393</v>
      </c>
      <c r="AC26" s="69">
        <f t="shared" si="29"/>
        <v>88986.252589301555</v>
      </c>
      <c r="AD26" s="68">
        <f t="shared" si="0"/>
        <v>1534176.8202023655</v>
      </c>
      <c r="AE26" s="69">
        <v>229416.49353921786</v>
      </c>
      <c r="AF26" s="70">
        <f t="shared" si="1"/>
        <v>0.14953719187919726</v>
      </c>
    </row>
    <row r="27" spans="1:32" x14ac:dyDescent="0.35">
      <c r="A27" s="49">
        <v>25</v>
      </c>
      <c r="B27" s="68">
        <f t="shared" si="3"/>
        <v>64596.284360352191</v>
      </c>
      <c r="C27" s="68">
        <f t="shared" si="2"/>
        <v>112438.12323783181</v>
      </c>
      <c r="D27" s="68">
        <f t="shared" si="4"/>
        <v>32595.983023805966</v>
      </c>
      <c r="E27" s="68">
        <f t="shared" si="5"/>
        <v>73094.250919420068</v>
      </c>
      <c r="F27" s="68">
        <f t="shared" si="6"/>
        <v>45894.821129859971</v>
      </c>
      <c r="G27" s="68">
        <f t="shared" si="7"/>
        <v>67156.399352111868</v>
      </c>
      <c r="H27" s="68">
        <f t="shared" si="8"/>
        <v>41956.502977904078</v>
      </c>
      <c r="I27" s="68">
        <f t="shared" si="9"/>
        <v>11503.633772131925</v>
      </c>
      <c r="J27" s="68">
        <f t="shared" si="10"/>
        <v>53398.946108913588</v>
      </c>
      <c r="K27" s="68">
        <f t="shared" si="11"/>
        <v>87515.703522874246</v>
      </c>
      <c r="L27" s="68">
        <f t="shared" si="12"/>
        <v>29648.616266028159</v>
      </c>
      <c r="M27" s="68">
        <f t="shared" si="13"/>
        <v>92188.263807619252</v>
      </c>
      <c r="N27" s="68">
        <f t="shared" si="14"/>
        <v>51643.676725260637</v>
      </c>
      <c r="O27" s="68">
        <f t="shared" si="15"/>
        <v>21238.042042139077</v>
      </c>
      <c r="P27" s="68">
        <f t="shared" si="16"/>
        <v>28199.561184458787</v>
      </c>
      <c r="Q27" s="68">
        <f t="shared" si="17"/>
        <v>8750.9075376029305</v>
      </c>
      <c r="R27" s="68">
        <f t="shared" si="18"/>
        <v>54973.237362373919</v>
      </c>
      <c r="S27" s="69">
        <f t="shared" si="19"/>
        <v>79745.561112679687</v>
      </c>
      <c r="T27" s="69">
        <f t="shared" si="20"/>
        <v>44763.350973763401</v>
      </c>
      <c r="U27" s="69">
        <f t="shared" si="21"/>
        <v>8888.5388593392308</v>
      </c>
      <c r="V27" s="69">
        <f t="shared" si="22"/>
        <v>48767.758570250735</v>
      </c>
      <c r="W27" s="69">
        <f t="shared" si="23"/>
        <v>97602.136408316816</v>
      </c>
      <c r="X27" s="69">
        <f t="shared" si="24"/>
        <v>43563.164856450298</v>
      </c>
      <c r="Y27" s="69">
        <f t="shared" si="25"/>
        <v>92143.55383810043</v>
      </c>
      <c r="Z27" s="69">
        <f t="shared" si="26"/>
        <v>15037.966889654917</v>
      </c>
      <c r="AA27" s="69">
        <f t="shared" si="27"/>
        <v>55098.594006266299</v>
      </c>
      <c r="AB27" s="69">
        <f t="shared" si="28"/>
        <v>87786.147781070977</v>
      </c>
      <c r="AC27" s="69">
        <f t="shared" si="29"/>
        <v>89431.089863588772</v>
      </c>
      <c r="AD27" s="68">
        <f t="shared" si="0"/>
        <v>1539620.8164901703</v>
      </c>
      <c r="AE27" s="69">
        <v>257095.80414933502</v>
      </c>
      <c r="AF27" s="70">
        <f t="shared" si="1"/>
        <v>0.16698644328246287</v>
      </c>
    </row>
    <row r="28" spans="1:32" x14ac:dyDescent="0.35">
      <c r="A28" s="49">
        <v>26</v>
      </c>
      <c r="B28" s="68">
        <f t="shared" si="3"/>
        <v>64672.258803801415</v>
      </c>
      <c r="C28" s="68">
        <f t="shared" si="2"/>
        <v>112626.54738796281</v>
      </c>
      <c r="D28" s="68">
        <f t="shared" si="4"/>
        <v>32655.955416288649</v>
      </c>
      <c r="E28" s="68">
        <f t="shared" si="5"/>
        <v>73571.841543487593</v>
      </c>
      <c r="F28" s="68">
        <f t="shared" si="6"/>
        <v>45949.137895505948</v>
      </c>
      <c r="G28" s="68">
        <f t="shared" si="7"/>
        <v>67419.201662666746</v>
      </c>
      <c r="H28" s="68">
        <f t="shared" si="8"/>
        <v>42074.322000216533</v>
      </c>
      <c r="I28" s="68">
        <f t="shared" si="9"/>
        <v>11605.725288469917</v>
      </c>
      <c r="J28" s="68">
        <f t="shared" si="10"/>
        <v>53511.701737157957</v>
      </c>
      <c r="K28" s="68">
        <f t="shared" si="11"/>
        <v>87821.691760682195</v>
      </c>
      <c r="L28" s="68">
        <f t="shared" si="12"/>
        <v>29697.520573258986</v>
      </c>
      <c r="M28" s="68">
        <f t="shared" si="13"/>
        <v>92401.997083948067</v>
      </c>
      <c r="N28" s="68">
        <f t="shared" si="14"/>
        <v>51792.276163255796</v>
      </c>
      <c r="O28" s="68">
        <f t="shared" si="15"/>
        <v>21242.185318276588</v>
      </c>
      <c r="P28" s="68">
        <f t="shared" si="16"/>
        <v>28265.389229415254</v>
      </c>
      <c r="Q28" s="68">
        <f t="shared" si="17"/>
        <v>8739.6198163574172</v>
      </c>
      <c r="R28" s="68">
        <f t="shared" si="18"/>
        <v>55169.960615408148</v>
      </c>
      <c r="S28" s="69">
        <f t="shared" si="19"/>
        <v>80339.323489107221</v>
      </c>
      <c r="T28" s="69">
        <f t="shared" si="20"/>
        <v>44808.46263803231</v>
      </c>
      <c r="U28" s="69">
        <f t="shared" si="21"/>
        <v>8915.8474574935972</v>
      </c>
      <c r="V28" s="69">
        <f t="shared" si="22"/>
        <v>49199.02953208422</v>
      </c>
      <c r="W28" s="69">
        <f t="shared" si="23"/>
        <v>98073.255614714042</v>
      </c>
      <c r="X28" s="69">
        <f t="shared" si="24"/>
        <v>43635.982032490683</v>
      </c>
      <c r="Y28" s="69">
        <f t="shared" si="25"/>
        <v>92365.868606467164</v>
      </c>
      <c r="Z28" s="69">
        <f t="shared" si="26"/>
        <v>15062.615931250361</v>
      </c>
      <c r="AA28" s="69">
        <f t="shared" si="27"/>
        <v>55273.035972158148</v>
      </c>
      <c r="AB28" s="69">
        <f t="shared" si="28"/>
        <v>88102.035326878817</v>
      </c>
      <c r="AC28" s="69">
        <f t="shared" si="29"/>
        <v>89858.477974820096</v>
      </c>
      <c r="AD28" s="68">
        <f t="shared" si="0"/>
        <v>1544851.2668716568</v>
      </c>
      <c r="AE28" s="69">
        <v>286830.16247177561</v>
      </c>
      <c r="AF28" s="70">
        <f t="shared" si="1"/>
        <v>0.18566846441639026</v>
      </c>
    </row>
    <row r="29" spans="1:32" x14ac:dyDescent="0.35">
      <c r="A29" s="49">
        <v>27</v>
      </c>
      <c r="B29" s="68">
        <f t="shared" si="3"/>
        <v>64745.365593136987</v>
      </c>
      <c r="C29" s="68">
        <f t="shared" si="2"/>
        <v>112807.859471658</v>
      </c>
      <c r="D29" s="68">
        <f t="shared" si="4"/>
        <v>32713.664151807221</v>
      </c>
      <c r="E29" s="68">
        <f t="shared" si="5"/>
        <v>74031.405517334715</v>
      </c>
      <c r="F29" s="68">
        <f t="shared" si="6"/>
        <v>46001.404475729396</v>
      </c>
      <c r="G29" s="68">
        <f t="shared" si="7"/>
        <v>67672.084504348604</v>
      </c>
      <c r="H29" s="68">
        <f t="shared" si="8"/>
        <v>42187.693945477004</v>
      </c>
      <c r="I29" s="68">
        <f t="shared" si="9"/>
        <v>11703.963362209268</v>
      </c>
      <c r="J29" s="68">
        <f t="shared" si="10"/>
        <v>53620.201406075845</v>
      </c>
      <c r="K29" s="68">
        <f t="shared" si="11"/>
        <v>88116.130477505969</v>
      </c>
      <c r="L29" s="68">
        <f t="shared" si="12"/>
        <v>29744.578988220797</v>
      </c>
      <c r="M29" s="68">
        <f t="shared" si="13"/>
        <v>92607.663001290595</v>
      </c>
      <c r="N29" s="68">
        <f t="shared" si="14"/>
        <v>51935.266717917199</v>
      </c>
      <c r="O29" s="68">
        <f t="shared" si="15"/>
        <v>21246.172206524698</v>
      </c>
      <c r="P29" s="68">
        <f t="shared" si="16"/>
        <v>28328.732595901667</v>
      </c>
      <c r="Q29" s="68">
        <f t="shared" si="17"/>
        <v>8728.7581499639527</v>
      </c>
      <c r="R29" s="68">
        <f t="shared" si="18"/>
        <v>55359.258552504514</v>
      </c>
      <c r="S29" s="69">
        <f t="shared" si="19"/>
        <v>80910.67431443953</v>
      </c>
      <c r="T29" s="69">
        <f t="shared" si="20"/>
        <v>44851.871563278182</v>
      </c>
      <c r="U29" s="69">
        <f t="shared" si="21"/>
        <v>8942.1252930614937</v>
      </c>
      <c r="V29" s="69">
        <f t="shared" si="22"/>
        <v>49614.022178583604</v>
      </c>
      <c r="W29" s="69">
        <f t="shared" si="23"/>
        <v>98526.592434443999</v>
      </c>
      <c r="X29" s="69">
        <f t="shared" si="24"/>
        <v>43706.050725423636</v>
      </c>
      <c r="Y29" s="69">
        <f t="shared" si="25"/>
        <v>92579.792107572343</v>
      </c>
      <c r="Z29" s="69">
        <f t="shared" si="26"/>
        <v>15086.334595177741</v>
      </c>
      <c r="AA29" s="69">
        <f t="shared" si="27"/>
        <v>55440.893628927457</v>
      </c>
      <c r="AB29" s="69">
        <f t="shared" si="28"/>
        <v>88405.999702485467</v>
      </c>
      <c r="AC29" s="69">
        <f t="shared" si="29"/>
        <v>90269.734328849183</v>
      </c>
      <c r="AD29" s="68">
        <f t="shared" si="0"/>
        <v>1549884.293989849</v>
      </c>
      <c r="AE29" s="69">
        <v>318684.27636238775</v>
      </c>
      <c r="AF29" s="70">
        <f t="shared" si="1"/>
        <v>0.20561810813760978</v>
      </c>
    </row>
    <row r="31" spans="1:32" x14ac:dyDescent="0.35">
      <c r="A31" s="74" t="s">
        <v>69</v>
      </c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</row>
    <row r="32" spans="1:32" x14ac:dyDescent="0.35">
      <c r="A32" s="48" t="s">
        <v>83</v>
      </c>
      <c r="B32" s="49" t="s">
        <v>38</v>
      </c>
      <c r="C32" s="49" t="s">
        <v>39</v>
      </c>
      <c r="D32" s="49" t="s">
        <v>40</v>
      </c>
      <c r="E32" s="49" t="s">
        <v>41</v>
      </c>
      <c r="F32" s="49" t="s">
        <v>42</v>
      </c>
      <c r="G32" s="49" t="s">
        <v>43</v>
      </c>
      <c r="H32" s="49" t="s">
        <v>44</v>
      </c>
      <c r="I32" s="49" t="s">
        <v>45</v>
      </c>
      <c r="J32" s="49" t="s">
        <v>46</v>
      </c>
      <c r="K32" s="49" t="s">
        <v>47</v>
      </c>
      <c r="L32" s="49" t="s">
        <v>48</v>
      </c>
      <c r="M32" s="49" t="s">
        <v>49</v>
      </c>
      <c r="N32" s="49" t="s">
        <v>50</v>
      </c>
      <c r="O32" s="49" t="s">
        <v>51</v>
      </c>
      <c r="P32" s="49" t="s">
        <v>52</v>
      </c>
      <c r="Q32" s="49" t="s">
        <v>53</v>
      </c>
      <c r="R32" s="49" t="s">
        <v>54</v>
      </c>
      <c r="S32" s="49" t="s">
        <v>55</v>
      </c>
      <c r="T32" s="49" t="s">
        <v>56</v>
      </c>
      <c r="U32" s="49" t="s">
        <v>57</v>
      </c>
      <c r="V32" s="49" t="s">
        <v>58</v>
      </c>
      <c r="W32" s="49" t="s">
        <v>59</v>
      </c>
      <c r="X32" s="49" t="s">
        <v>60</v>
      </c>
      <c r="Y32" s="49" t="s">
        <v>61</v>
      </c>
      <c r="Z32" s="49" t="s">
        <v>62</v>
      </c>
      <c r="AA32" s="49" t="s">
        <v>63</v>
      </c>
      <c r="AB32" s="49" t="s">
        <v>64</v>
      </c>
      <c r="AC32" s="49" t="s">
        <v>65</v>
      </c>
      <c r="AD32" s="49" t="s">
        <v>82</v>
      </c>
    </row>
    <row r="33" spans="1:32" x14ac:dyDescent="0.35">
      <c r="A33" s="49">
        <v>2</v>
      </c>
      <c r="B33" s="50">
        <f t="shared" ref="B33:AD33" si="30">$AF4*B4</f>
        <v>5.4224260399272239</v>
      </c>
      <c r="C33" s="50">
        <f t="shared" si="30"/>
        <v>9.0074936237735628</v>
      </c>
      <c r="D33" s="50">
        <f t="shared" si="30"/>
        <v>2.5799084481884873</v>
      </c>
      <c r="E33" s="50">
        <f t="shared" si="30"/>
        <v>4.0242587377148604</v>
      </c>
      <c r="F33" s="50">
        <f t="shared" si="30"/>
        <v>3.8349990446045079</v>
      </c>
      <c r="G33" s="50">
        <f t="shared" si="30"/>
        <v>4.4462444649369859</v>
      </c>
      <c r="H33" s="50">
        <f t="shared" si="30"/>
        <v>3.1485930762904073</v>
      </c>
      <c r="I33" s="50">
        <f t="shared" si="30"/>
        <v>0.48537414118253042</v>
      </c>
      <c r="J33" s="50">
        <f t="shared" si="30"/>
        <v>4.1555633094899855</v>
      </c>
      <c r="K33" s="50">
        <f t="shared" si="30"/>
        <v>6.1441484103049788</v>
      </c>
      <c r="L33" s="50">
        <f t="shared" si="30"/>
        <v>2.3915543038489977</v>
      </c>
      <c r="M33" s="50">
        <f t="shared" si="30"/>
        <v>7.1321021193164356</v>
      </c>
      <c r="N33" s="50">
        <f t="shared" si="30"/>
        <v>3.7860994109779096</v>
      </c>
      <c r="O33" s="50">
        <f t="shared" si="30"/>
        <v>1.884446992165757</v>
      </c>
      <c r="P33" s="50">
        <f t="shared" si="30"/>
        <v>2.1443394894034178</v>
      </c>
      <c r="Q33" s="50">
        <f t="shared" si="30"/>
        <v>0.85031029584029116</v>
      </c>
      <c r="R33" s="50">
        <f t="shared" si="30"/>
        <v>3.7842883134361838</v>
      </c>
      <c r="S33" s="50">
        <f t="shared" si="30"/>
        <v>3.6738113633909064</v>
      </c>
      <c r="T33" s="50">
        <f t="shared" si="30"/>
        <v>3.782477215894458</v>
      </c>
      <c r="U33" s="50">
        <f t="shared" si="30"/>
        <v>0.65561731010476121</v>
      </c>
      <c r="V33" s="50">
        <f t="shared" si="30"/>
        <v>2.0438235758376329</v>
      </c>
      <c r="W33" s="50">
        <f t="shared" si="30"/>
        <v>6.018277131155032</v>
      </c>
      <c r="X33" s="50">
        <f t="shared" si="30"/>
        <v>3.5080959383229904</v>
      </c>
      <c r="Y33" s="50">
        <f t="shared" si="30"/>
        <v>7.0859191320024264</v>
      </c>
      <c r="Z33" s="50">
        <f t="shared" si="30"/>
        <v>1.1953243775390674</v>
      </c>
      <c r="AA33" s="50">
        <f t="shared" si="30"/>
        <v>4.0142977012353684</v>
      </c>
      <c r="AB33" s="50">
        <f t="shared" si="30"/>
        <v>6.1269429836585836</v>
      </c>
      <c r="AC33" s="50">
        <f t="shared" si="30"/>
        <v>5.6732630494562555</v>
      </c>
      <c r="AD33" s="50">
        <f t="shared" si="30"/>
        <v>109</v>
      </c>
      <c r="AF33" s="76"/>
    </row>
    <row r="34" spans="1:32" x14ac:dyDescent="0.35">
      <c r="A34" s="49">
        <v>3</v>
      </c>
      <c r="B34" s="50">
        <f>$AF5*B5</f>
        <v>6.5615356928614279</v>
      </c>
      <c r="C34" s="50">
        <f>$AF5*C5</f>
        <v>11.259148170365927</v>
      </c>
      <c r="D34" s="50">
        <f t="shared" ref="D34:D58" si="31">$AF5*D5</f>
        <v>3.2139252149570083</v>
      </c>
      <c r="E34" s="50">
        <f t="shared" ref="E34:AD34" si="32">$AF5*E5</f>
        <v>5.0219636072785443</v>
      </c>
      <c r="F34" s="50">
        <f t="shared" si="32"/>
        <v>4.7008998200359926</v>
      </c>
      <c r="G34" s="50">
        <f t="shared" si="32"/>
        <v>5.9314617076584684</v>
      </c>
      <c r="H34" s="50">
        <f t="shared" si="32"/>
        <v>3.816604679064187</v>
      </c>
      <c r="I34" s="50">
        <f t="shared" si="32"/>
        <v>0.59172165566886625</v>
      </c>
      <c r="J34" s="50">
        <f t="shared" si="32"/>
        <v>5.1786602679464107</v>
      </c>
      <c r="K34" s="50">
        <f t="shared" si="32"/>
        <v>7.8151089782043588</v>
      </c>
      <c r="L34" s="50">
        <f t="shared" si="32"/>
        <v>2.9509378124375125</v>
      </c>
      <c r="M34" s="50">
        <f t="shared" si="32"/>
        <v>8.7092661467706449</v>
      </c>
      <c r="N34" s="50">
        <f t="shared" si="32"/>
        <v>4.7787002599480104</v>
      </c>
      <c r="O34" s="50">
        <f t="shared" si="32"/>
        <v>2.3033313337332535</v>
      </c>
      <c r="P34" s="50">
        <f t="shared" si="32"/>
        <v>2.6934293141371723</v>
      </c>
      <c r="Q34" s="50">
        <f t="shared" si="32"/>
        <v>1.0245550889822035</v>
      </c>
      <c r="R34" s="50">
        <f t="shared" si="32"/>
        <v>4.8893741251749647</v>
      </c>
      <c r="S34" s="50">
        <f t="shared" si="32"/>
        <v>5.2608438312337533</v>
      </c>
      <c r="T34" s="50">
        <f t="shared" si="32"/>
        <v>4.6318656268746246</v>
      </c>
      <c r="U34" s="50">
        <f t="shared" si="32"/>
        <v>0.79553689262147564</v>
      </c>
      <c r="V34" s="50">
        <f t="shared" si="32"/>
        <v>2.5202959408118377</v>
      </c>
      <c r="W34" s="50">
        <f t="shared" si="32"/>
        <v>7.9290701859628072</v>
      </c>
      <c r="X34" s="50">
        <f t="shared" si="32"/>
        <v>4.3710697860427912</v>
      </c>
      <c r="Y34" s="50">
        <f t="shared" si="32"/>
        <v>8.7881623675264944</v>
      </c>
      <c r="Z34" s="50">
        <f t="shared" si="32"/>
        <v>1.5176564687062588</v>
      </c>
      <c r="AA34" s="50">
        <f t="shared" si="32"/>
        <v>4.9452589482103582</v>
      </c>
      <c r="AB34" s="50">
        <f t="shared" si="32"/>
        <v>7.6386882623475305</v>
      </c>
      <c r="AC34" s="50">
        <f t="shared" si="32"/>
        <v>7.1609278144371125</v>
      </c>
      <c r="AD34" s="50">
        <f t="shared" si="32"/>
        <v>137</v>
      </c>
      <c r="AF34" s="76"/>
    </row>
    <row r="35" spans="1:32" x14ac:dyDescent="0.35">
      <c r="A35" s="49">
        <v>4</v>
      </c>
      <c r="B35" s="50">
        <f t="shared" ref="B35:B58" si="33">$AF6*B6</f>
        <v>24.448107974855169</v>
      </c>
      <c r="C35" s="50">
        <f t="shared" ref="C35:C58" si="34">$AF6*C6</f>
        <v>41.849808948601009</v>
      </c>
      <c r="D35" s="50">
        <f t="shared" si="31"/>
        <v>12.190003697769013</v>
      </c>
      <c r="E35" s="50">
        <f t="shared" ref="E35:AD35" si="35">$AF6*E6</f>
        <v>18.947984715888079</v>
      </c>
      <c r="F35" s="50">
        <f t="shared" si="35"/>
        <v>17.381671391593738</v>
      </c>
      <c r="G35" s="50">
        <f t="shared" si="35"/>
        <v>22.116664612350547</v>
      </c>
      <c r="H35" s="50">
        <f t="shared" si="35"/>
        <v>14.689695550351288</v>
      </c>
      <c r="I35" s="50">
        <f t="shared" si="35"/>
        <v>2.5717983483298408</v>
      </c>
      <c r="J35" s="50">
        <f t="shared" si="35"/>
        <v>19.388635523234313</v>
      </c>
      <c r="K35" s="50">
        <f t="shared" si="35"/>
        <v>29.139036114877356</v>
      </c>
      <c r="L35" s="50">
        <f t="shared" si="35"/>
        <v>11.080364846542587</v>
      </c>
      <c r="M35" s="50">
        <f t="shared" si="35"/>
        <v>33.168988043880191</v>
      </c>
      <c r="N35" s="50">
        <f t="shared" si="35"/>
        <v>18.158819179095278</v>
      </c>
      <c r="O35" s="50">
        <f t="shared" si="35"/>
        <v>8.5245901639344268</v>
      </c>
      <c r="P35" s="50">
        <f t="shared" si="35"/>
        <v>10.283187476888944</v>
      </c>
      <c r="Q35" s="50">
        <f t="shared" si="35"/>
        <v>3.765561444595094</v>
      </c>
      <c r="R35" s="50">
        <f t="shared" si="35"/>
        <v>18.411191914211759</v>
      </c>
      <c r="S35" s="50">
        <f t="shared" si="35"/>
        <v>21.011031677554541</v>
      </c>
      <c r="T35" s="50">
        <f t="shared" si="35"/>
        <v>17.261493898681127</v>
      </c>
      <c r="U35" s="50">
        <f t="shared" si="35"/>
        <v>2.9924195735239736</v>
      </c>
      <c r="V35" s="50">
        <f t="shared" si="35"/>
        <v>11.284666584494021</v>
      </c>
      <c r="W35" s="50">
        <f t="shared" si="35"/>
        <v>30.997781338592382</v>
      </c>
      <c r="X35" s="50">
        <f t="shared" si="35"/>
        <v>16.063724885985454</v>
      </c>
      <c r="Y35" s="50">
        <f t="shared" si="35"/>
        <v>32.572106495747562</v>
      </c>
      <c r="Z35" s="50">
        <f t="shared" si="35"/>
        <v>5.6683717490447432</v>
      </c>
      <c r="AA35" s="50">
        <f t="shared" si="35"/>
        <v>18.943978799457661</v>
      </c>
      <c r="AB35" s="50">
        <f t="shared" si="35"/>
        <v>29.43547393072846</v>
      </c>
      <c r="AC35" s="50">
        <f t="shared" si="35"/>
        <v>27.652841119191422</v>
      </c>
      <c r="AD35" s="50">
        <f t="shared" si="35"/>
        <v>520</v>
      </c>
      <c r="AF35" s="76"/>
    </row>
    <row r="36" spans="1:32" x14ac:dyDescent="0.35">
      <c r="A36" s="49">
        <v>5</v>
      </c>
      <c r="B36" s="50">
        <f t="shared" si="33"/>
        <v>44.014580473865401</v>
      </c>
      <c r="C36" s="50">
        <f t="shared" si="34"/>
        <v>74.196611389870171</v>
      </c>
      <c r="D36" s="50">
        <f t="shared" si="31"/>
        <v>21.200039001267541</v>
      </c>
      <c r="E36" s="50">
        <f t="shared" ref="E36:AD36" si="36">$AF7*E7</f>
        <v>38.437849230099978</v>
      </c>
      <c r="F36" s="50">
        <f t="shared" si="36"/>
        <v>30.971656578838811</v>
      </c>
      <c r="G36" s="50">
        <f t="shared" si="36"/>
        <v>40.235657658873912</v>
      </c>
      <c r="H36" s="50">
        <f t="shared" si="36"/>
        <v>26.205701685304771</v>
      </c>
      <c r="I36" s="50">
        <f t="shared" si="36"/>
        <v>5.4498271193813794</v>
      </c>
      <c r="J36" s="50">
        <f t="shared" si="36"/>
        <v>34.835182143419658</v>
      </c>
      <c r="K36" s="50">
        <f t="shared" si="36"/>
        <v>52.658161390245183</v>
      </c>
      <c r="L36" s="50">
        <f t="shared" si="36"/>
        <v>19.500933780347861</v>
      </c>
      <c r="M36" s="50">
        <f t="shared" si="36"/>
        <v>59.19372379602337</v>
      </c>
      <c r="N36" s="50">
        <f t="shared" si="36"/>
        <v>31.951638428248916</v>
      </c>
      <c r="O36" s="50">
        <f t="shared" si="36"/>
        <v>15.009937822979246</v>
      </c>
      <c r="P36" s="50">
        <f t="shared" si="36"/>
        <v>18.203691619977647</v>
      </c>
      <c r="Q36" s="50">
        <f t="shared" si="36"/>
        <v>6.6201651553675491</v>
      </c>
      <c r="R36" s="50">
        <f t="shared" si="36"/>
        <v>33.714195711360617</v>
      </c>
      <c r="S36" s="50">
        <f t="shared" si="36"/>
        <v>40.390762699787743</v>
      </c>
      <c r="T36" s="50">
        <f t="shared" si="36"/>
        <v>30.294834582123919</v>
      </c>
      <c r="U36" s="50">
        <f t="shared" si="36"/>
        <v>5.597881931162763</v>
      </c>
      <c r="V36" s="50">
        <f t="shared" si="36"/>
        <v>22.74403918127339</v>
      </c>
      <c r="W36" s="50">
        <f t="shared" si="36"/>
        <v>54.914234712628158</v>
      </c>
      <c r="X36" s="50">
        <f t="shared" si="36"/>
        <v>28.475875465952644</v>
      </c>
      <c r="Y36" s="50">
        <f t="shared" si="36"/>
        <v>57.95993369784518</v>
      </c>
      <c r="Z36" s="50">
        <f t="shared" si="36"/>
        <v>9.9901746806771214</v>
      </c>
      <c r="AA36" s="50">
        <f t="shared" si="36"/>
        <v>33.18542852642711</v>
      </c>
      <c r="AB36" s="50">
        <f t="shared" si="36"/>
        <v>53.299732241297839</v>
      </c>
      <c r="AC36" s="50">
        <f t="shared" si="36"/>
        <v>50.747549295352094</v>
      </c>
      <c r="AD36" s="50">
        <f t="shared" si="36"/>
        <v>940</v>
      </c>
      <c r="AF36" s="76"/>
    </row>
    <row r="37" spans="1:32" x14ac:dyDescent="0.35">
      <c r="A37" s="49">
        <v>6</v>
      </c>
      <c r="B37" s="50">
        <f t="shared" si="33"/>
        <v>72.846796058967328</v>
      </c>
      <c r="C37" s="50">
        <f t="shared" si="34"/>
        <v>124.40481517149419</v>
      </c>
      <c r="D37" s="50">
        <f t="shared" si="31"/>
        <v>35.827453885472998</v>
      </c>
      <c r="E37" s="50">
        <f t="shared" ref="E37:AD37" si="37">$AF8*E8</f>
        <v>67.241380843025411</v>
      </c>
      <c r="F37" s="50">
        <f t="shared" si="37"/>
        <v>51.841240091858658</v>
      </c>
      <c r="G37" s="50">
        <f t="shared" si="37"/>
        <v>67.937632417216093</v>
      </c>
      <c r="H37" s="50">
        <f t="shared" si="37"/>
        <v>44.45389288095415</v>
      </c>
      <c r="I37" s="50">
        <f t="shared" si="37"/>
        <v>9.122075709311801</v>
      </c>
      <c r="J37" s="50">
        <f t="shared" si="37"/>
        <v>58.036699014741835</v>
      </c>
      <c r="K37" s="50">
        <f t="shared" si="37"/>
        <v>90.264886287873182</v>
      </c>
      <c r="L37" s="50">
        <f t="shared" si="37"/>
        <v>32.912637973183202</v>
      </c>
      <c r="M37" s="50">
        <f t="shared" si="37"/>
        <v>99.918001333432116</v>
      </c>
      <c r="N37" s="50">
        <f t="shared" si="37"/>
        <v>54.992073486924959</v>
      </c>
      <c r="O37" s="50">
        <f t="shared" si="37"/>
        <v>24.817238313949183</v>
      </c>
      <c r="P37" s="50">
        <f t="shared" si="37"/>
        <v>30.363649159196978</v>
      </c>
      <c r="Q37" s="50">
        <f t="shared" si="37"/>
        <v>10.750596340469665</v>
      </c>
      <c r="R37" s="50">
        <f t="shared" si="37"/>
        <v>56.408178383583973</v>
      </c>
      <c r="S37" s="50">
        <f t="shared" si="37"/>
        <v>68.409667382769101</v>
      </c>
      <c r="T37" s="50">
        <f t="shared" si="37"/>
        <v>50.071108971034896</v>
      </c>
      <c r="U37" s="50">
        <f t="shared" si="37"/>
        <v>9.4170975627824287</v>
      </c>
      <c r="V37" s="50">
        <f t="shared" si="37"/>
        <v>38.683265427068676</v>
      </c>
      <c r="W37" s="50">
        <f t="shared" si="37"/>
        <v>94.50140010371139</v>
      </c>
      <c r="X37" s="50">
        <f t="shared" si="37"/>
        <v>48.595999703681755</v>
      </c>
      <c r="Y37" s="50">
        <f t="shared" si="37"/>
        <v>98.643506926439002</v>
      </c>
      <c r="Z37" s="50">
        <f t="shared" si="37"/>
        <v>16.662834284021038</v>
      </c>
      <c r="AA37" s="50">
        <f t="shared" si="37"/>
        <v>57.340447440551152</v>
      </c>
      <c r="AB37" s="50">
        <f t="shared" si="37"/>
        <v>90.500903770649685</v>
      </c>
      <c r="AC37" s="50">
        <f t="shared" si="37"/>
        <v>88.03452107563524</v>
      </c>
      <c r="AD37" s="50">
        <f t="shared" si="37"/>
        <v>1593</v>
      </c>
      <c r="AF37" s="76"/>
    </row>
    <row r="38" spans="1:32" x14ac:dyDescent="0.35">
      <c r="A38" s="49">
        <v>7</v>
      </c>
      <c r="B38" s="50">
        <f t="shared" si="33"/>
        <v>80.068901549313324</v>
      </c>
      <c r="C38" s="50">
        <f t="shared" si="34"/>
        <v>136.77734761663842</v>
      </c>
      <c r="D38" s="50">
        <f t="shared" si="31"/>
        <v>39.431307421012882</v>
      </c>
      <c r="E38" s="50">
        <f t="shared" ref="E38:AD38" si="38">$AF9*E9</f>
        <v>75.399404617877593</v>
      </c>
      <c r="F38" s="50">
        <f t="shared" si="38"/>
        <v>56.980833388325522</v>
      </c>
      <c r="G38" s="50">
        <f t="shared" si="38"/>
        <v>74.673038428543151</v>
      </c>
      <c r="H38" s="50">
        <f t="shared" si="38"/>
        <v>49.574492422076062</v>
      </c>
      <c r="I38" s="50">
        <f t="shared" si="38"/>
        <v>10.76578459192128</v>
      </c>
      <c r="J38" s="50">
        <f t="shared" si="38"/>
        <v>63.868341362193235</v>
      </c>
      <c r="K38" s="50">
        <f t="shared" si="38"/>
        <v>100.96490031748824</v>
      </c>
      <c r="L38" s="50">
        <f t="shared" si="38"/>
        <v>36.175630393817414</v>
      </c>
      <c r="M38" s="50">
        <f t="shared" si="38"/>
        <v>109.8239736624066</v>
      </c>
      <c r="N38" s="50">
        <f t="shared" si="38"/>
        <v>60.080860517806471</v>
      </c>
      <c r="O38" s="50">
        <f t="shared" si="38"/>
        <v>27.05714055270818</v>
      </c>
      <c r="P38" s="50">
        <f t="shared" si="38"/>
        <v>33.218282337241448</v>
      </c>
      <c r="Q38" s="50">
        <f t="shared" si="38"/>
        <v>11.634829854160708</v>
      </c>
      <c r="R38" s="50">
        <f t="shared" si="38"/>
        <v>61.922717640761675</v>
      </c>
      <c r="S38" s="50">
        <f t="shared" si="38"/>
        <v>76.346274828974288</v>
      </c>
      <c r="T38" s="50">
        <f t="shared" si="38"/>
        <v>56.604679468848758</v>
      </c>
      <c r="U38" s="50">
        <f t="shared" si="38"/>
        <v>10.285864073968163</v>
      </c>
      <c r="V38" s="50">
        <f t="shared" si="38"/>
        <v>45.657303329593866</v>
      </c>
      <c r="W38" s="50">
        <f t="shared" si="38"/>
        <v>106.17917189092482</v>
      </c>
      <c r="X38" s="50">
        <f t="shared" si="38"/>
        <v>53.245235843176935</v>
      </c>
      <c r="Y38" s="50">
        <f t="shared" si="38"/>
        <v>111.74365573421908</v>
      </c>
      <c r="Z38" s="50">
        <f t="shared" si="38"/>
        <v>18.107271434123021</v>
      </c>
      <c r="AA38" s="50">
        <f t="shared" si="38"/>
        <v>65.113540543909437</v>
      </c>
      <c r="AB38" s="50">
        <f t="shared" si="38"/>
        <v>99.473255464390718</v>
      </c>
      <c r="AC38" s="50">
        <f t="shared" si="38"/>
        <v>97.825960713578667</v>
      </c>
      <c r="AD38" s="50">
        <f t="shared" si="38"/>
        <v>1769</v>
      </c>
      <c r="AF38" s="76"/>
    </row>
    <row r="39" spans="1:32" x14ac:dyDescent="0.35">
      <c r="A39" s="49">
        <v>8</v>
      </c>
      <c r="B39" s="50">
        <f t="shared" si="33"/>
        <v>480.93788788645128</v>
      </c>
      <c r="C39" s="50">
        <f t="shared" si="34"/>
        <v>824.55231965328085</v>
      </c>
      <c r="D39" s="50">
        <f t="shared" si="31"/>
        <v>237.8412914492672</v>
      </c>
      <c r="E39" s="50">
        <f t="shared" ref="E39:AD39" si="39">$AF10*E10</f>
        <v>456.5034605167337</v>
      </c>
      <c r="F39" s="50">
        <f t="shared" si="39"/>
        <v>341.62444789083293</v>
      </c>
      <c r="G39" s="50">
        <f t="shared" si="39"/>
        <v>458.8326118470265</v>
      </c>
      <c r="H39" s="50">
        <f t="shared" si="39"/>
        <v>297.04375732807017</v>
      </c>
      <c r="I39" s="50">
        <f t="shared" si="39"/>
        <v>65.814344813128685</v>
      </c>
      <c r="J39" s="50">
        <f t="shared" si="39"/>
        <v>386.38391597003402</v>
      </c>
      <c r="K39" s="50">
        <f t="shared" si="39"/>
        <v>606.10454158189236</v>
      </c>
      <c r="L39" s="50">
        <f t="shared" si="39"/>
        <v>217.59968136247343</v>
      </c>
      <c r="M39" s="50">
        <f t="shared" si="39"/>
        <v>662.78448849319909</v>
      </c>
      <c r="N39" s="50">
        <f t="shared" si="39"/>
        <v>364.82581666991138</v>
      </c>
      <c r="O39" s="50">
        <f t="shared" si="39"/>
        <v>162.78950829386926</v>
      </c>
      <c r="P39" s="50">
        <f t="shared" si="39"/>
        <v>202.63927236669176</v>
      </c>
      <c r="Q39" s="50">
        <f t="shared" si="39"/>
        <v>69.985903366636592</v>
      </c>
      <c r="R39" s="50">
        <f t="shared" si="39"/>
        <v>379.71494958727078</v>
      </c>
      <c r="S39" s="50">
        <f t="shared" si="39"/>
        <v>481.75947418154135</v>
      </c>
      <c r="T39" s="50">
        <f t="shared" si="39"/>
        <v>334.96379666425139</v>
      </c>
      <c r="U39" s="50">
        <f t="shared" si="39"/>
        <v>62.403152680842616</v>
      </c>
      <c r="V39" s="50">
        <f t="shared" si="39"/>
        <v>279.35152697169588</v>
      </c>
      <c r="W39" s="50">
        <f t="shared" si="39"/>
        <v>646.87634349077302</v>
      </c>
      <c r="X39" s="50">
        <f t="shared" si="39"/>
        <v>319.50724490596758</v>
      </c>
      <c r="Y39" s="50">
        <f t="shared" si="39"/>
        <v>660.51799452421858</v>
      </c>
      <c r="Z39" s="50">
        <f t="shared" si="39"/>
        <v>110.40277561251605</v>
      </c>
      <c r="AA39" s="50">
        <f t="shared" si="39"/>
        <v>385.67121445014487</v>
      </c>
      <c r="AB39" s="50">
        <f t="shared" si="39"/>
        <v>605.97234567006831</v>
      </c>
      <c r="AC39" s="50">
        <f t="shared" si="39"/>
        <v>593.68195834154074</v>
      </c>
      <c r="AD39" s="50">
        <f t="shared" si="39"/>
        <v>10697.086026570332</v>
      </c>
      <c r="AF39" s="76"/>
    </row>
    <row r="40" spans="1:32" x14ac:dyDescent="0.35">
      <c r="A40" s="49">
        <v>9</v>
      </c>
      <c r="B40" s="50">
        <f t="shared" si="33"/>
        <v>663.01293120967443</v>
      </c>
      <c r="C40" s="50">
        <f t="shared" si="34"/>
        <v>1138.5636628636028</v>
      </c>
      <c r="D40" s="50">
        <f t="shared" si="31"/>
        <v>328.59630405473717</v>
      </c>
      <c r="E40" s="50">
        <f t="shared" ref="E40:AD40" si="40">$AF11*E11</f>
        <v>642.2212344146925</v>
      </c>
      <c r="F40" s="50">
        <f t="shared" si="40"/>
        <v>470.96887696625168</v>
      </c>
      <c r="G40" s="50">
        <f t="shared" si="40"/>
        <v>638.59069579522657</v>
      </c>
      <c r="H40" s="50">
        <f t="shared" si="40"/>
        <v>411.75384048392095</v>
      </c>
      <c r="I40" s="50">
        <f t="shared" si="40"/>
        <v>93.646234233483128</v>
      </c>
      <c r="J40" s="50">
        <f t="shared" si="40"/>
        <v>534.30691869064822</v>
      </c>
      <c r="K40" s="50">
        <f t="shared" si="40"/>
        <v>842.25076264470863</v>
      </c>
      <c r="L40" s="50">
        <f t="shared" si="40"/>
        <v>300.44129559152975</v>
      </c>
      <c r="M40" s="50">
        <f t="shared" si="40"/>
        <v>917.17058653609274</v>
      </c>
      <c r="N40" s="50">
        <f t="shared" si="40"/>
        <v>505.83532209101844</v>
      </c>
      <c r="O40" s="50">
        <f t="shared" si="40"/>
        <v>223.73292912595556</v>
      </c>
      <c r="P40" s="50">
        <f t="shared" si="40"/>
        <v>280.43040930124664</v>
      </c>
      <c r="Q40" s="50">
        <f t="shared" si="40"/>
        <v>95.770925182539955</v>
      </c>
      <c r="R40" s="50">
        <f t="shared" si="40"/>
        <v>527.81666706957969</v>
      </c>
      <c r="S40" s="50">
        <f t="shared" si="40"/>
        <v>680.60587965209993</v>
      </c>
      <c r="T40" s="50">
        <f t="shared" si="40"/>
        <v>461.527371037362</v>
      </c>
      <c r="U40" s="50">
        <f t="shared" si="40"/>
        <v>86.582834017620428</v>
      </c>
      <c r="V40" s="50">
        <f t="shared" si="40"/>
        <v>397.41953936260023</v>
      </c>
      <c r="W40" s="50">
        <f t="shared" si="40"/>
        <v>903.50406546175827</v>
      </c>
      <c r="X40" s="50">
        <f t="shared" si="40"/>
        <v>441.17783811809414</v>
      </c>
      <c r="Y40" s="50">
        <f t="shared" si="40"/>
        <v>914.33029218274407</v>
      </c>
      <c r="Z40" s="50">
        <f t="shared" si="40"/>
        <v>152.42863593105696</v>
      </c>
      <c r="AA40" s="50">
        <f t="shared" si="40"/>
        <v>535.28946213692518</v>
      </c>
      <c r="AB40" s="50">
        <f t="shared" si="40"/>
        <v>842.3839585443078</v>
      </c>
      <c r="AC40" s="50">
        <f t="shared" si="40"/>
        <v>829.04783046821933</v>
      </c>
      <c r="AD40" s="50">
        <f t="shared" si="40"/>
        <v>14859.407303167698</v>
      </c>
      <c r="AF40" s="76"/>
    </row>
    <row r="41" spans="1:32" x14ac:dyDescent="0.35">
      <c r="A41" s="49">
        <v>10</v>
      </c>
      <c r="B41" s="50">
        <f t="shared" si="33"/>
        <v>883.67043982706457</v>
      </c>
      <c r="C41" s="50">
        <f t="shared" si="34"/>
        <v>1519.6793539845103</v>
      </c>
      <c r="D41" s="50">
        <f t="shared" si="31"/>
        <v>438.79988746791201</v>
      </c>
      <c r="E41" s="50">
        <f t="shared" ref="E41:AD41" si="41">$AF12*E12</f>
        <v>871.2250618408641</v>
      </c>
      <c r="F41" s="50">
        <f t="shared" si="41"/>
        <v>627.72532547332571</v>
      </c>
      <c r="G41" s="50">
        <f t="shared" si="41"/>
        <v>858.28569844404899</v>
      </c>
      <c r="H41" s="50">
        <f t="shared" si="41"/>
        <v>551.45889715729834</v>
      </c>
      <c r="I41" s="50">
        <f t="shared" si="41"/>
        <v>128.26493098277359</v>
      </c>
      <c r="J41" s="50">
        <f t="shared" si="41"/>
        <v>714.07690709650649</v>
      </c>
      <c r="K41" s="50">
        <f t="shared" si="41"/>
        <v>1130.4759497579169</v>
      </c>
      <c r="L41" s="50">
        <f t="shared" si="41"/>
        <v>400.97828252983794</v>
      </c>
      <c r="M41" s="50">
        <f t="shared" si="41"/>
        <v>1226.519391395658</v>
      </c>
      <c r="N41" s="50">
        <f t="shared" si="41"/>
        <v>677.60739365402731</v>
      </c>
      <c r="O41" s="50">
        <f t="shared" si="41"/>
        <v>297.38133674109753</v>
      </c>
      <c r="P41" s="50">
        <f t="shared" si="41"/>
        <v>375.03371755962593</v>
      </c>
      <c r="Q41" s="50">
        <f t="shared" si="41"/>
        <v>126.80324872153437</v>
      </c>
      <c r="R41" s="50">
        <f t="shared" si="41"/>
        <v>708.62764366480485</v>
      </c>
      <c r="S41" s="50">
        <f t="shared" si="41"/>
        <v>926.60811796302005</v>
      </c>
      <c r="T41" s="50">
        <f t="shared" si="41"/>
        <v>614.83463580724538</v>
      </c>
      <c r="U41" s="50">
        <f t="shared" si="41"/>
        <v>116.05550088965985</v>
      </c>
      <c r="V41" s="50">
        <f t="shared" si="41"/>
        <v>544.26055544068595</v>
      </c>
      <c r="W41" s="50">
        <f t="shared" si="41"/>
        <v>1218.0896006738803</v>
      </c>
      <c r="X41" s="50">
        <f t="shared" si="41"/>
        <v>588.84759932245129</v>
      </c>
      <c r="Y41" s="50">
        <f t="shared" si="41"/>
        <v>1223.0703876747507</v>
      </c>
      <c r="Z41" s="50">
        <f t="shared" si="41"/>
        <v>203.42984971540128</v>
      </c>
      <c r="AA41" s="50">
        <f t="shared" si="41"/>
        <v>717.71315511423097</v>
      </c>
      <c r="AB41" s="50">
        <f t="shared" si="41"/>
        <v>1131.026965730005</v>
      </c>
      <c r="AC41" s="50">
        <f t="shared" si="41"/>
        <v>1117.5234854959574</v>
      </c>
      <c r="AD41" s="50">
        <f t="shared" si="41"/>
        <v>19938.073320126092</v>
      </c>
      <c r="AF41" s="76"/>
    </row>
    <row r="42" spans="1:32" x14ac:dyDescent="0.35">
      <c r="A42" s="49">
        <v>11</v>
      </c>
      <c r="B42" s="50">
        <f t="shared" si="33"/>
        <v>1146.0138040499769</v>
      </c>
      <c r="C42" s="50">
        <f t="shared" si="34"/>
        <v>1973.3939413740814</v>
      </c>
      <c r="D42" s="50">
        <f t="shared" si="31"/>
        <v>570.05374380154569</v>
      </c>
      <c r="E42" s="50">
        <f t="shared" ref="E42:AD42" si="42">$AF13*E13</f>
        <v>1147.672780398769</v>
      </c>
      <c r="F42" s="50">
        <f t="shared" si="42"/>
        <v>814.09926948131692</v>
      </c>
      <c r="G42" s="50">
        <f t="shared" si="42"/>
        <v>1121.4473056296436</v>
      </c>
      <c r="H42" s="50">
        <f t="shared" si="42"/>
        <v>718.28761785204574</v>
      </c>
      <c r="I42" s="50">
        <f t="shared" si="42"/>
        <v>170.36923040939959</v>
      </c>
      <c r="J42" s="50">
        <f t="shared" si="42"/>
        <v>928.34173893036632</v>
      </c>
      <c r="K42" s="50">
        <f t="shared" si="42"/>
        <v>1475.319655039586</v>
      </c>
      <c r="L42" s="50">
        <f t="shared" si="42"/>
        <v>520.65820167681386</v>
      </c>
      <c r="M42" s="50">
        <f t="shared" si="42"/>
        <v>1595.4336485789111</v>
      </c>
      <c r="N42" s="50">
        <f t="shared" si="42"/>
        <v>882.76811008737207</v>
      </c>
      <c r="O42" s="50">
        <f t="shared" si="42"/>
        <v>384.72068826367666</v>
      </c>
      <c r="P42" s="50">
        <f t="shared" si="42"/>
        <v>487.85787640200584</v>
      </c>
      <c r="Q42" s="50">
        <f t="shared" si="42"/>
        <v>163.46768525899043</v>
      </c>
      <c r="R42" s="50">
        <f t="shared" si="42"/>
        <v>925.0068631641609</v>
      </c>
      <c r="S42" s="50">
        <f t="shared" si="42"/>
        <v>1224.4223518129083</v>
      </c>
      <c r="T42" s="50">
        <f t="shared" si="42"/>
        <v>797.02371522438386</v>
      </c>
      <c r="U42" s="50">
        <f t="shared" si="42"/>
        <v>151.27599414172363</v>
      </c>
      <c r="V42" s="50">
        <f t="shared" si="42"/>
        <v>722.83447968133407</v>
      </c>
      <c r="W42" s="50">
        <f t="shared" si="42"/>
        <v>1595.9099764705727</v>
      </c>
      <c r="X42" s="50">
        <f t="shared" si="42"/>
        <v>764.64503601583419</v>
      </c>
      <c r="Y42" s="50">
        <f t="shared" si="42"/>
        <v>1591.3531248595523</v>
      </c>
      <c r="Z42" s="50">
        <f t="shared" si="42"/>
        <v>264.14037172388794</v>
      </c>
      <c r="AA42" s="50">
        <f t="shared" si="42"/>
        <v>935.77029195925218</v>
      </c>
      <c r="AB42" s="50">
        <f t="shared" si="42"/>
        <v>1476.4697214183068</v>
      </c>
      <c r="AC42" s="50">
        <f t="shared" si="42"/>
        <v>1463.9370905569137</v>
      </c>
      <c r="AD42" s="50">
        <f t="shared" si="42"/>
        <v>26012.694314263328</v>
      </c>
      <c r="AF42" s="76"/>
    </row>
    <row r="43" spans="1:32" x14ac:dyDescent="0.35">
      <c r="A43" s="49">
        <v>12</v>
      </c>
      <c r="B43" s="50">
        <f t="shared" si="33"/>
        <v>1453.0673717717518</v>
      </c>
      <c r="C43" s="50">
        <f t="shared" si="34"/>
        <v>2505.0681078719122</v>
      </c>
      <c r="D43" s="50">
        <f t="shared" si="31"/>
        <v>723.92112126869154</v>
      </c>
      <c r="E43" s="50">
        <f t="shared" ref="E43:AD43" si="43">$AF14*E14</f>
        <v>1475.6587036761414</v>
      </c>
      <c r="F43" s="50">
        <f t="shared" si="43"/>
        <v>1032.2400488103281</v>
      </c>
      <c r="G43" s="50">
        <f t="shared" si="43"/>
        <v>1431.535192799387</v>
      </c>
      <c r="H43" s="50">
        <f t="shared" si="43"/>
        <v>914.32188490544934</v>
      </c>
      <c r="I43" s="50">
        <f t="shared" si="43"/>
        <v>220.64971244233928</v>
      </c>
      <c r="J43" s="50">
        <f t="shared" si="43"/>
        <v>1179.6872366586063</v>
      </c>
      <c r="K43" s="50">
        <f t="shared" si="43"/>
        <v>1881.2277811187041</v>
      </c>
      <c r="L43" s="50">
        <f t="shared" si="43"/>
        <v>660.89326208153</v>
      </c>
      <c r="M43" s="50">
        <f t="shared" si="43"/>
        <v>2028.4102676206428</v>
      </c>
      <c r="N43" s="50">
        <f t="shared" si="43"/>
        <v>1123.8861713595347</v>
      </c>
      <c r="O43" s="50">
        <f t="shared" si="43"/>
        <v>486.70957428900635</v>
      </c>
      <c r="P43" s="50">
        <f t="shared" si="43"/>
        <v>620.27922052726547</v>
      </c>
      <c r="Q43" s="50">
        <f t="shared" si="43"/>
        <v>206.13691000424191</v>
      </c>
      <c r="R43" s="50">
        <f t="shared" si="43"/>
        <v>1179.7547820194864</v>
      </c>
      <c r="S43" s="50">
        <f t="shared" si="43"/>
        <v>1578.6402514359099</v>
      </c>
      <c r="T43" s="50">
        <f t="shared" si="43"/>
        <v>1010.1774606893642</v>
      </c>
      <c r="U43" s="50">
        <f t="shared" si="43"/>
        <v>192.68939366745178</v>
      </c>
      <c r="V43" s="50">
        <f t="shared" si="43"/>
        <v>936.06628744486454</v>
      </c>
      <c r="W43" s="50">
        <f t="shared" si="43"/>
        <v>2042.1463715774121</v>
      </c>
      <c r="X43" s="50">
        <f t="shared" si="43"/>
        <v>970.64677835744692</v>
      </c>
      <c r="Y43" s="50">
        <f t="shared" si="43"/>
        <v>2023.6881377214606</v>
      </c>
      <c r="Z43" s="50">
        <f t="shared" si="43"/>
        <v>335.27621644843418</v>
      </c>
      <c r="AA43" s="50">
        <f t="shared" si="43"/>
        <v>1192.2287062242028</v>
      </c>
      <c r="AB43" s="50">
        <f t="shared" si="43"/>
        <v>1883.1872334547984</v>
      </c>
      <c r="AC43" s="50">
        <f t="shared" si="43"/>
        <v>1873.0287045074156</v>
      </c>
      <c r="AD43" s="50">
        <f t="shared" si="43"/>
        <v>33161.222890753779</v>
      </c>
      <c r="AF43" s="76"/>
    </row>
    <row r="44" spans="1:32" x14ac:dyDescent="0.35">
      <c r="A44" s="49">
        <v>13</v>
      </c>
      <c r="B44" s="50">
        <f t="shared" si="33"/>
        <v>1807.7855538340675</v>
      </c>
      <c r="C44" s="50">
        <f t="shared" si="34"/>
        <v>3119.9439388592659</v>
      </c>
      <c r="D44" s="50">
        <f t="shared" si="31"/>
        <v>901.9311851104228</v>
      </c>
      <c r="E44" s="50">
        <f t="shared" ref="E44:AD44" si="44">$AF15*E15</f>
        <v>1859.219874487952</v>
      </c>
      <c r="F44" s="50">
        <f t="shared" si="44"/>
        <v>1284.2473327813223</v>
      </c>
      <c r="G44" s="50">
        <f t="shared" si="44"/>
        <v>1791.9465902924794</v>
      </c>
      <c r="H44" s="50">
        <f t="shared" si="44"/>
        <v>1141.6019784851003</v>
      </c>
      <c r="I44" s="50">
        <f t="shared" si="44"/>
        <v>279.78944725484007</v>
      </c>
      <c r="J44" s="50">
        <f t="shared" si="44"/>
        <v>1470.6441979123169</v>
      </c>
      <c r="K44" s="50">
        <f t="shared" si="44"/>
        <v>2352.5628172468023</v>
      </c>
      <c r="L44" s="50">
        <f t="shared" si="44"/>
        <v>823.0643564274518</v>
      </c>
      <c r="M44" s="50">
        <f t="shared" si="44"/>
        <v>2529.852227724386</v>
      </c>
      <c r="N44" s="50">
        <f t="shared" si="44"/>
        <v>1403.4792696698526</v>
      </c>
      <c r="O44" s="50">
        <f t="shared" si="44"/>
        <v>604.2824280301204</v>
      </c>
      <c r="P44" s="50">
        <f t="shared" si="44"/>
        <v>773.64537725861362</v>
      </c>
      <c r="Q44" s="50">
        <f t="shared" si="44"/>
        <v>255.17291878294029</v>
      </c>
      <c r="R44" s="50">
        <f t="shared" si="44"/>
        <v>1475.6197124845619</v>
      </c>
      <c r="S44" s="50">
        <f t="shared" si="44"/>
        <v>1993.7950649029815</v>
      </c>
      <c r="T44" s="50">
        <f t="shared" si="44"/>
        <v>1256.3298384460236</v>
      </c>
      <c r="U44" s="50">
        <f t="shared" si="44"/>
        <v>240.73209701941028</v>
      </c>
      <c r="V44" s="50">
        <f t="shared" si="44"/>
        <v>1186.849032335605</v>
      </c>
      <c r="W44" s="50">
        <f t="shared" si="44"/>
        <v>2561.8941889469384</v>
      </c>
      <c r="X44" s="50">
        <f t="shared" si="44"/>
        <v>1208.8834965695735</v>
      </c>
      <c r="Y44" s="50">
        <f t="shared" si="44"/>
        <v>2524.4916604185973</v>
      </c>
      <c r="Z44" s="50">
        <f t="shared" si="44"/>
        <v>417.53750583646087</v>
      </c>
      <c r="AA44" s="50">
        <f t="shared" si="44"/>
        <v>1489.8026991959157</v>
      </c>
      <c r="AB44" s="50">
        <f t="shared" si="44"/>
        <v>2355.5713384874844</v>
      </c>
      <c r="AC44" s="50">
        <f t="shared" si="44"/>
        <v>2349.4595518604433</v>
      </c>
      <c r="AD44" s="50">
        <f t="shared" si="44"/>
        <v>41460.13568066193</v>
      </c>
      <c r="AF44" s="76"/>
    </row>
    <row r="45" spans="1:32" x14ac:dyDescent="0.35">
      <c r="A45" s="49">
        <v>14</v>
      </c>
      <c r="B45" s="50">
        <f t="shared" si="33"/>
        <v>2213.0602056693838</v>
      </c>
      <c r="C45" s="50">
        <f t="shared" si="34"/>
        <v>3823.157315905311</v>
      </c>
      <c r="D45" s="50">
        <f t="shared" si="31"/>
        <v>1105.582567215846</v>
      </c>
      <c r="E45" s="50">
        <f t="shared" ref="E45:AD45" si="45">$AF16*E16</f>
        <v>2302.341245584983</v>
      </c>
      <c r="F45" s="50">
        <f t="shared" si="45"/>
        <v>1572.1763620402346</v>
      </c>
      <c r="G45" s="50">
        <f t="shared" si="45"/>
        <v>2206.0224686696929</v>
      </c>
      <c r="H45" s="50">
        <f t="shared" si="45"/>
        <v>1402.1308164985976</v>
      </c>
      <c r="I45" s="50">
        <f t="shared" si="45"/>
        <v>348.46459249992114</v>
      </c>
      <c r="J45" s="50">
        <f t="shared" si="45"/>
        <v>1803.6940929826344</v>
      </c>
      <c r="K45" s="50">
        <f t="shared" si="45"/>
        <v>2893.6121953136649</v>
      </c>
      <c r="L45" s="50">
        <f t="shared" si="45"/>
        <v>1008.5243354171575</v>
      </c>
      <c r="M45" s="50">
        <f t="shared" si="45"/>
        <v>3104.0782594807069</v>
      </c>
      <c r="N45" s="50">
        <f t="shared" si="45"/>
        <v>1724.0192793165702</v>
      </c>
      <c r="O45" s="50">
        <f t="shared" si="45"/>
        <v>738.35212102622745</v>
      </c>
      <c r="P45" s="50">
        <f t="shared" si="45"/>
        <v>949.27822445775291</v>
      </c>
      <c r="Q45" s="50">
        <f t="shared" si="45"/>
        <v>310.92820282614969</v>
      </c>
      <c r="R45" s="50">
        <f t="shared" si="45"/>
        <v>1815.3030348927309</v>
      </c>
      <c r="S45" s="50">
        <f t="shared" si="45"/>
        <v>2474.3666813026434</v>
      </c>
      <c r="T45" s="50">
        <f t="shared" si="45"/>
        <v>1537.4711058884554</v>
      </c>
      <c r="U45" s="50">
        <f t="shared" si="45"/>
        <v>295.83269861728144</v>
      </c>
      <c r="V45" s="50">
        <f t="shared" si="45"/>
        <v>1478.0463904693327</v>
      </c>
      <c r="W45" s="50">
        <f t="shared" si="45"/>
        <v>3160.1713229581565</v>
      </c>
      <c r="X45" s="50">
        <f t="shared" si="45"/>
        <v>1481.3447042545613</v>
      </c>
      <c r="Y45" s="50">
        <f t="shared" si="45"/>
        <v>3098.0961339583564</v>
      </c>
      <c r="Z45" s="50">
        <f t="shared" si="45"/>
        <v>511.61013133944994</v>
      </c>
      <c r="AA45" s="50">
        <f t="shared" si="45"/>
        <v>1831.1584481649488</v>
      </c>
      <c r="AB45" s="50">
        <f t="shared" si="45"/>
        <v>2897.9390112817814</v>
      </c>
      <c r="AC45" s="50">
        <f t="shared" si="45"/>
        <v>2897.8196326201719</v>
      </c>
      <c r="AD45" s="50">
        <f t="shared" si="45"/>
        <v>50984.581580652695</v>
      </c>
      <c r="AF45" s="76"/>
    </row>
    <row r="46" spans="1:32" x14ac:dyDescent="0.35">
      <c r="A46" s="49">
        <v>15</v>
      </c>
      <c r="B46" s="50">
        <f t="shared" si="33"/>
        <v>2671.7267198063892</v>
      </c>
      <c r="C46" s="50">
        <f t="shared" si="34"/>
        <v>4619.7481579655259</v>
      </c>
      <c r="D46" s="50">
        <f t="shared" si="31"/>
        <v>1336.3463004504806</v>
      </c>
      <c r="E46" s="50">
        <f t="shared" ref="E46:AD46" si="46">$AF17*E17</f>
        <v>2808.9600391791369</v>
      </c>
      <c r="F46" s="50">
        <f t="shared" si="46"/>
        <v>1898.0422750170951</v>
      </c>
      <c r="G46" s="50">
        <f t="shared" si="46"/>
        <v>2677.0526830618232</v>
      </c>
      <c r="H46" s="50">
        <f t="shared" si="46"/>
        <v>1697.8774686548863</v>
      </c>
      <c r="I46" s="50">
        <f t="shared" si="46"/>
        <v>427.34490514508741</v>
      </c>
      <c r="J46" s="50">
        <f t="shared" si="46"/>
        <v>2181.2737779607196</v>
      </c>
      <c r="K46" s="50">
        <f t="shared" si="46"/>
        <v>3508.5952298974389</v>
      </c>
      <c r="L46" s="50">
        <f t="shared" si="46"/>
        <v>1218.6007133104358</v>
      </c>
      <c r="M46" s="50">
        <f t="shared" si="46"/>
        <v>3755.3308582358477</v>
      </c>
      <c r="N46" s="50">
        <f t="shared" si="46"/>
        <v>2087.9365589524973</v>
      </c>
      <c r="O46" s="50">
        <f t="shared" si="46"/>
        <v>889.81210108740174</v>
      </c>
      <c r="P46" s="50">
        <f t="shared" si="46"/>
        <v>1148.4763388367674</v>
      </c>
      <c r="Q46" s="50">
        <f t="shared" si="46"/>
        <v>373.74671378751492</v>
      </c>
      <c r="R46" s="50">
        <f t="shared" si="46"/>
        <v>2201.4635278434048</v>
      </c>
      <c r="S46" s="50">
        <f t="shared" si="46"/>
        <v>3024.7859163876492</v>
      </c>
      <c r="T46" s="50">
        <f t="shared" si="46"/>
        <v>1855.5520822644451</v>
      </c>
      <c r="U46" s="50">
        <f t="shared" si="46"/>
        <v>358.41271900740594</v>
      </c>
      <c r="V46" s="50">
        <f t="shared" si="46"/>
        <v>1812.4948402086886</v>
      </c>
      <c r="W46" s="50">
        <f t="shared" si="46"/>
        <v>3841.9250588721075</v>
      </c>
      <c r="X46" s="50">
        <f t="shared" si="46"/>
        <v>1789.9827274617837</v>
      </c>
      <c r="Y46" s="50">
        <f t="shared" si="46"/>
        <v>3748.7581594714588</v>
      </c>
      <c r="Z46" s="50">
        <f t="shared" si="46"/>
        <v>618.1671271856701</v>
      </c>
      <c r="AA46" s="50">
        <f t="shared" si="46"/>
        <v>2218.9184935886574</v>
      </c>
      <c r="AB46" s="50">
        <f t="shared" si="46"/>
        <v>3514.5392682706165</v>
      </c>
      <c r="AC46" s="50">
        <f t="shared" si="46"/>
        <v>3522.6340718933047</v>
      </c>
      <c r="AD46" s="50">
        <f t="shared" si="46"/>
        <v>61808.504833804225</v>
      </c>
      <c r="AF46" s="76"/>
    </row>
    <row r="47" spans="1:32" x14ac:dyDescent="0.35">
      <c r="A47" s="49">
        <v>16</v>
      </c>
      <c r="B47" s="50">
        <f t="shared" si="33"/>
        <v>3186.5691308123819</v>
      </c>
      <c r="C47" s="50">
        <f t="shared" si="34"/>
        <v>5514.6690117537437</v>
      </c>
      <c r="D47" s="50">
        <f t="shared" si="31"/>
        <v>1595.668280895243</v>
      </c>
      <c r="E47" s="50">
        <f t="shared" ref="E47:AD47" si="47">$AF18*E18</f>
        <v>3382.9694640688112</v>
      </c>
      <c r="F47" s="50">
        <f t="shared" si="47"/>
        <v>2263.8237331443393</v>
      </c>
      <c r="G47" s="50">
        <f t="shared" si="47"/>
        <v>3208.2803138064996</v>
      </c>
      <c r="H47" s="50">
        <f t="shared" si="47"/>
        <v>2030.7801121494786</v>
      </c>
      <c r="I47" s="50">
        <f t="shared" si="47"/>
        <v>517.09418487227799</v>
      </c>
      <c r="J47" s="50">
        <f t="shared" si="47"/>
        <v>2605.7794520983516</v>
      </c>
      <c r="K47" s="50">
        <f t="shared" si="47"/>
        <v>4201.6689666862412</v>
      </c>
      <c r="L47" s="50">
        <f t="shared" si="47"/>
        <v>1454.5979372114457</v>
      </c>
      <c r="M47" s="50">
        <f t="shared" si="47"/>
        <v>4487.7830158139232</v>
      </c>
      <c r="N47" s="50">
        <f t="shared" si="47"/>
        <v>2497.623570883351</v>
      </c>
      <c r="O47" s="50">
        <f t="shared" si="47"/>
        <v>1059.5381802710262</v>
      </c>
      <c r="P47" s="50">
        <f t="shared" si="47"/>
        <v>1372.5170527705247</v>
      </c>
      <c r="Q47" s="50">
        <f t="shared" si="47"/>
        <v>443.96466879543152</v>
      </c>
      <c r="R47" s="50">
        <f t="shared" si="47"/>
        <v>2636.7210181572991</v>
      </c>
      <c r="S47" s="50">
        <f t="shared" si="47"/>
        <v>3649.4381855746433</v>
      </c>
      <c r="T47" s="50">
        <f t="shared" si="47"/>
        <v>2212.4877258837951</v>
      </c>
      <c r="U47" s="50">
        <f t="shared" si="47"/>
        <v>428.88721867861705</v>
      </c>
      <c r="V47" s="50">
        <f t="shared" si="47"/>
        <v>2193.0055499256059</v>
      </c>
      <c r="W47" s="50">
        <f t="shared" si="47"/>
        <v>4612.0379123868734</v>
      </c>
      <c r="X47" s="50">
        <f t="shared" si="47"/>
        <v>2136.7160339306397</v>
      </c>
      <c r="Y47" s="50">
        <f t="shared" si="47"/>
        <v>4480.6651809972445</v>
      </c>
      <c r="Z47" s="50">
        <f t="shared" si="47"/>
        <v>737.86982219496826</v>
      </c>
      <c r="AA47" s="50">
        <f t="shared" si="47"/>
        <v>2655.6655168978791</v>
      </c>
      <c r="AB47" s="50">
        <f t="shared" si="47"/>
        <v>4209.5589869645337</v>
      </c>
      <c r="AC47" s="50">
        <f t="shared" si="47"/>
        <v>4228.3684931282451</v>
      </c>
      <c r="AD47" s="50">
        <f t="shared" si="47"/>
        <v>74004.748720753429</v>
      </c>
      <c r="AF47" s="76"/>
    </row>
    <row r="48" spans="1:32" x14ac:dyDescent="0.35">
      <c r="A48" s="49">
        <v>17</v>
      </c>
      <c r="B48" s="50">
        <f t="shared" si="33"/>
        <v>3760.3244481738816</v>
      </c>
      <c r="C48" s="50">
        <f t="shared" si="34"/>
        <v>6512.7923501497226</v>
      </c>
      <c r="D48" s="50">
        <f t="shared" si="31"/>
        <v>1884.971360484175</v>
      </c>
      <c r="E48" s="50">
        <f t="shared" ref="E48:AD48" si="48">$AF19*E19</f>
        <v>4028.2219209709474</v>
      </c>
      <c r="F48" s="50">
        <f t="shared" si="48"/>
        <v>2671.4659978474788</v>
      </c>
      <c r="G48" s="50">
        <f t="shared" si="48"/>
        <v>3802.9053742612946</v>
      </c>
      <c r="H48" s="50">
        <f t="shared" si="48"/>
        <v>2402.7485491456396</v>
      </c>
      <c r="I48" s="50">
        <f t="shared" si="48"/>
        <v>618.37066181129671</v>
      </c>
      <c r="J48" s="50">
        <f t="shared" si="48"/>
        <v>3079.5700230904531</v>
      </c>
      <c r="K48" s="50">
        <f t="shared" si="48"/>
        <v>4976.9331725166312</v>
      </c>
      <c r="L48" s="50">
        <f t="shared" si="48"/>
        <v>1717.7993149584318</v>
      </c>
      <c r="M48" s="50">
        <f t="shared" si="48"/>
        <v>5305.5439476927941</v>
      </c>
      <c r="N48" s="50">
        <f t="shared" si="48"/>
        <v>2955.4379642923877</v>
      </c>
      <c r="O48" s="50">
        <f t="shared" si="48"/>
        <v>1248.3900497678101</v>
      </c>
      <c r="P48" s="50">
        <f t="shared" si="48"/>
        <v>1622.6582042421971</v>
      </c>
      <c r="Q48" s="50">
        <f t="shared" si="48"/>
        <v>521.91123097463083</v>
      </c>
      <c r="R48" s="50">
        <f t="shared" si="48"/>
        <v>3123.659495808301</v>
      </c>
      <c r="S48" s="50">
        <f t="shared" si="48"/>
        <v>4352.6666857618493</v>
      </c>
      <c r="T48" s="50">
        <f t="shared" si="48"/>
        <v>2610.1601693470043</v>
      </c>
      <c r="U48" s="50">
        <f t="shared" si="48"/>
        <v>507.6653212138657</v>
      </c>
      <c r="V48" s="50">
        <f t="shared" si="48"/>
        <v>2622.3660283618256</v>
      </c>
      <c r="W48" s="50">
        <f t="shared" si="48"/>
        <v>5475.3326318665959</v>
      </c>
      <c r="X48" s="50">
        <f t="shared" si="48"/>
        <v>2523.4320616012888</v>
      </c>
      <c r="Y48" s="50">
        <f t="shared" si="48"/>
        <v>5297.9411722344339</v>
      </c>
      <c r="Z48" s="50">
        <f t="shared" si="48"/>
        <v>871.36881829089918</v>
      </c>
      <c r="AA48" s="50">
        <f t="shared" si="48"/>
        <v>3143.9455610590371</v>
      </c>
      <c r="AB48" s="50">
        <f t="shared" si="48"/>
        <v>4987.1278725988432</v>
      </c>
      <c r="AC48" s="50">
        <f t="shared" si="48"/>
        <v>5019.4336201637516</v>
      </c>
      <c r="AD48" s="50">
        <f t="shared" si="48"/>
        <v>87645.14400868745</v>
      </c>
      <c r="AF48" s="76"/>
    </row>
    <row r="49" spans="1:32" x14ac:dyDescent="0.35">
      <c r="A49" s="49">
        <v>18</v>
      </c>
      <c r="B49" s="50">
        <f t="shared" si="33"/>
        <v>4395.6863749930335</v>
      </c>
      <c r="C49" s="50">
        <f t="shared" si="34"/>
        <v>7618.9168418225199</v>
      </c>
      <c r="D49" s="50">
        <f t="shared" si="31"/>
        <v>2205.6571452305971</v>
      </c>
      <c r="E49" s="50">
        <f t="shared" ref="E49:AD49" si="49">$AF20*E20</f>
        <v>4748.5317936662523</v>
      </c>
      <c r="F49" s="50">
        <f t="shared" si="49"/>
        <v>3122.8835714081397</v>
      </c>
      <c r="G49" s="50">
        <f t="shared" si="49"/>
        <v>4464.0880118894092</v>
      </c>
      <c r="H49" s="50">
        <f t="shared" si="49"/>
        <v>2815.6663744266029</v>
      </c>
      <c r="I49" s="50">
        <f t="shared" si="49"/>
        <v>731.82733839575042</v>
      </c>
      <c r="J49" s="50">
        <f t="shared" si="49"/>
        <v>3604.9700004534225</v>
      </c>
      <c r="K49" s="50">
        <f t="shared" si="49"/>
        <v>5838.4346389031543</v>
      </c>
      <c r="L49" s="50">
        <f t="shared" si="49"/>
        <v>2009.4686711751579</v>
      </c>
      <c r="M49" s="50">
        <f t="shared" si="49"/>
        <v>6212.6640191559773</v>
      </c>
      <c r="N49" s="50">
        <f t="shared" si="49"/>
        <v>3463.7052304306153</v>
      </c>
      <c r="O49" s="50">
        <f t="shared" si="49"/>
        <v>1457.2125779162022</v>
      </c>
      <c r="P49" s="50">
        <f t="shared" si="49"/>
        <v>1900.1396420846611</v>
      </c>
      <c r="Q49" s="50">
        <f t="shared" si="49"/>
        <v>607.90909129066631</v>
      </c>
      <c r="R49" s="50">
        <f t="shared" si="49"/>
        <v>3664.8298008607248</v>
      </c>
      <c r="S49" s="50">
        <f t="shared" si="49"/>
        <v>5138.7751774061762</v>
      </c>
      <c r="T49" s="50">
        <f t="shared" si="49"/>
        <v>3050.4213237584136</v>
      </c>
      <c r="U49" s="50">
        <f t="shared" si="49"/>
        <v>595.15066401401862</v>
      </c>
      <c r="V49" s="50">
        <f t="shared" si="49"/>
        <v>3103.3415794029092</v>
      </c>
      <c r="W49" s="50">
        <f t="shared" si="49"/>
        <v>6436.5765280539154</v>
      </c>
      <c r="X49" s="50">
        <f t="shared" si="49"/>
        <v>2951.9896483985308</v>
      </c>
      <c r="Y49" s="50">
        <f t="shared" si="49"/>
        <v>6204.6515288837545</v>
      </c>
      <c r="Z49" s="50">
        <f t="shared" si="49"/>
        <v>1019.3048310232288</v>
      </c>
      <c r="AA49" s="50">
        <f t="shared" si="49"/>
        <v>3686.2708058681219</v>
      </c>
      <c r="AB49" s="50">
        <f t="shared" si="49"/>
        <v>5851.3227425702562</v>
      </c>
      <c r="AC49" s="50">
        <f t="shared" si="49"/>
        <v>5900.1892599867424</v>
      </c>
      <c r="AD49" s="50">
        <f t="shared" si="49"/>
        <v>102800.58521346898</v>
      </c>
      <c r="AF49" s="76"/>
    </row>
    <row r="50" spans="1:32" x14ac:dyDescent="0.35">
      <c r="A50" s="49">
        <v>19</v>
      </c>
      <c r="B50" s="50">
        <f t="shared" si="33"/>
        <v>5095.308530665985</v>
      </c>
      <c r="C50" s="50">
        <f t="shared" si="34"/>
        <v>8837.772789242932</v>
      </c>
      <c r="D50" s="50">
        <f t="shared" si="31"/>
        <v>2559.1075553924261</v>
      </c>
      <c r="E50" s="50">
        <f t="shared" ref="E50:AD50" si="50">$AF21*E21</f>
        <v>5547.6779003472848</v>
      </c>
      <c r="F50" s="50">
        <f t="shared" si="50"/>
        <v>3619.962485603849</v>
      </c>
      <c r="G50" s="50">
        <f t="shared" si="50"/>
        <v>5194.9512976232472</v>
      </c>
      <c r="H50" s="50">
        <f t="shared" si="50"/>
        <v>3271.3928595979874</v>
      </c>
      <c r="I50" s="50">
        <f t="shared" si="50"/>
        <v>858.11229297004115</v>
      </c>
      <c r="J50" s="50">
        <f t="shared" si="50"/>
        <v>4184.2720071157137</v>
      </c>
      <c r="K50" s="50">
        <f t="shared" si="50"/>
        <v>6790.1709283930859</v>
      </c>
      <c r="L50" s="50">
        <f t="shared" si="50"/>
        <v>2330.8517835946368</v>
      </c>
      <c r="M50" s="50">
        <f t="shared" si="50"/>
        <v>7213.1390231092937</v>
      </c>
      <c r="N50" s="50">
        <f t="shared" si="50"/>
        <v>4024.7210109358493</v>
      </c>
      <c r="O50" s="50">
        <f t="shared" si="50"/>
        <v>1686.8369333521614</v>
      </c>
      <c r="P50" s="50">
        <f t="shared" si="50"/>
        <v>2206.184533155867</v>
      </c>
      <c r="Q50" s="50">
        <f t="shared" si="50"/>
        <v>702.27497099425045</v>
      </c>
      <c r="R50" s="50">
        <f t="shared" si="50"/>
        <v>4262.7519629695189</v>
      </c>
      <c r="S50" s="50">
        <f t="shared" si="50"/>
        <v>6012.0304370043305</v>
      </c>
      <c r="T50" s="50">
        <f t="shared" si="50"/>
        <v>3535.0951349511647</v>
      </c>
      <c r="U50" s="50">
        <f t="shared" si="50"/>
        <v>691.74179030059884</v>
      </c>
      <c r="V50" s="50">
        <f t="shared" si="50"/>
        <v>3638.6765938373419</v>
      </c>
      <c r="W50" s="50">
        <f t="shared" si="50"/>
        <v>7500.485255834501</v>
      </c>
      <c r="X50" s="50">
        <f t="shared" si="50"/>
        <v>3424.221139710075</v>
      </c>
      <c r="Y50" s="50">
        <f t="shared" si="50"/>
        <v>7204.8073178814693</v>
      </c>
      <c r="Z50" s="50">
        <f t="shared" si="50"/>
        <v>1182.3094185551872</v>
      </c>
      <c r="AA50" s="50">
        <f t="shared" si="50"/>
        <v>4285.1219821608647</v>
      </c>
      <c r="AB50" s="50">
        <f t="shared" si="50"/>
        <v>6806.1712570405771</v>
      </c>
      <c r="AC50" s="50">
        <f t="shared" si="50"/>
        <v>6874.9477809891032</v>
      </c>
      <c r="AD50" s="50">
        <f t="shared" si="50"/>
        <v>119541.09697332935</v>
      </c>
      <c r="AF50" s="76"/>
    </row>
    <row r="51" spans="1:32" x14ac:dyDescent="0.35">
      <c r="A51" s="49">
        <v>20</v>
      </c>
      <c r="B51" s="50">
        <f t="shared" si="33"/>
        <v>5861.807267649162</v>
      </c>
      <c r="C51" s="50">
        <f t="shared" si="34"/>
        <v>10174.026885572712</v>
      </c>
      <c r="D51" s="50">
        <f t="shared" si="31"/>
        <v>2946.6861905984865</v>
      </c>
      <c r="E51" s="50">
        <f t="shared" ref="E51:AD51" si="51">$AF22*E22</f>
        <v>6429.4056628424596</v>
      </c>
      <c r="F51" s="50">
        <f t="shared" si="51"/>
        <v>4164.5623021054189</v>
      </c>
      <c r="G51" s="50">
        <f t="shared" si="51"/>
        <v>5998.5836763958641</v>
      </c>
      <c r="H51" s="50">
        <f t="shared" si="51"/>
        <v>3771.7646046226691</v>
      </c>
      <c r="I51" s="50">
        <f t="shared" si="51"/>
        <v>997.86895117887798</v>
      </c>
      <c r="J51" s="50">
        <f t="shared" si="51"/>
        <v>4819.7389780585836</v>
      </c>
      <c r="K51" s="50">
        <f t="shared" si="51"/>
        <v>7836.0936628599502</v>
      </c>
      <c r="L51" s="50">
        <f t="shared" si="51"/>
        <v>2683.1776394253052</v>
      </c>
      <c r="M51" s="50">
        <f t="shared" si="51"/>
        <v>8310.9139262477711</v>
      </c>
      <c r="N51" s="50">
        <f t="shared" si="51"/>
        <v>4640.7531213832335</v>
      </c>
      <c r="O51" s="50">
        <f t="shared" si="51"/>
        <v>1938.0815652756314</v>
      </c>
      <c r="P51" s="50">
        <f t="shared" si="51"/>
        <v>2542.0005070904617</v>
      </c>
      <c r="Q51" s="50">
        <f t="shared" si="51"/>
        <v>805.3200593125581</v>
      </c>
      <c r="R51" s="50">
        <f t="shared" si="51"/>
        <v>4919.9172551911979</v>
      </c>
      <c r="S51" s="50">
        <f t="shared" si="51"/>
        <v>6976.6644346762096</v>
      </c>
      <c r="T51" s="50">
        <f t="shared" si="51"/>
        <v>4065.9795550170234</v>
      </c>
      <c r="U51" s="50">
        <f t="shared" si="51"/>
        <v>797.83249289017692</v>
      </c>
      <c r="V51" s="50">
        <f t="shared" si="51"/>
        <v>4231.0957038430606</v>
      </c>
      <c r="W51" s="50">
        <f t="shared" si="51"/>
        <v>8671.7261439044414</v>
      </c>
      <c r="X51" s="50">
        <f t="shared" si="51"/>
        <v>3941.9342318853751</v>
      </c>
      <c r="Y51" s="50">
        <f t="shared" si="51"/>
        <v>8302.3689991705705</v>
      </c>
      <c r="Z51" s="50">
        <f t="shared" si="51"/>
        <v>1361.0056193047335</v>
      </c>
      <c r="AA51" s="50">
        <f t="shared" si="51"/>
        <v>4942.950489398123</v>
      </c>
      <c r="AB51" s="50">
        <f t="shared" si="51"/>
        <v>7855.6551941147</v>
      </c>
      <c r="AC51" s="50">
        <f t="shared" si="51"/>
        <v>7947.9771750350046</v>
      </c>
      <c r="AD51" s="50">
        <f t="shared" si="51"/>
        <v>137935.89229504974</v>
      </c>
      <c r="AF51" s="76"/>
    </row>
    <row r="52" spans="1:32" x14ac:dyDescent="0.35">
      <c r="A52" s="49">
        <v>21</v>
      </c>
      <c r="B52" s="50">
        <f t="shared" si="33"/>
        <v>6697.7641521556625</v>
      </c>
      <c r="C52" s="50">
        <f t="shared" si="34"/>
        <v>11632.286407174091</v>
      </c>
      <c r="D52" s="50">
        <f t="shared" si="31"/>
        <v>3369.7395333205918</v>
      </c>
      <c r="E52" s="50">
        <f t="shared" ref="E52:AD52" si="52">$AF23*E23</f>
        <v>7397.42903910738</v>
      </c>
      <c r="F52" s="50">
        <f t="shared" si="52"/>
        <v>4758.5178742249127</v>
      </c>
      <c r="G52" s="50">
        <f t="shared" si="52"/>
        <v>6878.0411356613149</v>
      </c>
      <c r="H52" s="50">
        <f t="shared" si="52"/>
        <v>4318.5969961704404</v>
      </c>
      <c r="I52" s="50">
        <f t="shared" si="52"/>
        <v>1151.7363299700353</v>
      </c>
      <c r="J52" s="50">
        <f t="shared" si="52"/>
        <v>5513.6060994519421</v>
      </c>
      <c r="K52" s="50">
        <f t="shared" si="52"/>
        <v>8980.1114309168079</v>
      </c>
      <c r="L52" s="50">
        <f t="shared" si="52"/>
        <v>3067.6595426106383</v>
      </c>
      <c r="M52" s="50">
        <f t="shared" si="52"/>
        <v>9509.8861742022964</v>
      </c>
      <c r="N52" s="50">
        <f t="shared" si="52"/>
        <v>5314.0433383581249</v>
      </c>
      <c r="O52" s="50">
        <f t="shared" si="52"/>
        <v>2211.7530655862347</v>
      </c>
      <c r="P52" s="50">
        <f t="shared" si="52"/>
        <v>2908.7806663118458</v>
      </c>
      <c r="Q52" s="50">
        <f t="shared" si="52"/>
        <v>917.35039770271851</v>
      </c>
      <c r="R52" s="50">
        <f t="shared" si="52"/>
        <v>5638.7900101990772</v>
      </c>
      <c r="S52" s="50">
        <f t="shared" si="52"/>
        <v>8036.8762801267012</v>
      </c>
      <c r="T52" s="50">
        <f t="shared" si="52"/>
        <v>4644.8482781870334</v>
      </c>
      <c r="U52" s="50">
        <f t="shared" si="52"/>
        <v>913.81211790306315</v>
      </c>
      <c r="V52" s="50">
        <f t="shared" si="52"/>
        <v>4883.3048208118435</v>
      </c>
      <c r="W52" s="50">
        <f t="shared" si="52"/>
        <v>9954.9211472619372</v>
      </c>
      <c r="X52" s="50">
        <f t="shared" si="52"/>
        <v>4506.9135970022962</v>
      </c>
      <c r="Y52" s="50">
        <f t="shared" si="52"/>
        <v>9501.2497098491531</v>
      </c>
      <c r="Z52" s="50">
        <f t="shared" si="52"/>
        <v>1556.0085139010148</v>
      </c>
      <c r="AA52" s="50">
        <f t="shared" si="52"/>
        <v>5662.1802667821266</v>
      </c>
      <c r="AB52" s="50">
        <f t="shared" si="52"/>
        <v>9003.7133462433885</v>
      </c>
      <c r="AC52" s="50">
        <f t="shared" si="52"/>
        <v>9123.5037723563964</v>
      </c>
      <c r="AD52" s="50">
        <f t="shared" si="52"/>
        <v>158053.42404354905</v>
      </c>
      <c r="AF52" s="76"/>
    </row>
    <row r="53" spans="1:32" x14ac:dyDescent="0.35">
      <c r="A53" s="49">
        <v>22</v>
      </c>
      <c r="B53" s="50">
        <f t="shared" si="33"/>
        <v>7605.728163706136</v>
      </c>
      <c r="C53" s="50">
        <f t="shared" si="34"/>
        <v>13217.102933620607</v>
      </c>
      <c r="D53" s="50">
        <f t="shared" si="31"/>
        <v>3829.5980169735071</v>
      </c>
      <c r="E53" s="50">
        <f t="shared" ref="E53:AD53" si="53">$AF24*E24</f>
        <v>8455.432255188367</v>
      </c>
      <c r="F53" s="50">
        <f t="shared" si="53"/>
        <v>5403.6409090148436</v>
      </c>
      <c r="G53" s="50">
        <f t="shared" si="53"/>
        <v>7836.3491368271425</v>
      </c>
      <c r="H53" s="50">
        <f t="shared" si="53"/>
        <v>4913.6855039205493</v>
      </c>
      <c r="I53" s="50">
        <f t="shared" si="53"/>
        <v>1320.3492581243256</v>
      </c>
      <c r="J53" s="50">
        <f t="shared" si="53"/>
        <v>6268.0825303796355</v>
      </c>
      <c r="K53" s="50">
        <f t="shared" si="53"/>
        <v>10226.092375408833</v>
      </c>
      <c r="L53" s="50">
        <f t="shared" si="53"/>
        <v>3485.4960962618738</v>
      </c>
      <c r="M53" s="50">
        <f t="shared" si="53"/>
        <v>10813.908627074463</v>
      </c>
      <c r="N53" s="50">
        <f t="shared" si="53"/>
        <v>6046.8089881418064</v>
      </c>
      <c r="O53" s="50">
        <f t="shared" si="53"/>
        <v>2508.6469323266665</v>
      </c>
      <c r="P53" s="50">
        <f t="shared" si="53"/>
        <v>3307.7044831181197</v>
      </c>
      <c r="Q53" s="50">
        <f t="shared" si="53"/>
        <v>1038.6672195378324</v>
      </c>
      <c r="R53" s="50">
        <f t="shared" si="53"/>
        <v>6421.8092368955213</v>
      </c>
      <c r="S53" s="50">
        <f t="shared" si="53"/>
        <v>9196.8339716679857</v>
      </c>
      <c r="T53" s="50">
        <f t="shared" si="53"/>
        <v>5273.4522796233168</v>
      </c>
      <c r="U53" s="50">
        <f t="shared" si="53"/>
        <v>1040.0658348473619</v>
      </c>
      <c r="V53" s="50">
        <f t="shared" si="53"/>
        <v>5597.9920732054688</v>
      </c>
      <c r="W53" s="50">
        <f t="shared" si="53"/>
        <v>11354.649481904911</v>
      </c>
      <c r="X53" s="50">
        <f t="shared" si="53"/>
        <v>5120.922324512404</v>
      </c>
      <c r="Y53" s="50">
        <f t="shared" si="53"/>
        <v>10805.318181494396</v>
      </c>
      <c r="Z53" s="50">
        <f t="shared" si="53"/>
        <v>1767.9257237811212</v>
      </c>
      <c r="AA53" s="50">
        <f t="shared" si="53"/>
        <v>6445.2094574888006</v>
      </c>
      <c r="AB53" s="50">
        <f t="shared" si="53"/>
        <v>10254.244098405499</v>
      </c>
      <c r="AC53" s="50">
        <f t="shared" si="53"/>
        <v>10405.714663971168</v>
      </c>
      <c r="AD53" s="50">
        <f t="shared" si="53"/>
        <v>179961.4307574227</v>
      </c>
      <c r="AF53" s="76"/>
    </row>
    <row r="54" spans="1:32" x14ac:dyDescent="0.35">
      <c r="A54" s="49">
        <v>23</v>
      </c>
      <c r="B54" s="50">
        <f t="shared" si="33"/>
        <v>8588.2176572882581</v>
      </c>
      <c r="C54" s="50">
        <f t="shared" si="34"/>
        <v>14932.975668458625</v>
      </c>
      <c r="D54" s="50">
        <f t="shared" si="31"/>
        <v>4327.5769796009045</v>
      </c>
      <c r="E54" s="50">
        <f t="shared" ref="E54:AD54" si="54">$AF25*E25</f>
        <v>9607.0713658822679</v>
      </c>
      <c r="F54" s="50">
        <f t="shared" si="54"/>
        <v>6101.7213607878402</v>
      </c>
      <c r="G54" s="50">
        <f t="shared" si="54"/>
        <v>8876.5043455654122</v>
      </c>
      <c r="H54" s="50">
        <f t="shared" si="54"/>
        <v>5558.8068396893595</v>
      </c>
      <c r="I54" s="50">
        <f t="shared" si="54"/>
        <v>1504.3385765172238</v>
      </c>
      <c r="J54" s="50">
        <f t="shared" si="54"/>
        <v>7085.3529407363185</v>
      </c>
      <c r="K54" s="50">
        <f t="shared" si="54"/>
        <v>11577.866509745219</v>
      </c>
      <c r="L54" s="50">
        <f t="shared" si="54"/>
        <v>3937.8720796193088</v>
      </c>
      <c r="M54" s="50">
        <f t="shared" si="54"/>
        <v>12226.792182348117</v>
      </c>
      <c r="N54" s="50">
        <f t="shared" si="54"/>
        <v>6841.244367439589</v>
      </c>
      <c r="O54" s="50">
        <f t="shared" si="54"/>
        <v>2829.5482498986062</v>
      </c>
      <c r="P54" s="50">
        <f t="shared" si="54"/>
        <v>3739.9386012509494</v>
      </c>
      <c r="Q54" s="50">
        <f t="shared" si="54"/>
        <v>1169.5672522707678</v>
      </c>
      <c r="R54" s="50">
        <f t="shared" si="54"/>
        <v>7271.3900678160417</v>
      </c>
      <c r="S54" s="50">
        <f t="shared" si="54"/>
        <v>10460.675976419219</v>
      </c>
      <c r="T54" s="50">
        <f t="shared" si="54"/>
        <v>5953.5211878327191</v>
      </c>
      <c r="U54" s="50">
        <f t="shared" si="54"/>
        <v>1176.974878225951</v>
      </c>
      <c r="V54" s="50">
        <f t="shared" si="54"/>
        <v>6377.8286581075599</v>
      </c>
      <c r="W54" s="50">
        <f t="shared" si="54"/>
        <v>12875.44998938732</v>
      </c>
      <c r="X54" s="50">
        <f t="shared" si="54"/>
        <v>5785.7032081543739</v>
      </c>
      <c r="Y54" s="50">
        <f t="shared" si="54"/>
        <v>12218.401347173107</v>
      </c>
      <c r="Z54" s="50">
        <f t="shared" si="54"/>
        <v>1997.3578562524149</v>
      </c>
      <c r="AA54" s="50">
        <f t="shared" si="54"/>
        <v>7294.411897657722</v>
      </c>
      <c r="AB54" s="50">
        <f t="shared" si="54"/>
        <v>11611.107736516597</v>
      </c>
      <c r="AC54" s="50">
        <f t="shared" si="54"/>
        <v>11798.759875509637</v>
      </c>
      <c r="AD54" s="50">
        <f t="shared" si="54"/>
        <v>203726.97765615143</v>
      </c>
      <c r="AF54" s="76"/>
    </row>
    <row r="55" spans="1:32" x14ac:dyDescent="0.35">
      <c r="A55" s="49">
        <v>24</v>
      </c>
      <c r="B55" s="50">
        <f t="shared" si="33"/>
        <v>9647.7221233865275</v>
      </c>
      <c r="C55" s="50">
        <f t="shared" si="34"/>
        <v>16784.354419793646</v>
      </c>
      <c r="D55" s="50">
        <f t="shared" si="31"/>
        <v>4864.9775200536897</v>
      </c>
      <c r="E55" s="50">
        <f t="shared" ref="E55:AD55" si="55">$AF26*E26</f>
        <v>10855.975667936245</v>
      </c>
      <c r="F55" s="50">
        <f t="shared" si="55"/>
        <v>6854.5286810959078</v>
      </c>
      <c r="G55" s="50">
        <f t="shared" si="55"/>
        <v>10001.476190124866</v>
      </c>
      <c r="H55" s="50">
        <f t="shared" si="55"/>
        <v>6255.7199994788425</v>
      </c>
      <c r="I55" s="50">
        <f t="shared" si="55"/>
        <v>1704.3313207606091</v>
      </c>
      <c r="J55" s="50">
        <f t="shared" si="55"/>
        <v>7967.5788923972004</v>
      </c>
      <c r="K55" s="50">
        <f t="shared" si="55"/>
        <v>13039.227802517817</v>
      </c>
      <c r="L55" s="50">
        <f t="shared" si="55"/>
        <v>4425.9592351513329</v>
      </c>
      <c r="M55" s="50">
        <f t="shared" si="55"/>
        <v>13752.308131183538</v>
      </c>
      <c r="N55" s="50">
        <f t="shared" si="55"/>
        <v>7699.5220207401462</v>
      </c>
      <c r="O55" s="50">
        <f t="shared" si="55"/>
        <v>3175.2322984988118</v>
      </c>
      <c r="P55" s="50">
        <f t="shared" si="55"/>
        <v>4206.6375560017168</v>
      </c>
      <c r="Q55" s="50">
        <f t="shared" si="55"/>
        <v>1310.3429877374681</v>
      </c>
      <c r="R55" s="50">
        <f t="shared" si="55"/>
        <v>8189.9250619190771</v>
      </c>
      <c r="S55" s="50">
        <f t="shared" si="55"/>
        <v>11832.512664715612</v>
      </c>
      <c r="T55" s="50">
        <f t="shared" si="55"/>
        <v>6686.7645154466372</v>
      </c>
      <c r="U55" s="50">
        <f t="shared" si="55"/>
        <v>1324.9167648273951</v>
      </c>
      <c r="V55" s="50">
        <f t="shared" si="55"/>
        <v>7225.4696177615251</v>
      </c>
      <c r="W55" s="50">
        <f t="shared" si="55"/>
        <v>14521.823269903325</v>
      </c>
      <c r="X55" s="50">
        <f t="shared" si="55"/>
        <v>6502.979901030877</v>
      </c>
      <c r="Y55" s="50">
        <f t="shared" si="55"/>
        <v>13744.286683766355</v>
      </c>
      <c r="Z55" s="50">
        <f t="shared" si="55"/>
        <v>2244.8989039438725</v>
      </c>
      <c r="AA55" s="50">
        <f t="shared" si="55"/>
        <v>8212.1384557215861</v>
      </c>
      <c r="AB55" s="50">
        <f t="shared" si="55"/>
        <v>13078.128525266116</v>
      </c>
      <c r="AC55" s="50">
        <f t="shared" si="55"/>
        <v>13306.754328057101</v>
      </c>
      <c r="AD55" s="50">
        <f t="shared" si="55"/>
        <v>229416.49353921783</v>
      </c>
      <c r="AF55" s="76"/>
    </row>
    <row r="56" spans="1:32" x14ac:dyDescent="0.35">
      <c r="A56" s="49">
        <v>25</v>
      </c>
      <c r="B56" s="50">
        <f t="shared" si="33"/>
        <v>10786.703774597794</v>
      </c>
      <c r="C56" s="50">
        <f t="shared" si="34"/>
        <v>18775.642288840772</v>
      </c>
      <c r="D56" s="50">
        <f t="shared" si="31"/>
        <v>5443.0872704408976</v>
      </c>
      <c r="E56" s="50">
        <f t="shared" ref="E56:AD56" si="56">$AF27*E27</f>
        <v>12205.748985429849</v>
      </c>
      <c r="F56" s="50">
        <f t="shared" si="56"/>
        <v>7663.8129455601402</v>
      </c>
      <c r="G56" s="50">
        <f t="shared" si="56"/>
        <v>11214.208271465855</v>
      </c>
      <c r="H56" s="50">
        <f t="shared" si="56"/>
        <v>7006.1672048502642</v>
      </c>
      <c r="I56" s="50">
        <f t="shared" si="56"/>
        <v>1920.950888432332</v>
      </c>
      <c r="J56" s="50">
        <f t="shared" si="56"/>
        <v>8916.900085759391</v>
      </c>
      <c r="K56" s="50">
        <f t="shared" si="56"/>
        <v>14613.936062647277</v>
      </c>
      <c r="L56" s="50">
        <f t="shared" si="56"/>
        <v>4950.9169785106169</v>
      </c>
      <c r="M56" s="50">
        <f t="shared" si="56"/>
        <v>15394.190285619738</v>
      </c>
      <c r="N56" s="50">
        <f t="shared" si="56"/>
        <v>8623.7938943805839</v>
      </c>
      <c r="O56" s="50">
        <f t="shared" si="56"/>
        <v>3546.4651029002189</v>
      </c>
      <c r="P56" s="50">
        <f t="shared" si="56"/>
        <v>4708.9444243189691</v>
      </c>
      <c r="Q56" s="50">
        <f t="shared" si="56"/>
        <v>1461.2829251980086</v>
      </c>
      <c r="R56" s="50">
        <f t="shared" si="56"/>
        <v>9179.7853828654206</v>
      </c>
      <c r="S56" s="50">
        <f t="shared" si="56"/>
        <v>13316.427617770663</v>
      </c>
      <c r="T56" s="50">
        <f t="shared" si="56"/>
        <v>7474.8727685133217</v>
      </c>
      <c r="U56" s="50">
        <f t="shared" si="56"/>
        <v>1484.2654900990176</v>
      </c>
      <c r="V56" s="50">
        <f t="shared" si="56"/>
        <v>8143.5545505040172</v>
      </c>
      <c r="W56" s="50">
        <f t="shared" si="56"/>
        <v>16298.2336155946</v>
      </c>
      <c r="X56" s="50">
        <f t="shared" si="56"/>
        <v>7274.4579575062171</v>
      </c>
      <c r="Y56" s="50">
        <f t="shared" si="56"/>
        <v>15386.724326830521</v>
      </c>
      <c r="Z56" s="50">
        <f t="shared" si="56"/>
        <v>2511.1366051029154</v>
      </c>
      <c r="AA56" s="50">
        <f t="shared" si="56"/>
        <v>9200.7182429708355</v>
      </c>
      <c r="AB56" s="50">
        <f t="shared" si="56"/>
        <v>14659.096587429713</v>
      </c>
      <c r="AC56" s="50">
        <f t="shared" si="56"/>
        <v>14933.779615195006</v>
      </c>
      <c r="AD56" s="50">
        <f t="shared" si="56"/>
        <v>257095.80414933499</v>
      </c>
      <c r="AF56" s="76"/>
    </row>
    <row r="57" spans="1:32" x14ac:dyDescent="0.35">
      <c r="A57" s="49">
        <v>26</v>
      </c>
      <c r="B57" s="50">
        <f t="shared" si="33"/>
        <v>12007.598982441184</v>
      </c>
      <c r="C57" s="50">
        <f t="shared" si="34"/>
        <v>20911.198106042866</v>
      </c>
      <c r="D57" s="50">
        <f t="shared" si="31"/>
        <v>6063.1810961924157</v>
      </c>
      <c r="E57" s="50">
        <f t="shared" ref="E57:AD57" si="57">$AF28*E28</f>
        <v>13659.970843665329</v>
      </c>
      <c r="F57" s="50">
        <f t="shared" si="57"/>
        <v>8531.3058743155561</v>
      </c>
      <c r="G57" s="50">
        <f t="shared" si="57"/>
        <v>12517.619644886279</v>
      </c>
      <c r="H57" s="50">
        <f t="shared" si="57"/>
        <v>7811.8747571409494</v>
      </c>
      <c r="I57" s="50">
        <f t="shared" si="57"/>
        <v>2154.8171927486774</v>
      </c>
      <c r="J57" s="50">
        <f t="shared" si="57"/>
        <v>9935.4354898460006</v>
      </c>
      <c r="K57" s="50">
        <f t="shared" si="57"/>
        <v>16305.718651655416</v>
      </c>
      <c r="L57" s="50">
        <f t="shared" si="57"/>
        <v>5513.893041811154</v>
      </c>
      <c r="M57" s="50">
        <f t="shared" si="57"/>
        <v>17156.136907584409</v>
      </c>
      <c r="N57" s="50">
        <f t="shared" si="57"/>
        <v>9616.1923838613166</v>
      </c>
      <c r="O57" s="50">
        <f t="shared" si="57"/>
        <v>3944.0039288928042</v>
      </c>
      <c r="P57" s="50">
        <f t="shared" si="57"/>
        <v>5247.9914143571068</v>
      </c>
      <c r="Q57" s="50">
        <f t="shared" si="57"/>
        <v>1622.6717908861363</v>
      </c>
      <c r="R57" s="50">
        <f t="shared" si="57"/>
        <v>10243.321869375561</v>
      </c>
      <c r="S57" s="50">
        <f t="shared" si="57"/>
        <v>14916.47882447417</v>
      </c>
      <c r="T57" s="50">
        <f t="shared" si="57"/>
        <v>8319.5184508626535</v>
      </c>
      <c r="U57" s="50">
        <f t="shared" si="57"/>
        <v>1655.3917064036136</v>
      </c>
      <c r="V57" s="50">
        <f t="shared" si="57"/>
        <v>9134.7082639987129</v>
      </c>
      <c r="W57" s="50">
        <f t="shared" si="57"/>
        <v>18209.110770300082</v>
      </c>
      <c r="X57" s="50">
        <f t="shared" si="57"/>
        <v>8101.8257772737416</v>
      </c>
      <c r="Y57" s="50">
        <f t="shared" si="57"/>
        <v>17149.428988648826</v>
      </c>
      <c r="Z57" s="50">
        <f t="shared" si="57"/>
        <v>2796.6527700491106</v>
      </c>
      <c r="AA57" s="50">
        <f t="shared" si="57"/>
        <v>10262.459712582504</v>
      </c>
      <c r="AB57" s="50">
        <f t="shared" si="57"/>
        <v>16357.769611100157</v>
      </c>
      <c r="AC57" s="50">
        <f t="shared" si="57"/>
        <v>16683.885620378875</v>
      </c>
      <c r="AD57" s="50">
        <f t="shared" si="57"/>
        <v>286830.16247177561</v>
      </c>
      <c r="AF57" s="76"/>
    </row>
    <row r="58" spans="1:32" x14ac:dyDescent="0.35">
      <c r="A58" s="49">
        <v>27</v>
      </c>
      <c r="B58" s="50">
        <f t="shared" si="33"/>
        <v>13312.819583938721</v>
      </c>
      <c r="C58" s="50">
        <f t="shared" si="34"/>
        <v>23195.338647615663</v>
      </c>
      <c r="D58" s="50">
        <f t="shared" si="31"/>
        <v>6726.5217331437452</v>
      </c>
      <c r="E58" s="50">
        <f t="shared" ref="E58:AD58" si="58">$AF29*E29</f>
        <v>15222.19754524257</v>
      </c>
      <c r="F58" s="50">
        <f t="shared" si="58"/>
        <v>9458.7217599724536</v>
      </c>
      <c r="G58" s="50">
        <f t="shared" si="58"/>
        <v>13914.605989512618</v>
      </c>
      <c r="H58" s="50">
        <f t="shared" si="58"/>
        <v>8674.5538157574756</v>
      </c>
      <c r="I58" s="50">
        <f t="shared" si="58"/>
        <v>2406.5468042493681</v>
      </c>
      <c r="J58" s="50">
        <f t="shared" si="58"/>
        <v>11025.284371074918</v>
      </c>
      <c r="K58" s="50">
        <f t="shared" si="58"/>
        <v>18118.272045191556</v>
      </c>
      <c r="L58" s="50">
        <f t="shared" si="58"/>
        <v>6116.0240589076593</v>
      </c>
      <c r="M58" s="50">
        <f t="shared" si="58"/>
        <v>19041.812465370695</v>
      </c>
      <c r="N58" s="50">
        <f t="shared" si="58"/>
        <v>10678.831288160305</v>
      </c>
      <c r="O58" s="50">
        <f t="shared" si="58"/>
        <v>4368.597734271475</v>
      </c>
      <c r="P58" s="50">
        <f t="shared" si="58"/>
        <v>5824.9004023055404</v>
      </c>
      <c r="Q58" s="50">
        <f t="shared" si="58"/>
        <v>1794.7907371863307</v>
      </c>
      <c r="R58" s="50">
        <f t="shared" si="58"/>
        <v>11382.866011466773</v>
      </c>
      <c r="S58" s="50">
        <f t="shared" si="58"/>
        <v>16636.699780673353</v>
      </c>
      <c r="T58" s="50">
        <f t="shared" si="58"/>
        <v>9222.3569772723185</v>
      </c>
      <c r="U58" s="50">
        <f t="shared" si="58"/>
        <v>1838.6628854887738</v>
      </c>
      <c r="V58" s="50">
        <f t="shared" si="58"/>
        <v>10201.541377457774</v>
      </c>
      <c r="W58" s="50">
        <f t="shared" si="58"/>
        <v>20258.851537615712</v>
      </c>
      <c r="X58" s="50">
        <f t="shared" si="58"/>
        <v>8986.7554643280164</v>
      </c>
      <c r="Y58" s="50">
        <f t="shared" si="58"/>
        <v>19036.081704932243</v>
      </c>
      <c r="Z58" s="50">
        <f t="shared" si="58"/>
        <v>3102.0235781914203</v>
      </c>
      <c r="AA58" s="50">
        <f t="shared" si="58"/>
        <v>11399.651661438527</v>
      </c>
      <c r="AB58" s="50">
        <f t="shared" si="58"/>
        <v>18177.874406839153</v>
      </c>
      <c r="AC58" s="50">
        <f t="shared" si="58"/>
        <v>18561.091994782619</v>
      </c>
      <c r="AD58" s="50">
        <f t="shared" si="58"/>
        <v>318684.27636238775</v>
      </c>
      <c r="AF58" s="76"/>
    </row>
    <row r="60" spans="1:32" x14ac:dyDescent="0.35">
      <c r="A60" s="51" t="s">
        <v>70</v>
      </c>
      <c r="B60" s="75" t="s">
        <v>96</v>
      </c>
      <c r="C60" s="54"/>
    </row>
    <row r="61" spans="1:32" x14ac:dyDescent="0.35">
      <c r="A61" s="48" t="s">
        <v>83</v>
      </c>
      <c r="B61" s="73" t="s">
        <v>84</v>
      </c>
      <c r="C61" s="73" t="s">
        <v>85</v>
      </c>
    </row>
    <row r="62" spans="1:32" x14ac:dyDescent="0.35">
      <c r="A62" s="49">
        <v>2</v>
      </c>
      <c r="B62" s="72">
        <v>0.99082568807339455</v>
      </c>
      <c r="C62" s="72">
        <v>9.1743119266055051E-3</v>
      </c>
    </row>
    <row r="63" spans="1:32" x14ac:dyDescent="0.35">
      <c r="A63" s="49">
        <v>3</v>
      </c>
      <c r="B63" s="72">
        <v>0.91240875912408759</v>
      </c>
      <c r="C63" s="72">
        <v>8.7591240875912413E-2</v>
      </c>
    </row>
    <row r="64" spans="1:32" x14ac:dyDescent="0.35">
      <c r="A64" s="49">
        <v>4</v>
      </c>
      <c r="B64" s="72">
        <v>0.39615384615384613</v>
      </c>
      <c r="C64" s="72">
        <v>0.60384615384615381</v>
      </c>
    </row>
    <row r="65" spans="1:3" x14ac:dyDescent="0.35">
      <c r="A65" s="49">
        <v>5</v>
      </c>
      <c r="B65" s="72">
        <v>0.40425531914893614</v>
      </c>
      <c r="C65" s="72">
        <v>0.5957446808510638</v>
      </c>
    </row>
    <row r="66" spans="1:3" x14ac:dyDescent="0.35">
      <c r="A66" s="49">
        <v>6</v>
      </c>
      <c r="B66" s="72">
        <v>0.29692404268675454</v>
      </c>
      <c r="C66" s="72">
        <v>0.70307595731324546</v>
      </c>
    </row>
    <row r="67" spans="1:3" x14ac:dyDescent="0.35">
      <c r="A67" s="49">
        <v>7</v>
      </c>
      <c r="B67" s="72">
        <v>0.3120407009609949</v>
      </c>
      <c r="C67" s="72">
        <v>0.6879592990390051</v>
      </c>
    </row>
    <row r="68" spans="1:3" x14ac:dyDescent="0.35">
      <c r="A68" s="49">
        <v>8</v>
      </c>
      <c r="B68" s="72">
        <v>0.2904924216519697</v>
      </c>
      <c r="C68" s="72">
        <f>1-B68</f>
        <v>0.70950757834803024</v>
      </c>
    </row>
    <row r="69" spans="1:3" x14ac:dyDescent="0.35">
      <c r="A69" s="49">
        <v>9</v>
      </c>
      <c r="B69" s="72">
        <v>0.26699897919818194</v>
      </c>
      <c r="C69" s="72">
        <f t="shared" ref="C69:C87" si="59">1-B69</f>
        <v>0.73300102080181806</v>
      </c>
    </row>
    <row r="70" spans="1:3" x14ac:dyDescent="0.35">
      <c r="A70" s="49">
        <v>10</v>
      </c>
      <c r="B70" s="72">
        <v>0.24759806009718291</v>
      </c>
      <c r="C70" s="72">
        <f t="shared" si="59"/>
        <v>0.75240193990281712</v>
      </c>
    </row>
    <row r="71" spans="1:3" x14ac:dyDescent="0.35">
      <c r="A71" s="49">
        <v>11</v>
      </c>
      <c r="B71" s="72">
        <v>0.23126508743217641</v>
      </c>
      <c r="C71" s="72">
        <f t="shared" si="59"/>
        <v>0.76873491256782356</v>
      </c>
    </row>
    <row r="72" spans="1:3" x14ac:dyDescent="0.35">
      <c r="A72" s="49">
        <v>12</v>
      </c>
      <c r="B72" s="72">
        <v>0.21729686743171167</v>
      </c>
      <c r="C72" s="72">
        <f t="shared" si="59"/>
        <v>0.78270313256828827</v>
      </c>
    </row>
    <row r="73" spans="1:3" x14ac:dyDescent="0.35">
      <c r="A73" s="49">
        <v>13</v>
      </c>
      <c r="B73" s="72">
        <v>0.20519359361212364</v>
      </c>
      <c r="C73" s="72">
        <f t="shared" si="59"/>
        <v>0.79480640638787636</v>
      </c>
    </row>
    <row r="74" spans="1:3" x14ac:dyDescent="0.35">
      <c r="A74" s="49">
        <v>14</v>
      </c>
      <c r="B74" s="72">
        <v>0.19458957259585227</v>
      </c>
      <c r="C74" s="72">
        <f t="shared" si="59"/>
        <v>0.8054104274041477</v>
      </c>
    </row>
    <row r="75" spans="1:3" x14ac:dyDescent="0.35">
      <c r="A75" s="49">
        <v>15</v>
      </c>
      <c r="B75" s="72">
        <v>0.18521062455028672</v>
      </c>
      <c r="C75" s="72">
        <f t="shared" si="59"/>
        <v>0.8147893754497133</v>
      </c>
    </row>
    <row r="76" spans="1:3" x14ac:dyDescent="0.35">
      <c r="A76" s="49">
        <v>16</v>
      </c>
      <c r="B76" s="72">
        <v>0.17684685064127909</v>
      </c>
      <c r="C76" s="72">
        <f t="shared" si="59"/>
        <v>0.82315314935872097</v>
      </c>
    </row>
    <row r="77" spans="1:3" x14ac:dyDescent="0.35">
      <c r="A77" s="49">
        <v>17</v>
      </c>
      <c r="B77" s="72">
        <v>0.16933464047034519</v>
      </c>
      <c r="C77" s="72">
        <f t="shared" si="59"/>
        <v>0.83066535952965481</v>
      </c>
    </row>
    <row r="78" spans="1:3" x14ac:dyDescent="0.35">
      <c r="A78" s="49">
        <v>18</v>
      </c>
      <c r="B78" s="72">
        <v>0.162544442044706</v>
      </c>
      <c r="C78" s="72">
        <f t="shared" si="59"/>
        <v>0.83745555795529403</v>
      </c>
    </row>
    <row r="79" spans="1:3" x14ac:dyDescent="0.35">
      <c r="A79" s="49">
        <v>19</v>
      </c>
      <c r="B79" s="72">
        <v>0.15637224073549716</v>
      </c>
      <c r="C79" s="72">
        <f t="shared" si="59"/>
        <v>0.84362775926450284</v>
      </c>
    </row>
    <row r="80" spans="1:3" x14ac:dyDescent="0.35">
      <c r="A80" s="49">
        <v>20</v>
      </c>
      <c r="B80" s="72">
        <v>0.15073349213060289</v>
      </c>
      <c r="C80" s="72">
        <f t="shared" si="59"/>
        <v>0.84926650786939706</v>
      </c>
    </row>
    <row r="81" spans="1:30" x14ac:dyDescent="0.35">
      <c r="A81" s="49">
        <v>21</v>
      </c>
      <c r="B81" s="72">
        <v>0.14555871826017269</v>
      </c>
      <c r="C81" s="72">
        <f t="shared" si="59"/>
        <v>0.85444128173982725</v>
      </c>
    </row>
    <row r="82" spans="1:30" x14ac:dyDescent="0.35">
      <c r="A82" s="49">
        <v>22</v>
      </c>
      <c r="B82" s="72">
        <v>0.14079025588027119</v>
      </c>
      <c r="C82" s="72">
        <f t="shared" si="59"/>
        <v>0.85920974411972884</v>
      </c>
    </row>
    <row r="83" spans="1:30" x14ac:dyDescent="0.35">
      <c r="A83" s="49">
        <v>23</v>
      </c>
      <c r="B83" s="72">
        <v>0.13637981818377587</v>
      </c>
      <c r="C83" s="72">
        <f t="shared" si="59"/>
        <v>0.86362018181622413</v>
      </c>
    </row>
    <row r="84" spans="1:30" x14ac:dyDescent="0.35">
      <c r="A84" s="49">
        <v>24</v>
      </c>
      <c r="B84" s="72">
        <v>0.13228664087338393</v>
      </c>
      <c r="C84" s="72">
        <f t="shared" si="59"/>
        <v>0.86771335912661607</v>
      </c>
    </row>
    <row r="85" spans="1:30" x14ac:dyDescent="0.35">
      <c r="A85" s="49">
        <v>25</v>
      </c>
      <c r="B85" s="72">
        <v>0.12847605466253725</v>
      </c>
      <c r="C85" s="72">
        <f t="shared" si="59"/>
        <v>0.8715239453374628</v>
      </c>
    </row>
    <row r="86" spans="1:30" x14ac:dyDescent="0.35">
      <c r="A86" s="49">
        <v>26</v>
      </c>
      <c r="B86" s="72">
        <v>0.1249183734147321</v>
      </c>
      <c r="C86" s="72">
        <f t="shared" si="59"/>
        <v>0.87508162658526789</v>
      </c>
    </row>
    <row r="87" spans="1:30" x14ac:dyDescent="0.35">
      <c r="A87" s="49">
        <v>27</v>
      </c>
      <c r="B87" s="72">
        <v>0.12158801897099517</v>
      </c>
      <c r="C87" s="72">
        <f t="shared" si="59"/>
        <v>0.87841198102900486</v>
      </c>
    </row>
    <row r="89" spans="1:30" x14ac:dyDescent="0.35">
      <c r="A89" s="51" t="s">
        <v>88</v>
      </c>
      <c r="B89" s="54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</row>
    <row r="90" spans="1:30" x14ac:dyDescent="0.35">
      <c r="A90" s="48" t="s">
        <v>83</v>
      </c>
      <c r="B90" s="49" t="s">
        <v>38</v>
      </c>
      <c r="C90" s="49" t="s">
        <v>39</v>
      </c>
      <c r="D90" s="49" t="s">
        <v>40</v>
      </c>
      <c r="E90" s="49" t="s">
        <v>41</v>
      </c>
      <c r="F90" s="49" t="s">
        <v>42</v>
      </c>
      <c r="G90" s="49" t="s">
        <v>43</v>
      </c>
      <c r="H90" s="49" t="s">
        <v>44</v>
      </c>
      <c r="I90" s="49" t="s">
        <v>45</v>
      </c>
      <c r="J90" s="49" t="s">
        <v>46</v>
      </c>
      <c r="K90" s="49" t="s">
        <v>47</v>
      </c>
      <c r="L90" s="49" t="s">
        <v>48</v>
      </c>
      <c r="M90" s="49" t="s">
        <v>49</v>
      </c>
      <c r="N90" s="49" t="s">
        <v>50</v>
      </c>
      <c r="O90" s="49" t="s">
        <v>51</v>
      </c>
      <c r="P90" s="49" t="s">
        <v>52</v>
      </c>
      <c r="Q90" s="49" t="s">
        <v>53</v>
      </c>
      <c r="R90" s="49" t="s">
        <v>54</v>
      </c>
      <c r="S90" s="49" t="s">
        <v>55</v>
      </c>
      <c r="T90" s="49" t="s">
        <v>56</v>
      </c>
      <c r="U90" s="49" t="s">
        <v>57</v>
      </c>
      <c r="V90" s="49" t="s">
        <v>58</v>
      </c>
      <c r="W90" s="49" t="s">
        <v>59</v>
      </c>
      <c r="X90" s="49" t="s">
        <v>60</v>
      </c>
      <c r="Y90" s="49" t="s">
        <v>61</v>
      </c>
      <c r="Z90" s="49" t="s">
        <v>62</v>
      </c>
      <c r="AA90" s="49" t="s">
        <v>63</v>
      </c>
      <c r="AB90" s="49" t="s">
        <v>64</v>
      </c>
      <c r="AC90" s="49" t="s">
        <v>65</v>
      </c>
      <c r="AD90" s="49" t="s">
        <v>89</v>
      </c>
    </row>
    <row r="91" spans="1:30" x14ac:dyDescent="0.35">
      <c r="A91" s="49">
        <v>2</v>
      </c>
      <c r="B91" s="50">
        <f>$B62*B33</f>
        <v>5.3726790120379837</v>
      </c>
      <c r="C91" s="50">
        <f t="shared" ref="C91:AD100" si="60">$B62*C33</f>
        <v>8.9248560675921542</v>
      </c>
      <c r="D91" s="50">
        <f t="shared" si="60"/>
        <v>2.5562395633427215</v>
      </c>
      <c r="E91" s="50">
        <f t="shared" si="60"/>
        <v>3.9873389327816966</v>
      </c>
      <c r="F91" s="50">
        <f t="shared" si="60"/>
        <v>3.7998155671310725</v>
      </c>
      <c r="G91" s="50">
        <f t="shared" si="60"/>
        <v>4.4054532313137109</v>
      </c>
      <c r="H91" s="50">
        <f t="shared" si="60"/>
        <v>3.119706901278569</v>
      </c>
      <c r="I91" s="50">
        <f t="shared" si="60"/>
        <v>0.48092116741021362</v>
      </c>
      <c r="J91" s="50">
        <f t="shared" si="60"/>
        <v>4.1174388754579674</v>
      </c>
      <c r="K91" s="50">
        <f t="shared" si="60"/>
        <v>6.0877800762654841</v>
      </c>
      <c r="L91" s="50">
        <f t="shared" si="60"/>
        <v>2.3696134386760712</v>
      </c>
      <c r="M91" s="50">
        <f t="shared" si="60"/>
        <v>7.0666699897814231</v>
      </c>
      <c r="N91" s="50">
        <f t="shared" si="60"/>
        <v>3.7513645539964613</v>
      </c>
      <c r="O91" s="50">
        <f t="shared" si="60"/>
        <v>1.867158487650475</v>
      </c>
      <c r="P91" s="50">
        <f t="shared" si="60"/>
        <v>2.1246666500510929</v>
      </c>
      <c r="Q91" s="50">
        <f t="shared" si="60"/>
        <v>0.84250928395184821</v>
      </c>
      <c r="R91" s="50">
        <f t="shared" si="60"/>
        <v>3.7495700720285128</v>
      </c>
      <c r="S91" s="50">
        <f t="shared" si="60"/>
        <v>3.6401066719836508</v>
      </c>
      <c r="T91" s="50">
        <f t="shared" si="60"/>
        <v>3.7477755900605643</v>
      </c>
      <c r="U91" s="50">
        <f t="shared" si="60"/>
        <v>0.64960247239737812</v>
      </c>
      <c r="V91" s="50">
        <f t="shared" si="60"/>
        <v>2.0250729008299482</v>
      </c>
      <c r="W91" s="50">
        <f t="shared" si="60"/>
        <v>5.9630635794930598</v>
      </c>
      <c r="X91" s="50">
        <f t="shared" si="60"/>
        <v>3.4759115719163578</v>
      </c>
      <c r="Y91" s="50">
        <f t="shared" si="60"/>
        <v>7.0209106995987351</v>
      </c>
      <c r="Z91" s="50">
        <f t="shared" si="60"/>
        <v>1.1843580988460485</v>
      </c>
      <c r="AA91" s="50">
        <f t="shared" si="60"/>
        <v>3.9774692819579798</v>
      </c>
      <c r="AB91" s="50">
        <f t="shared" si="60"/>
        <v>6.0707324975699732</v>
      </c>
      <c r="AC91" s="50">
        <f t="shared" si="60"/>
        <v>5.621214764598859</v>
      </c>
      <c r="AD91" s="50">
        <f t="shared" si="60"/>
        <v>108</v>
      </c>
    </row>
    <row r="92" spans="1:30" x14ac:dyDescent="0.35">
      <c r="A92" s="49">
        <v>3</v>
      </c>
      <c r="B92" s="50">
        <f t="shared" ref="B92:Q107" si="61">$B63*B34</f>
        <v>5.9868026394721054</v>
      </c>
      <c r="C92" s="50">
        <f t="shared" si="61"/>
        <v>10.272945410917817</v>
      </c>
      <c r="D92" s="50">
        <f t="shared" si="61"/>
        <v>2.9324135172965407</v>
      </c>
      <c r="E92" s="50">
        <f t="shared" si="61"/>
        <v>4.5820835832833433</v>
      </c>
      <c r="F92" s="50">
        <f t="shared" si="61"/>
        <v>4.289142171565687</v>
      </c>
      <c r="G92" s="50">
        <f t="shared" si="61"/>
        <v>5.4119176164767051</v>
      </c>
      <c r="H92" s="50">
        <f t="shared" si="61"/>
        <v>3.4823035392921415</v>
      </c>
      <c r="I92" s="50">
        <f t="shared" si="61"/>
        <v>0.53989202159568084</v>
      </c>
      <c r="J92" s="50">
        <f t="shared" si="61"/>
        <v>4.7250549890021993</v>
      </c>
      <c r="K92" s="50">
        <f t="shared" si="61"/>
        <v>7.1305738852229554</v>
      </c>
      <c r="L92" s="50">
        <f t="shared" si="61"/>
        <v>2.6924615076984604</v>
      </c>
      <c r="M92" s="50">
        <f t="shared" si="61"/>
        <v>7.9464107178564278</v>
      </c>
      <c r="N92" s="50">
        <f t="shared" si="61"/>
        <v>4.3601279744051187</v>
      </c>
      <c r="O92" s="50">
        <f t="shared" si="61"/>
        <v>2.1015796840631875</v>
      </c>
      <c r="P92" s="50">
        <f t="shared" si="61"/>
        <v>2.4575084983003399</v>
      </c>
      <c r="Q92" s="50">
        <f t="shared" si="61"/>
        <v>0.93481303739252142</v>
      </c>
      <c r="R92" s="50">
        <f t="shared" si="60"/>
        <v>4.4611077784443109</v>
      </c>
      <c r="S92" s="50">
        <f t="shared" si="60"/>
        <v>4.8000399920015999</v>
      </c>
      <c r="T92" s="50">
        <f t="shared" si="60"/>
        <v>4.2261547690461905</v>
      </c>
      <c r="U92" s="50">
        <f t="shared" si="60"/>
        <v>0.72585482903419307</v>
      </c>
      <c r="V92" s="50">
        <f t="shared" si="60"/>
        <v>2.2995400919816036</v>
      </c>
      <c r="W92" s="50">
        <f t="shared" si="60"/>
        <v>7.234553089382123</v>
      </c>
      <c r="X92" s="50">
        <f t="shared" si="60"/>
        <v>3.9882023595280942</v>
      </c>
      <c r="Y92" s="50">
        <f t="shared" si="60"/>
        <v>8.0183963207358531</v>
      </c>
      <c r="Z92" s="50">
        <f t="shared" si="60"/>
        <v>1.3847230553889223</v>
      </c>
      <c r="AA92" s="50">
        <f t="shared" si="60"/>
        <v>4.5120975804839034</v>
      </c>
      <c r="AB92" s="50">
        <f t="shared" si="60"/>
        <v>6.9696060787842429</v>
      </c>
      <c r="AC92" s="50">
        <f t="shared" si="60"/>
        <v>6.5336932613477305</v>
      </c>
      <c r="AD92" s="50">
        <f t="shared" si="60"/>
        <v>125</v>
      </c>
    </row>
    <row r="93" spans="1:30" x14ac:dyDescent="0.35">
      <c r="A93" s="49">
        <v>4</v>
      </c>
      <c r="B93" s="50">
        <f t="shared" si="61"/>
        <v>9.6852120054233932</v>
      </c>
      <c r="C93" s="50">
        <f t="shared" si="60"/>
        <v>16.578962775791936</v>
      </c>
      <c r="D93" s="50">
        <f t="shared" si="60"/>
        <v>4.8291168495008012</v>
      </c>
      <c r="E93" s="50">
        <f t="shared" si="60"/>
        <v>7.5063170220633539</v>
      </c>
      <c r="F93" s="50">
        <f t="shared" si="60"/>
        <v>6.8858159743621341</v>
      </c>
      <c r="G93" s="50">
        <f t="shared" si="60"/>
        <v>8.7616017502773325</v>
      </c>
      <c r="H93" s="50">
        <f t="shared" si="60"/>
        <v>5.8193793911007026</v>
      </c>
      <c r="I93" s="50">
        <f t="shared" si="60"/>
        <v>1.0188278072229753</v>
      </c>
      <c r="J93" s="50">
        <f t="shared" si="60"/>
        <v>7.6808825342043621</v>
      </c>
      <c r="K93" s="50">
        <f t="shared" si="60"/>
        <v>11.543541230124491</v>
      </c>
      <c r="L93" s="50">
        <f t="shared" si="60"/>
        <v>4.3895291507457168</v>
      </c>
      <c r="M93" s="50">
        <f t="shared" si="60"/>
        <v>13.140022186614075</v>
      </c>
      <c r="N93" s="50">
        <f t="shared" si="60"/>
        <v>7.1936860594108216</v>
      </c>
      <c r="O93" s="50">
        <f t="shared" si="60"/>
        <v>3.377049180327869</v>
      </c>
      <c r="P93" s="50">
        <f t="shared" si="60"/>
        <v>4.0737242696906204</v>
      </c>
      <c r="Q93" s="50">
        <f t="shared" si="60"/>
        <v>1.4917416492049795</v>
      </c>
      <c r="R93" s="50">
        <f t="shared" si="60"/>
        <v>7.2936644890915812</v>
      </c>
      <c r="S93" s="50">
        <f t="shared" si="60"/>
        <v>8.3236010107235288</v>
      </c>
      <c r="T93" s="50">
        <f t="shared" si="60"/>
        <v>6.8382071983236772</v>
      </c>
      <c r="U93" s="50">
        <f t="shared" si="60"/>
        <v>1.1854585233575741</v>
      </c>
      <c r="V93" s="50">
        <f t="shared" si="60"/>
        <v>4.4704640700110927</v>
      </c>
      <c r="W93" s="50">
        <f t="shared" si="60"/>
        <v>12.279890299519289</v>
      </c>
      <c r="X93" s="50">
        <f t="shared" si="60"/>
        <v>6.3637063971403913</v>
      </c>
      <c r="Y93" s="50">
        <f t="shared" si="60"/>
        <v>12.903565265623072</v>
      </c>
      <c r="Z93" s="50">
        <f t="shared" si="60"/>
        <v>2.245547269813879</v>
      </c>
      <c r="AA93" s="50">
        <f t="shared" si="60"/>
        <v>7.5047300628620732</v>
      </c>
      <c r="AB93" s="50">
        <f t="shared" si="60"/>
        <v>11.660976211019351</v>
      </c>
      <c r="AC93" s="50">
        <f t="shared" si="60"/>
        <v>10.954779366448909</v>
      </c>
      <c r="AD93" s="50">
        <f t="shared" si="60"/>
        <v>206</v>
      </c>
    </row>
    <row r="94" spans="1:30" x14ac:dyDescent="0.35">
      <c r="A94" s="49">
        <v>5</v>
      </c>
      <c r="B94" s="50">
        <f t="shared" si="61"/>
        <v>17.793128276668991</v>
      </c>
      <c r="C94" s="50">
        <f t="shared" si="60"/>
        <v>29.994374817181555</v>
      </c>
      <c r="D94" s="50">
        <f t="shared" si="60"/>
        <v>8.5702285324273024</v>
      </c>
      <c r="E94" s="50">
        <f t="shared" si="60"/>
        <v>15.538705007912757</v>
      </c>
      <c r="F94" s="50">
        <f t="shared" si="60"/>
        <v>12.520456914849731</v>
      </c>
      <c r="G94" s="50">
        <f t="shared" si="60"/>
        <v>16.265478628055408</v>
      </c>
      <c r="H94" s="50">
        <f t="shared" si="60"/>
        <v>10.593794298314695</v>
      </c>
      <c r="I94" s="50">
        <f t="shared" si="60"/>
        <v>2.2031216014520467</v>
      </c>
      <c r="J94" s="50">
        <f t="shared" si="60"/>
        <v>14.082307674999436</v>
      </c>
      <c r="K94" s="50">
        <f t="shared" si="60"/>
        <v>21.287341838609752</v>
      </c>
      <c r="L94" s="50">
        <f t="shared" si="60"/>
        <v>7.8833562090767941</v>
      </c>
      <c r="M94" s="50">
        <f t="shared" si="60"/>
        <v>23.929377704775405</v>
      </c>
      <c r="N94" s="50">
        <f t="shared" si="60"/>
        <v>12.916619790143178</v>
      </c>
      <c r="O94" s="50">
        <f t="shared" si="60"/>
        <v>6.0678472050341634</v>
      </c>
      <c r="P94" s="50">
        <f t="shared" si="60"/>
        <v>7.3589391655228784</v>
      </c>
      <c r="Q94" s="50">
        <f t="shared" si="60"/>
        <v>2.6762369777017749</v>
      </c>
      <c r="R94" s="50">
        <f t="shared" si="60"/>
        <v>13.62914294714578</v>
      </c>
      <c r="S94" s="50">
        <f t="shared" si="60"/>
        <v>16.328180665871638</v>
      </c>
      <c r="T94" s="50">
        <f t="shared" si="60"/>
        <v>12.246848022560732</v>
      </c>
      <c r="U94" s="50">
        <f t="shared" si="60"/>
        <v>2.2629735466402656</v>
      </c>
      <c r="V94" s="50">
        <f t="shared" si="60"/>
        <v>9.1943988179615825</v>
      </c>
      <c r="W94" s="50">
        <f t="shared" si="60"/>
        <v>22.199371479573085</v>
      </c>
      <c r="X94" s="50">
        <f t="shared" si="60"/>
        <v>11.511524124534047</v>
      </c>
      <c r="Y94" s="50">
        <f t="shared" si="60"/>
        <v>23.430611494873581</v>
      </c>
      <c r="Z94" s="50">
        <f t="shared" si="60"/>
        <v>4.0385812538907508</v>
      </c>
      <c r="AA94" s="50">
        <f t="shared" si="60"/>
        <v>13.415386000045</v>
      </c>
      <c r="AB94" s="50">
        <f t="shared" si="60"/>
        <v>21.546700267758698</v>
      </c>
      <c r="AC94" s="50">
        <f t="shared" si="60"/>
        <v>20.514966736418931</v>
      </c>
      <c r="AD94" s="50">
        <f t="shared" si="60"/>
        <v>380</v>
      </c>
    </row>
    <row r="95" spans="1:30" x14ac:dyDescent="0.35">
      <c r="A95" s="49">
        <v>6</v>
      </c>
      <c r="B95" s="50">
        <f t="shared" si="61"/>
        <v>21.629965182606117</v>
      </c>
      <c r="C95" s="50">
        <f t="shared" si="60"/>
        <v>36.938780650418551</v>
      </c>
      <c r="D95" s="50">
        <f t="shared" si="60"/>
        <v>10.638032446847914</v>
      </c>
      <c r="E95" s="50">
        <f t="shared" si="60"/>
        <v>19.965582635750796</v>
      </c>
      <c r="F95" s="50">
        <f t="shared" si="60"/>
        <v>15.39291058596933</v>
      </c>
      <c r="G95" s="50">
        <f t="shared" si="60"/>
        <v>20.17231646788651</v>
      </c>
      <c r="H95" s="50">
        <f t="shared" si="60"/>
        <v>13.199429587376844</v>
      </c>
      <c r="I95" s="50">
        <f t="shared" si="60"/>
        <v>2.7085635973035038</v>
      </c>
      <c r="J95" s="50">
        <f t="shared" si="60"/>
        <v>17.232491295651531</v>
      </c>
      <c r="K95" s="50">
        <f t="shared" si="60"/>
        <v>26.801814949255501</v>
      </c>
      <c r="L95" s="50">
        <f t="shared" si="60"/>
        <v>9.7725535224831468</v>
      </c>
      <c r="M95" s="50">
        <f t="shared" si="60"/>
        <v>29.668056893103195</v>
      </c>
      <c r="N95" s="50">
        <f t="shared" si="60"/>
        <v>16.328468775464849</v>
      </c>
      <c r="O95" s="50">
        <f t="shared" si="60"/>
        <v>7.368834728498407</v>
      </c>
      <c r="P95" s="50">
        <f t="shared" si="60"/>
        <v>9.0156974590710419</v>
      </c>
      <c r="Q95" s="50">
        <f t="shared" si="60"/>
        <v>3.1921105267056817</v>
      </c>
      <c r="R95" s="50">
        <f t="shared" si="60"/>
        <v>16.748944366249351</v>
      </c>
      <c r="S95" s="50">
        <f t="shared" si="60"/>
        <v>20.312474998148012</v>
      </c>
      <c r="T95" s="50">
        <f t="shared" si="60"/>
        <v>14.867316097488704</v>
      </c>
      <c r="U95" s="50">
        <f t="shared" si="60"/>
        <v>2.796162678716942</v>
      </c>
      <c r="V95" s="50">
        <f t="shared" si="60"/>
        <v>11.485991554929996</v>
      </c>
      <c r="W95" s="50">
        <f t="shared" si="60"/>
        <v>28.059737758352473</v>
      </c>
      <c r="X95" s="50">
        <f t="shared" si="60"/>
        <v>14.429320690421513</v>
      </c>
      <c r="Y95" s="50">
        <f t="shared" si="60"/>
        <v>29.289628861397141</v>
      </c>
      <c r="Z95" s="50">
        <f t="shared" si="60"/>
        <v>4.9475961182309796</v>
      </c>
      <c r="AA95" s="50">
        <f t="shared" si="60"/>
        <v>17.025757463515816</v>
      </c>
      <c r="AB95" s="50">
        <f t="shared" si="60"/>
        <v>26.871894214386252</v>
      </c>
      <c r="AC95" s="50">
        <f t="shared" si="60"/>
        <v>26.139565893769909</v>
      </c>
      <c r="AD95" s="50">
        <f t="shared" si="60"/>
        <v>473</v>
      </c>
    </row>
    <row r="96" spans="1:30" x14ac:dyDescent="0.35">
      <c r="A96" s="49">
        <v>7</v>
      </c>
      <c r="B96" s="50">
        <f t="shared" si="61"/>
        <v>24.984756164624621</v>
      </c>
      <c r="C96" s="50">
        <f t="shared" si="60"/>
        <v>42.680099425881515</v>
      </c>
      <c r="D96" s="50">
        <f t="shared" si="60"/>
        <v>12.30417280746134</v>
      </c>
      <c r="E96" s="50">
        <f t="shared" si="60"/>
        <v>23.527683069004201</v>
      </c>
      <c r="F96" s="50">
        <f t="shared" si="60"/>
        <v>17.780339191834759</v>
      </c>
      <c r="G96" s="50">
        <f t="shared" si="60"/>
        <v>23.301027254129913</v>
      </c>
      <c r="H96" s="50">
        <f t="shared" si="60"/>
        <v>15.469259365170144</v>
      </c>
      <c r="I96" s="50">
        <f t="shared" si="60"/>
        <v>3.3593629704581947</v>
      </c>
      <c r="J96" s="50">
        <f t="shared" si="60"/>
        <v>19.92952200787488</v>
      </c>
      <c r="K96" s="50">
        <f t="shared" si="60"/>
        <v>31.505158267526006</v>
      </c>
      <c r="L96" s="50">
        <f t="shared" si="60"/>
        <v>11.288269065792658</v>
      </c>
      <c r="M96" s="50">
        <f t="shared" si="60"/>
        <v>34.2695497239392</v>
      </c>
      <c r="N96" s="50">
        <f t="shared" si="60"/>
        <v>18.747673830316096</v>
      </c>
      <c r="O96" s="50">
        <f t="shared" si="60"/>
        <v>8.4429291040672219</v>
      </c>
      <c r="P96" s="50">
        <f t="shared" si="60"/>
        <v>10.365456105233058</v>
      </c>
      <c r="Q96" s="50">
        <f t="shared" si="60"/>
        <v>3.6305404632542175</v>
      </c>
      <c r="R96" s="50">
        <f t="shared" si="60"/>
        <v>19.322408218033036</v>
      </c>
      <c r="S96" s="50">
        <f t="shared" si="60"/>
        <v>23.823145113393899</v>
      </c>
      <c r="T96" s="50">
        <f t="shared" si="60"/>
        <v>17.662963859132002</v>
      </c>
      <c r="U96" s="50">
        <f t="shared" si="60"/>
        <v>3.2096082356305402</v>
      </c>
      <c r="V96" s="50">
        <f t="shared" si="60"/>
        <v>14.246936934955237</v>
      </c>
      <c r="W96" s="50">
        <f t="shared" si="60"/>
        <v>33.132223224302145</v>
      </c>
      <c r="X96" s="50">
        <f t="shared" si="60"/>
        <v>16.61468071533842</v>
      </c>
      <c r="Y96" s="50">
        <f t="shared" si="60"/>
        <v>34.868568663249818</v>
      </c>
      <c r="Z96" s="50">
        <f t="shared" si="60"/>
        <v>5.6502056707947466</v>
      </c>
      <c r="AA96" s="50">
        <f t="shared" si="60"/>
        <v>20.318074833373661</v>
      </c>
      <c r="AB96" s="50">
        <f t="shared" si="60"/>
        <v>31.039704361980597</v>
      </c>
      <c r="AC96" s="50">
        <f t="shared" si="60"/>
        <v>30.525681353247837</v>
      </c>
      <c r="AD96" s="50">
        <f t="shared" si="60"/>
        <v>552</v>
      </c>
    </row>
    <row r="97" spans="1:30" x14ac:dyDescent="0.35">
      <c r="A97" s="49">
        <v>8</v>
      </c>
      <c r="B97" s="50">
        <f t="shared" si="61"/>
        <v>139.70881171631873</v>
      </c>
      <c r="C97" s="50">
        <f t="shared" si="60"/>
        <v>239.52620011483057</v>
      </c>
      <c r="D97" s="50">
        <f t="shared" si="60"/>
        <v>69.091092721929542</v>
      </c>
      <c r="E97" s="50">
        <f t="shared" si="60"/>
        <v>132.6107957380103</v>
      </c>
      <c r="F97" s="50">
        <f t="shared" si="60"/>
        <v>99.239313163325193</v>
      </c>
      <c r="G97" s="50">
        <f t="shared" si="60"/>
        <v>133.28739654834098</v>
      </c>
      <c r="H97" s="50">
        <f t="shared" si="60"/>
        <v>86.288960402831123</v>
      </c>
      <c r="I97" s="50">
        <f t="shared" si="60"/>
        <v>19.118568404203504</v>
      </c>
      <c r="J97" s="50">
        <f t="shared" si="60"/>
        <v>112.24159943750635</v>
      </c>
      <c r="K97" s="50">
        <f t="shared" si="60"/>
        <v>176.06877605838088</v>
      </c>
      <c r="L97" s="50">
        <f t="shared" si="60"/>
        <v>63.211058389681888</v>
      </c>
      <c r="M97" s="50">
        <f t="shared" si="60"/>
        <v>192.53387109575146</v>
      </c>
      <c r="N97" s="50">
        <f t="shared" si="60"/>
        <v>105.9791349656001</v>
      </c>
      <c r="O97" s="50">
        <f t="shared" si="60"/>
        <v>47.289118483819486</v>
      </c>
      <c r="P97" s="50">
        <f t="shared" si="60"/>
        <v>58.865172951593351</v>
      </c>
      <c r="Q97" s="50">
        <f t="shared" si="60"/>
        <v>20.330374550475003</v>
      </c>
      <c r="R97" s="50">
        <f t="shared" si="60"/>
        <v>110.30431524306188</v>
      </c>
      <c r="S97" s="50">
        <f t="shared" si="60"/>
        <v>139.94747630877552</v>
      </c>
      <c r="T97" s="50">
        <f t="shared" si="60"/>
        <v>97.304444458736356</v>
      </c>
      <c r="U97" s="50">
        <f t="shared" si="60"/>
        <v>18.127642940975576</v>
      </c>
      <c r="V97" s="50">
        <f t="shared" si="60"/>
        <v>81.14950156218346</v>
      </c>
      <c r="W97" s="50">
        <f t="shared" si="60"/>
        <v>187.91267553000603</v>
      </c>
      <c r="X97" s="50">
        <f t="shared" si="60"/>
        <v>92.81443330808348</v>
      </c>
      <c r="Y97" s="50">
        <f t="shared" si="60"/>
        <v>191.87547177404272</v>
      </c>
      <c r="Z97" s="50">
        <f t="shared" si="60"/>
        <v>32.071169644778813</v>
      </c>
      <c r="AA97" s="50">
        <f t="shared" si="60"/>
        <v>112.03456504707871</v>
      </c>
      <c r="AB97" s="50">
        <f t="shared" si="60"/>
        <v>176.03037414782261</v>
      </c>
      <c r="AC97" s="50">
        <f t="shared" si="60"/>
        <v>172.46010976971797</v>
      </c>
      <c r="AD97" s="50">
        <f t="shared" si="60"/>
        <v>3107.422424477862</v>
      </c>
    </row>
    <row r="98" spans="1:30" x14ac:dyDescent="0.35">
      <c r="A98" s="49">
        <v>9</v>
      </c>
      <c r="B98" s="50">
        <f t="shared" si="61"/>
        <v>177.02377582817749</v>
      </c>
      <c r="C98" s="50">
        <f t="shared" si="60"/>
        <v>303.99533573672488</v>
      </c>
      <c r="D98" s="50">
        <f t="shared" si="60"/>
        <v>87.734877750910243</v>
      </c>
      <c r="E98" s="50">
        <f t="shared" si="60"/>
        <v>171.47241400811922</v>
      </c>
      <c r="F98" s="50">
        <f t="shared" si="60"/>
        <v>125.74820938410335</v>
      </c>
      <c r="G98" s="50">
        <f t="shared" si="60"/>
        <v>170.50306390278223</v>
      </c>
      <c r="H98" s="50">
        <f t="shared" si="60"/>
        <v>109.93785509013793</v>
      </c>
      <c r="I98" s="50">
        <f t="shared" si="60"/>
        <v>25.003448946093837</v>
      </c>
      <c r="J98" s="50">
        <f t="shared" si="60"/>
        <v>142.65940186892908</v>
      </c>
      <c r="K98" s="50">
        <f t="shared" si="60"/>
        <v>224.88009385502744</v>
      </c>
      <c r="L98" s="50">
        <f t="shared" si="60"/>
        <v>80.217519231917677</v>
      </c>
      <c r="M98" s="50">
        <f t="shared" si="60"/>
        <v>244.88361035573456</v>
      </c>
      <c r="N98" s="50">
        <f t="shared" si="60"/>
        <v>135.0575146406855</v>
      </c>
      <c r="O98" s="50">
        <f t="shared" si="60"/>
        <v>59.736463689649327</v>
      </c>
      <c r="P98" s="50">
        <f t="shared" si="60"/>
        <v>74.874633019561202</v>
      </c>
      <c r="Q98" s="50">
        <f t="shared" si="60"/>
        <v>25.570739260603624</v>
      </c>
      <c r="R98" s="50">
        <f t="shared" si="60"/>
        <v>140.92651131136444</v>
      </c>
      <c r="S98" s="50">
        <f t="shared" si="60"/>
        <v>181.72107510339134</v>
      </c>
      <c r="T98" s="50">
        <f t="shared" si="60"/>
        <v>123.22733693899622</v>
      </c>
      <c r="U98" s="50">
        <f t="shared" si="60"/>
        <v>23.117528298790276</v>
      </c>
      <c r="V98" s="50">
        <f t="shared" si="60"/>
        <v>106.11061132322595</v>
      </c>
      <c r="W98" s="50">
        <f t="shared" si="60"/>
        <v>241.23466317969681</v>
      </c>
      <c r="X98" s="50">
        <f t="shared" si="60"/>
        <v>117.79403242239189</v>
      </c>
      <c r="Y98" s="50">
        <f t="shared" si="60"/>
        <v>244.1252546627681</v>
      </c>
      <c r="Z98" s="50">
        <f t="shared" si="60"/>
        <v>40.698290194163526</v>
      </c>
      <c r="AA98" s="50">
        <f t="shared" si="60"/>
        <v>142.92173996610288</v>
      </c>
      <c r="AB98" s="50">
        <f t="shared" si="60"/>
        <v>224.91565702425379</v>
      </c>
      <c r="AC98" s="50">
        <f t="shared" si="60"/>
        <v>221.35492444148196</v>
      </c>
      <c r="AD98" s="50">
        <f t="shared" si="60"/>
        <v>3967.446581435785</v>
      </c>
    </row>
    <row r="99" spans="1:30" x14ac:dyDescent="0.35">
      <c r="A99" s="49">
        <v>10</v>
      </c>
      <c r="B99" s="50">
        <f t="shared" si="61"/>
        <v>218.79508666640558</v>
      </c>
      <c r="C99" s="50">
        <f t="shared" si="60"/>
        <v>376.2696600163049</v>
      </c>
      <c r="D99" s="50">
        <f t="shared" si="60"/>
        <v>108.64600090791717</v>
      </c>
      <c r="E99" s="50">
        <f t="shared" si="60"/>
        <v>215.71363521984617</v>
      </c>
      <c r="F99" s="50">
        <f t="shared" si="60"/>
        <v>155.42357286106821</v>
      </c>
      <c r="G99" s="50">
        <f t="shared" si="60"/>
        <v>212.50987394390225</v>
      </c>
      <c r="H99" s="50">
        <f t="shared" si="60"/>
        <v>136.54015315947896</v>
      </c>
      <c r="I99" s="50">
        <f t="shared" si="60"/>
        <v>31.758148089833792</v>
      </c>
      <c r="J99" s="50">
        <f t="shared" si="60"/>
        <v>176.80405695729132</v>
      </c>
      <c r="K99" s="50">
        <f t="shared" si="60"/>
        <v>279.90365214658061</v>
      </c>
      <c r="L99" s="50">
        <f t="shared" si="60"/>
        <v>99.281444895488008</v>
      </c>
      <c r="M99" s="50">
        <f t="shared" si="60"/>
        <v>303.68382198114233</v>
      </c>
      <c r="N99" s="50">
        <f t="shared" si="60"/>
        <v>167.77427617624534</v>
      </c>
      <c r="O99" s="50">
        <f t="shared" si="60"/>
        <v>73.631042086202854</v>
      </c>
      <c r="P99" s="50">
        <f t="shared" si="60"/>
        <v>92.857620938798178</v>
      </c>
      <c r="Q99" s="50">
        <f t="shared" si="60"/>
        <v>31.396238397472501</v>
      </c>
      <c r="R99" s="50">
        <f t="shared" si="60"/>
        <v>175.45482990264347</v>
      </c>
      <c r="S99" s="50">
        <f t="shared" si="60"/>
        <v>229.42637247794539</v>
      </c>
      <c r="T99" s="50">
        <f t="shared" si="60"/>
        <v>152.23186310643192</v>
      </c>
      <c r="U99" s="50">
        <f t="shared" si="60"/>
        <v>28.735116883886665</v>
      </c>
      <c r="V99" s="50">
        <f t="shared" si="60"/>
        <v>134.75785771452911</v>
      </c>
      <c r="W99" s="50">
        <f t="shared" si="60"/>
        <v>301.59662215140497</v>
      </c>
      <c r="X99" s="50">
        <f t="shared" si="60"/>
        <v>145.79752328512217</v>
      </c>
      <c r="Y99" s="50">
        <f t="shared" si="60"/>
        <v>302.8298553505777</v>
      </c>
      <c r="Z99" s="50">
        <f t="shared" si="60"/>
        <v>50.36883615539481</v>
      </c>
      <c r="AA99" s="50">
        <f t="shared" si="60"/>
        <v>177.70438491251213</v>
      </c>
      <c r="AB99" s="50">
        <f t="shared" si="60"/>
        <v>280.04008263235221</v>
      </c>
      <c r="AC99" s="50">
        <f t="shared" si="60"/>
        <v>276.69664712184135</v>
      </c>
      <c r="AD99" s="50">
        <f t="shared" si="60"/>
        <v>4936.6282761386192</v>
      </c>
    </row>
    <row r="100" spans="1:30" x14ac:dyDescent="0.35">
      <c r="A100" s="49">
        <v>11</v>
      </c>
      <c r="B100" s="50">
        <f t="shared" si="61"/>
        <v>265.03298259209902</v>
      </c>
      <c r="C100" s="50">
        <f t="shared" si="60"/>
        <v>456.37712239000416</v>
      </c>
      <c r="D100" s="50">
        <f t="shared" si="60"/>
        <v>131.83352890130396</v>
      </c>
      <c r="E100" s="50">
        <f t="shared" si="60"/>
        <v>265.41664590245028</v>
      </c>
      <c r="F100" s="50">
        <f t="shared" si="60"/>
        <v>188.27273873506772</v>
      </c>
      <c r="G100" s="50">
        <f t="shared" si="60"/>
        <v>259.3516091870182</v>
      </c>
      <c r="H100" s="50">
        <f t="shared" si="60"/>
        <v>166.11484874400307</v>
      </c>
      <c r="I100" s="50">
        <f t="shared" si="60"/>
        <v>39.400454966382405</v>
      </c>
      <c r="J100" s="50">
        <f t="shared" si="60"/>
        <v>214.69303342066985</v>
      </c>
      <c r="K100" s="50">
        <f t="shared" si="60"/>
        <v>341.18992901313823</v>
      </c>
      <c r="L100" s="50">
        <f t="shared" si="60"/>
        <v>120.41006453306809</v>
      </c>
      <c r="M100" s="50">
        <f t="shared" si="60"/>
        <v>368.9681022308381</v>
      </c>
      <c r="N100" s="50">
        <f t="shared" si="60"/>
        <v>204.15344416169324</v>
      </c>
      <c r="O100" s="50">
        <f t="shared" si="60"/>
        <v>88.972463608266267</v>
      </c>
      <c r="P100" s="50">
        <f t="shared" si="60"/>
        <v>112.8244944405858</v>
      </c>
      <c r="Q100" s="50">
        <f t="shared" si="60"/>
        <v>37.804368523755919</v>
      </c>
      <c r="R100" s="50">
        <f t="shared" si="60"/>
        <v>213.92179308502293</v>
      </c>
      <c r="S100" s="50">
        <f t="shared" si="60"/>
        <v>283.16614224592331</v>
      </c>
      <c r="T100" s="50">
        <f t="shared" si="60"/>
        <v>184.32375918688521</v>
      </c>
      <c r="U100" s="50">
        <f t="shared" ref="C100:AD109" si="62">$B71*U42</f>
        <v>34.984856011575125</v>
      </c>
      <c r="V100" s="50">
        <f t="shared" si="62"/>
        <v>167.16637914249546</v>
      </c>
      <c r="W100" s="50">
        <f t="shared" si="62"/>
        <v>369.07826024234959</v>
      </c>
      <c r="X100" s="50">
        <f t="shared" si="62"/>
        <v>176.83570110878156</v>
      </c>
      <c r="Y100" s="50">
        <f t="shared" si="62"/>
        <v>368.02441955611152</v>
      </c>
      <c r="Z100" s="50">
        <f t="shared" si="62"/>
        <v>61.086446161092525</v>
      </c>
      <c r="AA100" s="50">
        <f t="shared" si="62"/>
        <v>216.41099838638971</v>
      </c>
      <c r="AB100" s="50">
        <f t="shared" si="62"/>
        <v>341.45589921476585</v>
      </c>
      <c r="AC100" s="50">
        <f t="shared" si="62"/>
        <v>338.55753924285062</v>
      </c>
      <c r="AD100" s="50">
        <f t="shared" si="62"/>
        <v>6015.8280249345871</v>
      </c>
    </row>
    <row r="101" spans="1:30" x14ac:dyDescent="0.35">
      <c r="A101" s="49">
        <v>12</v>
      </c>
      <c r="B101" s="50">
        <f t="shared" si="61"/>
        <v>315.74698805323203</v>
      </c>
      <c r="C101" s="50">
        <f t="shared" si="62"/>
        <v>544.34345254365167</v>
      </c>
      <c r="D101" s="50">
        <f t="shared" si="62"/>
        <v>157.30579191933893</v>
      </c>
      <c r="E101" s="50">
        <f t="shared" si="62"/>
        <v>320.65601370716598</v>
      </c>
      <c r="F101" s="50">
        <f t="shared" si="62"/>
        <v>224.30252904404145</v>
      </c>
      <c r="G101" s="50">
        <f t="shared" si="62"/>
        <v>311.06811301355822</v>
      </c>
      <c r="H101" s="50">
        <f t="shared" si="62"/>
        <v>198.67928141421217</v>
      </c>
      <c r="I101" s="50">
        <f t="shared" si="62"/>
        <v>47.946491313428297</v>
      </c>
      <c r="J101" s="50">
        <f t="shared" si="62"/>
        <v>256.34234107508746</v>
      </c>
      <c r="K101" s="50">
        <f t="shared" si="62"/>
        <v>408.78490376260413</v>
      </c>
      <c r="L101" s="50">
        <f t="shared" si="62"/>
        <v>143.6100355570417</v>
      </c>
      <c r="M101" s="50">
        <f t="shared" si="62"/>
        <v>440.76719702028561</v>
      </c>
      <c r="N101" s="50">
        <f t="shared" si="62"/>
        <v>244.21694438624681</v>
      </c>
      <c r="O101" s="50">
        <f t="shared" si="62"/>
        <v>105.76046584202304</v>
      </c>
      <c r="P101" s="50">
        <f t="shared" si="62"/>
        <v>134.78473155355866</v>
      </c>
      <c r="Q101" s="50">
        <f t="shared" si="62"/>
        <v>44.792904805974437</v>
      </c>
      <c r="R101" s="50">
        <f t="shared" si="62"/>
        <v>256.35701847041622</v>
      </c>
      <c r="S101" s="50">
        <f t="shared" si="62"/>
        <v>343.03358143863289</v>
      </c>
      <c r="T101" s="50">
        <f t="shared" si="62"/>
        <v>219.50839775791991</v>
      </c>
      <c r="U101" s="50">
        <f t="shared" si="62"/>
        <v>41.870801631253173</v>
      </c>
      <c r="V101" s="50">
        <f t="shared" si="62"/>
        <v>203.40427197020125</v>
      </c>
      <c r="W101" s="50">
        <f t="shared" si="62"/>
        <v>443.75200938080792</v>
      </c>
      <c r="X101" s="50">
        <f t="shared" si="62"/>
        <v>210.91850431975615</v>
      </c>
      <c r="Y101" s="50">
        <f t="shared" si="62"/>
        <v>439.74109298558773</v>
      </c>
      <c r="Z101" s="50">
        <f t="shared" si="62"/>
        <v>72.854471558601276</v>
      </c>
      <c r="AA101" s="50">
        <f t="shared" si="62"/>
        <v>259.06756312468173</v>
      </c>
      <c r="AB101" s="50">
        <f t="shared" si="62"/>
        <v>409.21068661711917</v>
      </c>
      <c r="AC101" s="50">
        <f t="shared" si="62"/>
        <v>407.00327009913855</v>
      </c>
      <c r="AD101" s="50">
        <f t="shared" si="62"/>
        <v>7205.8298543655665</v>
      </c>
    </row>
    <row r="102" spans="1:30" x14ac:dyDescent="0.35">
      <c r="A102" s="49">
        <v>13</v>
      </c>
      <c r="B102" s="50">
        <f t="shared" si="61"/>
        <v>370.9460142712955</v>
      </c>
      <c r="C102" s="50">
        <f t="shared" si="62"/>
        <v>640.19250868289657</v>
      </c>
      <c r="D102" s="50">
        <f t="shared" si="62"/>
        <v>185.07050106364915</v>
      </c>
      <c r="E102" s="50">
        <f t="shared" si="62"/>
        <v>381.50000736126435</v>
      </c>
      <c r="F102" s="50">
        <f t="shared" si="62"/>
        <v>263.51932530018433</v>
      </c>
      <c r="G102" s="50">
        <f t="shared" si="62"/>
        <v>367.69596042310565</v>
      </c>
      <c r="H102" s="50">
        <f t="shared" si="62"/>
        <v>234.24941244006797</v>
      </c>
      <c r="I102" s="50">
        <f t="shared" si="62"/>
        <v>57.411002136970353</v>
      </c>
      <c r="J102" s="50">
        <f t="shared" si="62"/>
        <v>301.76676789444747</v>
      </c>
      <c r="K102" s="50">
        <f t="shared" si="62"/>
        <v>482.73081866913304</v>
      </c>
      <c r="L102" s="50">
        <f t="shared" si="62"/>
        <v>168.88753306939861</v>
      </c>
      <c r="M102" s="50">
        <f t="shared" si="62"/>
        <v>519.10946991440335</v>
      </c>
      <c r="N102" s="50">
        <f t="shared" si="62"/>
        <v>287.98495490367583</v>
      </c>
      <c r="O102" s="50">
        <f t="shared" si="62"/>
        <v>123.99488296415987</v>
      </c>
      <c r="P102" s="50">
        <f t="shared" si="62"/>
        <v>158.74707514110204</v>
      </c>
      <c r="Q102" s="50">
        <f t="shared" si="62"/>
        <v>52.35984819756608</v>
      </c>
      <c r="R102" s="50">
        <f t="shared" si="62"/>
        <v>302.78771160959593</v>
      </c>
      <c r="S102" s="50">
        <f t="shared" si="62"/>
        <v>409.11397429356003</v>
      </c>
      <c r="T102" s="50">
        <f t="shared" si="62"/>
        <v>257.7908343128783</v>
      </c>
      <c r="U102" s="50">
        <f t="shared" si="62"/>
        <v>49.39668408519519</v>
      </c>
      <c r="V102" s="50">
        <f t="shared" si="62"/>
        <v>243.53381802001431</v>
      </c>
      <c r="W102" s="50">
        <f t="shared" si="62"/>
        <v>525.6842750840392</v>
      </c>
      <c r="X102" s="50">
        <f t="shared" si="62"/>
        <v>248.05514891950011</v>
      </c>
      <c r="Y102" s="50">
        <f t="shared" si="62"/>
        <v>518.00951584512893</v>
      </c>
      <c r="Z102" s="50">
        <f t="shared" si="62"/>
        <v>85.676021290426448</v>
      </c>
      <c r="AA102" s="50">
        <f t="shared" si="62"/>
        <v>305.69796962105158</v>
      </c>
      <c r="AB102" s="50">
        <f t="shared" si="62"/>
        <v>483.34814795396699</v>
      </c>
      <c r="AC102" s="50">
        <f t="shared" si="62"/>
        <v>482.0940484925739</v>
      </c>
      <c r="AD102" s="50">
        <f t="shared" si="62"/>
        <v>8507.3542319612516</v>
      </c>
    </row>
    <row r="103" spans="1:30" x14ac:dyDescent="0.35">
      <c r="A103" s="49">
        <v>14</v>
      </c>
      <c r="B103" s="50">
        <f t="shared" si="61"/>
        <v>430.63843955009429</v>
      </c>
      <c r="C103" s="50">
        <f t="shared" si="62"/>
        <v>743.94654806872018</v>
      </c>
      <c r="D103" s="50">
        <f t="shared" si="62"/>
        <v>215.13483922395659</v>
      </c>
      <c r="E103" s="50">
        <f t="shared" si="62"/>
        <v>448.01159894818397</v>
      </c>
      <c r="F103" s="50">
        <f t="shared" si="62"/>
        <v>305.92912633471116</v>
      </c>
      <c r="G103" s="50">
        <f t="shared" si="62"/>
        <v>429.26896931528245</v>
      </c>
      <c r="H103" s="50">
        <f t="shared" si="62"/>
        <v>272.84003630593548</v>
      </c>
      <c r="I103" s="50">
        <f t="shared" si="62"/>
        <v>67.807576119347488</v>
      </c>
      <c r="J103" s="50">
        <f t="shared" si="62"/>
        <v>350.98006264715428</v>
      </c>
      <c r="K103" s="50">
        <f t="shared" si="62"/>
        <v>563.06676034423185</v>
      </c>
      <c r="L103" s="50">
        <f t="shared" si="62"/>
        <v>196.24831938134065</v>
      </c>
      <c r="M103" s="50">
        <f t="shared" si="62"/>
        <v>604.0212618164278</v>
      </c>
      <c r="N103" s="50">
        <f t="shared" si="62"/>
        <v>335.47617470922063</v>
      </c>
      <c r="O103" s="50">
        <f t="shared" si="62"/>
        <v>143.6756236557346</v>
      </c>
      <c r="P103" s="50">
        <f t="shared" si="62"/>
        <v>184.71964397178365</v>
      </c>
      <c r="Q103" s="50">
        <f t="shared" si="62"/>
        <v>60.503386095936932</v>
      </c>
      <c r="R103" s="50">
        <f t="shared" si="62"/>
        <v>353.23904169172999</v>
      </c>
      <c r="S103" s="50">
        <f t="shared" si="62"/>
        <v>481.48595496009881</v>
      </c>
      <c r="T103" s="50">
        <f t="shared" si="62"/>
        <v>299.17584537330686</v>
      </c>
      <c r="U103" s="50">
        <f t="shared" si="62"/>
        <v>57.565958383814369</v>
      </c>
      <c r="V103" s="50">
        <f t="shared" si="62"/>
        <v>287.6124153982696</v>
      </c>
      <c r="W103" s="50">
        <f t="shared" si="62"/>
        <v>614.93638706409672</v>
      </c>
      <c r="X103" s="50">
        <f t="shared" si="62"/>
        <v>288.25423286802425</v>
      </c>
      <c r="Y103" s="50">
        <f t="shared" si="62"/>
        <v>602.85720256781883</v>
      </c>
      <c r="Z103" s="50">
        <f t="shared" si="62"/>
        <v>99.553996793051411</v>
      </c>
      <c r="AA103" s="50">
        <f t="shared" si="62"/>
        <v>356.32433978370148</v>
      </c>
      <c r="AB103" s="50">
        <f t="shared" si="62"/>
        <v>563.90871361416851</v>
      </c>
      <c r="AC103" s="50">
        <f t="shared" si="62"/>
        <v>563.88548377142888</v>
      </c>
      <c r="AD103" s="50">
        <f t="shared" si="62"/>
        <v>9921.067938757571</v>
      </c>
    </row>
    <row r="104" spans="1:30" x14ac:dyDescent="0.35">
      <c r="A104" s="49">
        <v>15</v>
      </c>
      <c r="B104" s="50">
        <f t="shared" si="61"/>
        <v>494.83217440303025</v>
      </c>
      <c r="C104" s="50">
        <f t="shared" si="62"/>
        <v>855.62644160183174</v>
      </c>
      <c r="D104" s="50">
        <f t="shared" si="62"/>
        <v>247.50553292189863</v>
      </c>
      <c r="E104" s="50">
        <f t="shared" si="62"/>
        <v>520.24924319316585</v>
      </c>
      <c r="F104" s="50">
        <f t="shared" si="62"/>
        <v>351.53759517876324</v>
      </c>
      <c r="G104" s="50">
        <f t="shared" si="62"/>
        <v>495.81859938390107</v>
      </c>
      <c r="H104" s="50">
        <f t="shared" si="62"/>
        <v>314.46494637943135</v>
      </c>
      <c r="I104" s="50">
        <f t="shared" si="62"/>
        <v>79.148816780304671</v>
      </c>
      <c r="J104" s="50">
        <f t="shared" si="62"/>
        <v>403.99507873126834</v>
      </c>
      <c r="K104" s="50">
        <f t="shared" si="62"/>
        <v>649.82911382346151</v>
      </c>
      <c r="L104" s="50">
        <f t="shared" si="62"/>
        <v>225.69779918965071</v>
      </c>
      <c r="M104" s="50">
        <f t="shared" si="62"/>
        <v>695.52717364682564</v>
      </c>
      <c r="N104" s="50">
        <f t="shared" si="62"/>
        <v>386.70803410496859</v>
      </c>
      <c r="O104" s="50">
        <f t="shared" si="62"/>
        <v>164.80265497480053</v>
      </c>
      <c r="P104" s="50">
        <f t="shared" si="62"/>
        <v>212.71001999718439</v>
      </c>
      <c r="Q104" s="50">
        <f t="shared" si="62"/>
        <v>69.221862284202899</v>
      </c>
      <c r="R104" s="50">
        <f t="shared" si="62"/>
        <v>407.73443491655451</v>
      </c>
      <c r="S104" s="50">
        <f t="shared" si="62"/>
        <v>560.22248870506792</v>
      </c>
      <c r="T104" s="50">
        <f t="shared" si="62"/>
        <v>343.66796004178286</v>
      </c>
      <c r="U104" s="50">
        <f t="shared" si="62"/>
        <v>66.38184353412808</v>
      </c>
      <c r="V104" s="50">
        <f t="shared" si="62"/>
        <v>335.69330134922336</v>
      </c>
      <c r="W104" s="50">
        <f t="shared" si="62"/>
        <v>711.56533962910009</v>
      </c>
      <c r="X104" s="50">
        <f t="shared" si="62"/>
        <v>331.52381888742264</v>
      </c>
      <c r="Y104" s="50">
        <f t="shared" si="62"/>
        <v>694.30984000369222</v>
      </c>
      <c r="Z104" s="50">
        <f t="shared" si="62"/>
        <v>114.49111970251448</v>
      </c>
      <c r="AA104" s="50">
        <f t="shared" si="62"/>
        <v>410.96728002373663</v>
      </c>
      <c r="AB104" s="50">
        <f t="shared" si="62"/>
        <v>650.93001288290861</v>
      </c>
      <c r="AC104" s="50">
        <f t="shared" si="62"/>
        <v>652.42925651747862</v>
      </c>
      <c r="AD104" s="50">
        <f t="shared" si="62"/>
        <v>11447.591782788297</v>
      </c>
    </row>
    <row r="105" spans="1:30" x14ac:dyDescent="0.35">
      <c r="A105" s="49">
        <v>16</v>
      </c>
      <c r="B105" s="50">
        <f t="shared" si="61"/>
        <v>563.53471513488785</v>
      </c>
      <c r="C105" s="50">
        <f t="shared" si="62"/>
        <v>975.25184705770448</v>
      </c>
      <c r="D105" s="50">
        <f t="shared" si="62"/>
        <v>282.18891014450759</v>
      </c>
      <c r="E105" s="50">
        <f t="shared" si="62"/>
        <v>598.26749553618504</v>
      </c>
      <c r="F105" s="50">
        <f t="shared" si="62"/>
        <v>400.3500976135598</v>
      </c>
      <c r="G105" s="50">
        <f t="shared" si="62"/>
        <v>567.37426947109407</v>
      </c>
      <c r="H105" s="50">
        <f t="shared" si="62"/>
        <v>359.13706717857883</v>
      </c>
      <c r="I105" s="50">
        <f t="shared" si="62"/>
        <v>91.446478079581695</v>
      </c>
      <c r="J105" s="50">
        <f t="shared" si="62"/>
        <v>460.82388956935125</v>
      </c>
      <c r="K105" s="50">
        <f t="shared" si="62"/>
        <v>743.05192419565913</v>
      </c>
      <c r="L105" s="50">
        <f t="shared" si="62"/>
        <v>257.24106414514517</v>
      </c>
      <c r="M105" s="50">
        <f t="shared" si="62"/>
        <v>793.65029270811385</v>
      </c>
      <c r="N105" s="50">
        <f t="shared" si="62"/>
        <v>441.69686259814608</v>
      </c>
      <c r="O105" s="50">
        <f t="shared" si="62"/>
        <v>187.37599031512281</v>
      </c>
      <c r="P105" s="50">
        <f t="shared" si="62"/>
        <v>242.72531823391756</v>
      </c>
      <c r="Q105" s="50">
        <f t="shared" si="62"/>
        <v>78.513753472470611</v>
      </c>
      <c r="R105" s="50">
        <f t="shared" si="62"/>
        <v>466.29580808078521</v>
      </c>
      <c r="S105" s="50">
        <f t="shared" si="62"/>
        <v>645.39164972889944</v>
      </c>
      <c r="T105" s="50">
        <f t="shared" si="62"/>
        <v>391.27148640503475</v>
      </c>
      <c r="U105" s="50">
        <f t="shared" si="62"/>
        <v>75.847353903610994</v>
      </c>
      <c r="V105" s="50">
        <f t="shared" si="62"/>
        <v>387.82612494318971</v>
      </c>
      <c r="W105" s="50">
        <f t="shared" si="62"/>
        <v>815.62437984379801</v>
      </c>
      <c r="X105" s="50">
        <f t="shared" si="62"/>
        <v>377.87150131535805</v>
      </c>
      <c r="Y105" s="50">
        <f t="shared" si="62"/>
        <v>792.39152603739944</v>
      </c>
      <c r="Z105" s="50">
        <f t="shared" si="62"/>
        <v>130.48995423842072</v>
      </c>
      <c r="AA105" s="50">
        <f t="shared" si="62"/>
        <v>469.64608302003444</v>
      </c>
      <c r="AB105" s="50">
        <f t="shared" si="62"/>
        <v>744.44724943337098</v>
      </c>
      <c r="AC105" s="50">
        <f t="shared" si="62"/>
        <v>747.77365136054107</v>
      </c>
      <c r="AD105" s="50">
        <f t="shared" si="62"/>
        <v>13087.50674376447</v>
      </c>
    </row>
    <row r="106" spans="1:30" x14ac:dyDescent="0.35">
      <c r="A106" s="49">
        <v>17</v>
      </c>
      <c r="B106" s="50">
        <f t="shared" si="61"/>
        <v>636.75318848337338</v>
      </c>
      <c r="C106" s="50">
        <f t="shared" si="62"/>
        <v>1102.8413510706177</v>
      </c>
      <c r="D106" s="50">
        <f t="shared" si="62"/>
        <v>319.1909476244852</v>
      </c>
      <c r="E106" s="50">
        <f t="shared" si="62"/>
        <v>682.1175107223786</v>
      </c>
      <c r="F106" s="50">
        <f t="shared" si="62"/>
        <v>452.37173427425478</v>
      </c>
      <c r="G106" s="50">
        <f t="shared" si="62"/>
        <v>643.96361429327987</v>
      </c>
      <c r="H106" s="50">
        <f t="shared" si="62"/>
        <v>406.86856171022038</v>
      </c>
      <c r="I106" s="50">
        <f t="shared" si="62"/>
        <v>104.71157369522534</v>
      </c>
      <c r="J106" s="50">
        <f t="shared" si="62"/>
        <v>521.4778826632745</v>
      </c>
      <c r="K106" s="50">
        <f t="shared" si="62"/>
        <v>842.76718941303818</v>
      </c>
      <c r="L106" s="50">
        <f t="shared" si="62"/>
        <v>290.88292939869132</v>
      </c>
      <c r="M106" s="50">
        <f t="shared" si="62"/>
        <v>898.41237688217518</v>
      </c>
      <c r="N106" s="50">
        <f t="shared" si="62"/>
        <v>500.45802511586038</v>
      </c>
      <c r="O106" s="50">
        <f t="shared" si="62"/>
        <v>211.39568024418844</v>
      </c>
      <c r="P106" s="50">
        <f t="shared" si="62"/>
        <v>274.77224362160842</v>
      </c>
      <c r="Q106" s="50">
        <f t="shared" si="62"/>
        <v>88.377650654524402</v>
      </c>
      <c r="R106" s="50">
        <f t="shared" si="62"/>
        <v>528.94375767447832</v>
      </c>
      <c r="S106" s="50">
        <f t="shared" si="62"/>
        <v>737.05724832073167</v>
      </c>
      <c r="T106" s="50">
        <f t="shared" si="62"/>
        <v>441.99053384639029</v>
      </c>
      <c r="U106" s="50">
        <f t="shared" si="62"/>
        <v>85.965324647012253</v>
      </c>
      <c r="V106" s="50">
        <f t="shared" si="62"/>
        <v>444.05740859429676</v>
      </c>
      <c r="W106" s="50">
        <f t="shared" si="62"/>
        <v>927.16348267267892</v>
      </c>
      <c r="X106" s="50">
        <f t="shared" si="62"/>
        <v>427.30446090259619</v>
      </c>
      <c r="Y106" s="50">
        <f t="shared" si="62"/>
        <v>897.12496363335697</v>
      </c>
      <c r="Z106" s="50">
        <f t="shared" si="62"/>
        <v>147.55292556235895</v>
      </c>
      <c r="AA106" s="50">
        <f t="shared" si="62"/>
        <v>532.3788912402697</v>
      </c>
      <c r="AB106" s="50">
        <f t="shared" si="62"/>
        <v>844.49350528616253</v>
      </c>
      <c r="AC106" s="50">
        <f t="shared" si="62"/>
        <v>849.96398743519205</v>
      </c>
      <c r="AD106" s="50">
        <f t="shared" si="62"/>
        <v>14841.358949682717</v>
      </c>
    </row>
    <row r="107" spans="1:30" x14ac:dyDescent="0.35">
      <c r="A107" s="49">
        <v>18</v>
      </c>
      <c r="B107" s="50">
        <f t="shared" si="61"/>
        <v>714.49438922675893</v>
      </c>
      <c r="C107" s="50">
        <f t="shared" si="62"/>
        <v>1238.4125870390551</v>
      </c>
      <c r="D107" s="50">
        <f t="shared" si="62"/>
        <v>358.51731001342648</v>
      </c>
      <c r="E107" s="50">
        <f t="shared" si="62"/>
        <v>771.84745093302797</v>
      </c>
      <c r="F107" s="50">
        <f t="shared" si="62"/>
        <v>507.60736768511487</v>
      </c>
      <c r="G107" s="50">
        <f t="shared" si="62"/>
        <v>725.61269513102491</v>
      </c>
      <c r="H107" s="50">
        <f t="shared" si="62"/>
        <v>457.67091981521241</v>
      </c>
      <c r="I107" s="50">
        <f t="shared" si="62"/>
        <v>118.9544663925995</v>
      </c>
      <c r="J107" s="50">
        <f t="shared" si="62"/>
        <v>585.96783731160508</v>
      </c>
      <c r="K107" s="50">
        <f t="shared" si="62"/>
        <v>949.00510079499782</v>
      </c>
      <c r="L107" s="50">
        <f t="shared" si="62"/>
        <v>326.62796396248285</v>
      </c>
      <c r="M107" s="50">
        <f t="shared" si="62"/>
        <v>1009.834006604929</v>
      </c>
      <c r="N107" s="50">
        <f t="shared" si="62"/>
        <v>563.00603408767415</v>
      </c>
      <c r="O107" s="50">
        <f t="shared" si="62"/>
        <v>236.86180541791677</v>
      </c>
      <c r="P107" s="50">
        <f t="shared" si="62"/>
        <v>308.85713792967857</v>
      </c>
      <c r="Q107" s="50">
        <f t="shared" si="62"/>
        <v>98.812244057745602</v>
      </c>
      <c r="R107" s="50">
        <f t="shared" si="62"/>
        <v>595.69771516971753</v>
      </c>
      <c r="S107" s="50">
        <f t="shared" si="62"/>
        <v>835.279344004672</v>
      </c>
      <c r="T107" s="50">
        <f t="shared" si="62"/>
        <v>495.82903207158483</v>
      </c>
      <c r="U107" s="50">
        <f t="shared" si="62"/>
        <v>96.738432614694943</v>
      </c>
      <c r="V107" s="50">
        <f t="shared" si="62"/>
        <v>504.43092549818255</v>
      </c>
      <c r="W107" s="50">
        <f t="shared" si="62"/>
        <v>1046.2297404305746</v>
      </c>
      <c r="X107" s="50">
        <f t="shared" si="62"/>
        <v>479.82951032068701</v>
      </c>
      <c r="Y107" s="50">
        <f t="shared" si="62"/>
        <v>1008.531620844242</v>
      </c>
      <c r="Z107" s="50">
        <f t="shared" si="62"/>
        <v>165.68233503214404</v>
      </c>
      <c r="AA107" s="50">
        <f t="shared" si="62"/>
        <v>599.18283136552259</v>
      </c>
      <c r="AB107" s="50">
        <f t="shared" si="62"/>
        <v>951.09999041458116</v>
      </c>
      <c r="AC107" s="50">
        <f t="shared" si="62"/>
        <v>959.0429712227118</v>
      </c>
      <c r="AD107" s="50">
        <f t="shared" si="62"/>
        <v>16709.663765392568</v>
      </c>
    </row>
    <row r="108" spans="1:30" x14ac:dyDescent="0.35">
      <c r="A108" s="49">
        <v>19</v>
      </c>
      <c r="B108" s="50">
        <f t="shared" ref="B108:B116" si="63">$B79*B50</f>
        <v>796.76481217893377</v>
      </c>
      <c r="C108" s="50">
        <f t="shared" si="62"/>
        <v>1381.982334165122</v>
      </c>
      <c r="D108" s="50">
        <f t="shared" si="62"/>
        <v>400.17338271985409</v>
      </c>
      <c r="E108" s="50">
        <f t="shared" si="62"/>
        <v>867.50282415610309</v>
      </c>
      <c r="F108" s="50">
        <f t="shared" si="62"/>
        <v>566.06164525231372</v>
      </c>
      <c r="G108" s="50">
        <f t="shared" si="62"/>
        <v>812.34617492112579</v>
      </c>
      <c r="H108" s="50">
        <f t="shared" si="62"/>
        <v>511.55503178144295</v>
      </c>
      <c r="I108" s="50">
        <f t="shared" si="62"/>
        <v>134.18494205440075</v>
      </c>
      <c r="J108" s="50">
        <f t="shared" si="62"/>
        <v>654.30398959950026</v>
      </c>
      <c r="K108" s="50">
        <f t="shared" si="62"/>
        <v>1061.7942430498579</v>
      </c>
      <c r="L108" s="50">
        <f t="shared" si="62"/>
        <v>364.48051622302347</v>
      </c>
      <c r="M108" s="50">
        <f t="shared" si="62"/>
        <v>1127.9347117802554</v>
      </c>
      <c r="N108" s="50">
        <f t="shared" si="62"/>
        <v>629.35464281527413</v>
      </c>
      <c r="O108" s="50">
        <f t="shared" si="62"/>
        <v>263.77447102367194</v>
      </c>
      <c r="P108" s="50">
        <f t="shared" si="62"/>
        <v>344.98601892557963</v>
      </c>
      <c r="Q108" s="50">
        <f t="shared" si="62"/>
        <v>109.81631082682722</v>
      </c>
      <c r="R108" s="50">
        <f t="shared" si="62"/>
        <v>666.57607614918265</v>
      </c>
      <c r="S108" s="50">
        <f t="shared" si="62"/>
        <v>940.1146708043774</v>
      </c>
      <c r="T108" s="50">
        <f t="shared" si="62"/>
        <v>552.79074746546837</v>
      </c>
      <c r="U108" s="50">
        <f t="shared" si="62"/>
        <v>108.16921375968903</v>
      </c>
      <c r="V108" s="50">
        <f t="shared" si="62"/>
        <v>568.98801229015169</v>
      </c>
      <c r="W108" s="50">
        <f t="shared" si="62"/>
        <v>1172.8676860583996</v>
      </c>
      <c r="X108" s="50">
        <f t="shared" si="62"/>
        <v>535.45313239032225</v>
      </c>
      <c r="Y108" s="50">
        <f t="shared" si="62"/>
        <v>1126.6318643646327</v>
      </c>
      <c r="Z108" s="50">
        <f t="shared" si="62"/>
        <v>184.88037302215741</v>
      </c>
      <c r="AA108" s="50">
        <f t="shared" si="62"/>
        <v>670.07412617542946</v>
      </c>
      <c r="AB108" s="50">
        <f t="shared" si="62"/>
        <v>1064.2962502929704</v>
      </c>
      <c r="AC108" s="50">
        <f t="shared" si="62"/>
        <v>1075.0509894528</v>
      </c>
      <c r="AD108" s="50">
        <f t="shared" si="62"/>
        <v>18692.909193698866</v>
      </c>
    </row>
    <row r="109" spans="1:30" x14ac:dyDescent="0.35">
      <c r="A109" s="49">
        <v>20</v>
      </c>
      <c r="B109" s="50">
        <f t="shared" si="63"/>
        <v>883.57067964930582</v>
      </c>
      <c r="C109" s="50">
        <f t="shared" si="62"/>
        <v>1533.5666014930166</v>
      </c>
      <c r="D109" s="50">
        <f t="shared" si="62"/>
        <v>444.16429972193316</v>
      </c>
      <c r="E109" s="50">
        <f t="shared" si="62"/>
        <v>969.12676788451756</v>
      </c>
      <c r="F109" s="50">
        <f t="shared" si="62"/>
        <v>627.7390189918126</v>
      </c>
      <c r="G109" s="50">
        <f t="shared" si="62"/>
        <v>904.18746538077892</v>
      </c>
      <c r="H109" s="50">
        <f t="shared" si="62"/>
        <v>568.53125034937761</v>
      </c>
      <c r="I109" s="50">
        <f t="shared" si="62"/>
        <v>150.41227169989435</v>
      </c>
      <c r="J109" s="50">
        <f t="shared" si="62"/>
        <v>726.49608732075353</v>
      </c>
      <c r="K109" s="50">
        <f t="shared" si="62"/>
        <v>1181.1617624653675</v>
      </c>
      <c r="L109" s="50">
        <f t="shared" si="62"/>
        <v>404.44473559732387</v>
      </c>
      <c r="M109" s="50">
        <f t="shared" si="62"/>
        <v>1252.7330789001862</v>
      </c>
      <c r="N109" s="50">
        <f t="shared" si="62"/>
        <v>699.51692410209046</v>
      </c>
      <c r="O109" s="50">
        <f t="shared" si="62"/>
        <v>292.13380236794092</v>
      </c>
      <c r="P109" s="50">
        <f t="shared" si="62"/>
        <v>383.16461343150866</v>
      </c>
      <c r="Q109" s="50">
        <f t="shared" si="62"/>
        <v>121.38870482300612</v>
      </c>
      <c r="R109" s="50">
        <f t="shared" si="62"/>
        <v>741.59630886857974</v>
      </c>
      <c r="S109" s="50">
        <f t="shared" si="62"/>
        <v>1051.6169936621234</v>
      </c>
      <c r="T109" s="50">
        <f t="shared" si="62"/>
        <v>612.87929725935066</v>
      </c>
      <c r="U109" s="50">
        <f t="shared" si="62"/>
        <v>120.26007778860077</v>
      </c>
      <c r="V109" s="50">
        <f t="shared" si="62"/>
        <v>637.7678309790557</v>
      </c>
      <c r="W109" s="50">
        <f t="shared" si="62"/>
        <v>1307.1195644709635</v>
      </c>
      <c r="X109" s="50">
        <f t="shared" ref="C109:AD116" si="64">$B80*X51</f>
        <v>594.18151252124835</v>
      </c>
      <c r="Y109" s="50">
        <f t="shared" si="64"/>
        <v>1251.4450722018385</v>
      </c>
      <c r="Z109" s="50">
        <f t="shared" si="64"/>
        <v>205.14912980717637</v>
      </c>
      <c r="AA109" s="50">
        <f t="shared" si="64"/>
        <v>745.06818869565166</v>
      </c>
      <c r="AB109" s="50">
        <f t="shared" si="64"/>
        <v>1184.1103403828179</v>
      </c>
      <c r="AC109" s="50">
        <f t="shared" si="64"/>
        <v>1198.0263549673502</v>
      </c>
      <c r="AD109" s="50">
        <f t="shared" si="64"/>
        <v>20791.558735783568</v>
      </c>
    </row>
    <row r="110" spans="1:30" x14ac:dyDescent="0.35">
      <c r="A110" s="49">
        <v>21</v>
      </c>
      <c r="B110" s="50">
        <f t="shared" si="63"/>
        <v>974.9179651967105</v>
      </c>
      <c r="C110" s="50">
        <f t="shared" si="64"/>
        <v>1693.18069986349</v>
      </c>
      <c r="D110" s="50">
        <f t="shared" si="64"/>
        <v>490.49496734077786</v>
      </c>
      <c r="E110" s="50">
        <f t="shared" si="64"/>
        <v>1076.7602893530511</v>
      </c>
      <c r="F110" s="50">
        <f t="shared" si="64"/>
        <v>692.64376259029996</v>
      </c>
      <c r="G110" s="50">
        <f t="shared" si="64"/>
        <v>1001.1588518476036</v>
      </c>
      <c r="H110" s="50">
        <f t="shared" si="64"/>
        <v>628.60944344480117</v>
      </c>
      <c r="I110" s="50">
        <f t="shared" si="64"/>
        <v>167.64526396411367</v>
      </c>
      <c r="J110" s="50">
        <f t="shared" si="64"/>
        <v>802.5534368276949</v>
      </c>
      <c r="K110" s="50">
        <f t="shared" si="64"/>
        <v>1307.133509717776</v>
      </c>
      <c r="L110" s="50">
        <f t="shared" si="64"/>
        <v>446.52459108099214</v>
      </c>
      <c r="M110" s="50">
        <f t="shared" si="64"/>
        <v>1384.2468423170237</v>
      </c>
      <c r="N110" s="50">
        <f t="shared" si="64"/>
        <v>773.50533711041783</v>
      </c>
      <c r="O110" s="50">
        <f t="shared" si="64"/>
        <v>321.93994133474001</v>
      </c>
      <c r="P110" s="50">
        <f t="shared" si="64"/>
        <v>423.39838548832336</v>
      </c>
      <c r="Q110" s="50">
        <f t="shared" si="64"/>
        <v>133.52834808506736</v>
      </c>
      <c r="R110" s="50">
        <f t="shared" si="64"/>
        <v>820.77504642284373</v>
      </c>
      <c r="S110" s="50">
        <f t="shared" si="64"/>
        <v>1169.8374101508273</v>
      </c>
      <c r="T110" s="50">
        <f t="shared" si="64"/>
        <v>676.09816188587467</v>
      </c>
      <c r="U110" s="50">
        <f t="shared" si="64"/>
        <v>133.01332061258367</v>
      </c>
      <c r="V110" s="50">
        <f t="shared" si="64"/>
        <v>710.80759059109425</v>
      </c>
      <c r="W110" s="50">
        <f t="shared" si="64"/>
        <v>1449.0255625765353</v>
      </c>
      <c r="X110" s="50">
        <f t="shared" si="64"/>
        <v>656.02056648899872</v>
      </c>
      <c r="Y110" s="50">
        <f t="shared" si="64"/>
        <v>1382.9897296354804</v>
      </c>
      <c r="Z110" s="50">
        <f t="shared" si="64"/>
        <v>226.49060488534781</v>
      </c>
      <c r="AA110" s="50">
        <f t="shared" si="64"/>
        <v>824.17970219084907</v>
      </c>
      <c r="AB110" s="50">
        <f t="shared" si="64"/>
        <v>1310.568974261198</v>
      </c>
      <c r="AC110" s="50">
        <f t="shared" si="64"/>
        <v>1328.0055151460474</v>
      </c>
      <c r="AD110" s="50">
        <f t="shared" si="64"/>
        <v>23006.053820410561</v>
      </c>
    </row>
    <row r="111" spans="1:30" x14ac:dyDescent="0.35">
      <c r="A111" s="49">
        <v>22</v>
      </c>
      <c r="B111" s="50">
        <f t="shared" si="63"/>
        <v>1070.812414323972</v>
      </c>
      <c r="C111" s="50">
        <f t="shared" si="64"/>
        <v>1860.8393040203282</v>
      </c>
      <c r="D111" s="50">
        <f t="shared" si="64"/>
        <v>539.17008472827922</v>
      </c>
      <c r="E111" s="50">
        <f t="shared" si="64"/>
        <v>1190.4424707862686</v>
      </c>
      <c r="F111" s="50">
        <f t="shared" si="64"/>
        <v>760.77998626530109</v>
      </c>
      <c r="G111" s="50">
        <f t="shared" si="64"/>
        <v>1103.2816001410356</v>
      </c>
      <c r="H111" s="50">
        <f t="shared" si="64"/>
        <v>691.79903941215343</v>
      </c>
      <c r="I111" s="50">
        <f t="shared" si="64"/>
        <v>185.89230990265003</v>
      </c>
      <c r="J111" s="50">
        <f t="shared" si="64"/>
        <v>882.48494333080657</v>
      </c>
      <c r="K111" s="50">
        <f t="shared" si="64"/>
        <v>1439.7341621890998</v>
      </c>
      <c r="L111" s="50">
        <f t="shared" si="64"/>
        <v>490.72388726239558</v>
      </c>
      <c r="M111" s="50">
        <f t="shared" si="64"/>
        <v>1522.4929626716857</v>
      </c>
      <c r="N111" s="50">
        <f t="shared" si="64"/>
        <v>851.33178469960865</v>
      </c>
      <c r="O111" s="50">
        <f t="shared" si="64"/>
        <v>353.19304351552876</v>
      </c>
      <c r="P111" s="50">
        <f t="shared" si="64"/>
        <v>465.69256055452024</v>
      </c>
      <c r="Q111" s="50">
        <f t="shared" si="64"/>
        <v>146.23422361318123</v>
      </c>
      <c r="R111" s="50">
        <f t="shared" si="64"/>
        <v>904.12816567680954</v>
      </c>
      <c r="S111" s="50">
        <f t="shared" si="64"/>
        <v>1294.8246081595064</v>
      </c>
      <c r="T111" s="50">
        <f t="shared" si="64"/>
        <v>742.45069582056624</v>
      </c>
      <c r="U111" s="50">
        <f t="shared" si="64"/>
        <v>146.43113502048797</v>
      </c>
      <c r="V111" s="50">
        <f t="shared" si="64"/>
        <v>788.14273640232773</v>
      </c>
      <c r="W111" s="50">
        <f t="shared" si="64"/>
        <v>1598.6240059881811</v>
      </c>
      <c r="X111" s="50">
        <f t="shared" si="64"/>
        <v>720.97596441109454</v>
      </c>
      <c r="Y111" s="50">
        <f t="shared" si="64"/>
        <v>1521.2835116403426</v>
      </c>
      <c r="Z111" s="50">
        <f t="shared" si="64"/>
        <v>248.90671502845771</v>
      </c>
      <c r="AA111" s="50">
        <f t="shared" si="64"/>
        <v>907.42268872179216</v>
      </c>
      <c r="AB111" s="50">
        <f t="shared" si="64"/>
        <v>1443.6976504732711</v>
      </c>
      <c r="AC111" s="50">
        <f t="shared" si="64"/>
        <v>1465.0232301575909</v>
      </c>
      <c r="AD111" s="50">
        <f t="shared" si="64"/>
        <v>25336.815884917247</v>
      </c>
    </row>
    <row r="112" spans="1:30" x14ac:dyDescent="0.35">
      <c r="A112" s="49">
        <v>23</v>
      </c>
      <c r="B112" s="50">
        <f t="shared" si="63"/>
        <v>1171.2595626236662</v>
      </c>
      <c r="C112" s="50">
        <f t="shared" si="64"/>
        <v>2036.556506607136</v>
      </c>
      <c r="D112" s="50">
        <f t="shared" si="64"/>
        <v>590.19416165426526</v>
      </c>
      <c r="E112" s="50">
        <f t="shared" si="64"/>
        <v>1310.2106461575829</v>
      </c>
      <c r="F112" s="50">
        <f t="shared" si="64"/>
        <v>832.15164979230713</v>
      </c>
      <c r="G112" s="50">
        <f t="shared" si="64"/>
        <v>1210.5760487557072</v>
      </c>
      <c r="H112" s="50">
        <f t="shared" si="64"/>
        <v>758.10906611556459</v>
      </c>
      <c r="I112" s="50">
        <f t="shared" si="64"/>
        <v>205.16142155225918</v>
      </c>
      <c r="J112" s="50">
        <f t="shared" si="64"/>
        <v>966.29914582550077</v>
      </c>
      <c r="K112" s="50">
        <f t="shared" si="64"/>
        <v>1578.9873295550808</v>
      </c>
      <c r="L112" s="50">
        <f t="shared" si="64"/>
        <v>537.04627824944873</v>
      </c>
      <c r="M112" s="50">
        <f t="shared" si="64"/>
        <v>1667.4876947994485</v>
      </c>
      <c r="N112" s="50">
        <f t="shared" si="64"/>
        <v>933.00766298219196</v>
      </c>
      <c r="O112" s="50">
        <f t="shared" si="64"/>
        <v>385.89327586339311</v>
      </c>
      <c r="P112" s="50">
        <f t="shared" si="64"/>
        <v>510.05214645708952</v>
      </c>
      <c r="Q112" s="50">
        <f t="shared" si="64"/>
        <v>159.50536921838562</v>
      </c>
      <c r="R112" s="50">
        <f t="shared" si="64"/>
        <v>991.6708553920655</v>
      </c>
      <c r="S112" s="50">
        <f t="shared" si="64"/>
        <v>1426.6250877434452</v>
      </c>
      <c r="T112" s="50">
        <f t="shared" si="64"/>
        <v>811.94013714988353</v>
      </c>
      <c r="U112" s="50">
        <f t="shared" si="64"/>
        <v>160.51561989932694</v>
      </c>
      <c r="V112" s="50">
        <f t="shared" si="64"/>
        <v>869.80711279998422</v>
      </c>
      <c r="W112" s="50">
        <f t="shared" si="64"/>
        <v>1755.9515285869415</v>
      </c>
      <c r="X112" s="50">
        <f t="shared" si="64"/>
        <v>789.05315159338227</v>
      </c>
      <c r="Y112" s="50">
        <f t="shared" si="64"/>
        <v>1666.3433542238704</v>
      </c>
      <c r="Z112" s="50">
        <f t="shared" si="64"/>
        <v>272.39930128364068</v>
      </c>
      <c r="AA112" s="50">
        <f t="shared" si="64"/>
        <v>994.81056836013158</v>
      </c>
      <c r="AB112" s="50">
        <f t="shared" si="64"/>
        <v>1583.5207620183669</v>
      </c>
      <c r="AC112" s="50">
        <f t="shared" si="64"/>
        <v>1609.1127266160343</v>
      </c>
      <c r="AD112" s="50">
        <f t="shared" si="64"/>
        <v>27784.248171876101</v>
      </c>
    </row>
    <row r="113" spans="1:30" x14ac:dyDescent="0.35">
      <c r="A113" s="49">
        <v>24</v>
      </c>
      <c r="B113" s="50">
        <f t="shared" si="63"/>
        <v>1276.2647517826347</v>
      </c>
      <c r="C113" s="50">
        <f t="shared" si="64"/>
        <v>2220.3458654228366</v>
      </c>
      <c r="D113" s="50">
        <f t="shared" si="64"/>
        <v>643.57153405242843</v>
      </c>
      <c r="E113" s="50">
        <f t="shared" si="64"/>
        <v>1436.1005545144762</v>
      </c>
      <c r="F113" s="50">
        <f t="shared" si="64"/>
        <v>906.76257399244435</v>
      </c>
      <c r="G113" s="50">
        <f t="shared" si="64"/>
        <v>1323.0616889667483</v>
      </c>
      <c r="H113" s="50">
        <f t="shared" si="64"/>
        <v>827.5481849755032</v>
      </c>
      <c r="I113" s="50">
        <f t="shared" si="64"/>
        <v>225.4602653587188</v>
      </c>
      <c r="J113" s="50">
        <f t="shared" si="64"/>
        <v>1054.0042475689027</v>
      </c>
      <c r="K113" s="50">
        <f t="shared" si="64"/>
        <v>1724.9156455779175</v>
      </c>
      <c r="L113" s="50">
        <f t="shared" si="64"/>
        <v>585.49527986070143</v>
      </c>
      <c r="M113" s="50">
        <f t="shared" si="64"/>
        <v>1819.2466469299943</v>
      </c>
      <c r="N113" s="50">
        <f t="shared" si="64"/>
        <v>1018.5439044543631</v>
      </c>
      <c r="O113" s="50">
        <f t="shared" si="64"/>
        <v>420.04081476108172</v>
      </c>
      <c r="P113" s="50">
        <f t="shared" si="64"/>
        <v>556.48195165528864</v>
      </c>
      <c r="Q113" s="50">
        <f t="shared" si="64"/>
        <v>173.34087223978338</v>
      </c>
      <c r="R113" s="50">
        <f t="shared" si="64"/>
        <v>1083.4176754460157</v>
      </c>
      <c r="S113" s="50">
        <f t="shared" si="64"/>
        <v>1565.2833535070013</v>
      </c>
      <c r="T113" s="50">
        <f t="shared" si="64"/>
        <v>884.56961605977642</v>
      </c>
      <c r="U113" s="50">
        <f t="shared" si="64"/>
        <v>175.26878825584728</v>
      </c>
      <c r="V113" s="50">
        <f t="shared" si="64"/>
        <v>955.83310446636551</v>
      </c>
      <c r="W113" s="50">
        <f t="shared" si="64"/>
        <v>1921.043219732451</v>
      </c>
      <c r="X113" s="50">
        <f t="shared" si="64"/>
        <v>860.25736677450539</v>
      </c>
      <c r="Y113" s="50">
        <f t="shared" si="64"/>
        <v>1818.1855165962329</v>
      </c>
      <c r="Z113" s="50">
        <f t="shared" si="64"/>
        <v>296.97013510307625</v>
      </c>
      <c r="AA113" s="50">
        <f t="shared" si="64"/>
        <v>1086.3562106945471</v>
      </c>
      <c r="AB113" s="50">
        <f t="shared" si="64"/>
        <v>1730.0616915178371</v>
      </c>
      <c r="AC113" s="50">
        <f t="shared" si="64"/>
        <v>1760.3058309860371</v>
      </c>
      <c r="AD113" s="50">
        <f t="shared" si="64"/>
        <v>30348.737291253514</v>
      </c>
    </row>
    <row r="114" spans="1:30" x14ac:dyDescent="0.35">
      <c r="A114" s="49">
        <v>25</v>
      </c>
      <c r="B114" s="50">
        <f t="shared" si="63"/>
        <v>1385.8331437738232</v>
      </c>
      <c r="C114" s="50">
        <f t="shared" si="64"/>
        <v>2412.220445025353</v>
      </c>
      <c r="D114" s="50">
        <f t="shared" si="64"/>
        <v>699.30637769012549</v>
      </c>
      <c r="E114" s="50">
        <f t="shared" si="64"/>
        <v>1568.1464738492939</v>
      </c>
      <c r="F114" s="50">
        <f t="shared" si="64"/>
        <v>984.61645091724517</v>
      </c>
      <c r="G114" s="50">
        <f t="shared" si="64"/>
        <v>1440.7572348819247</v>
      </c>
      <c r="H114" s="50">
        <f t="shared" si="64"/>
        <v>900.12472078521841</v>
      </c>
      <c r="I114" s="50">
        <f t="shared" si="64"/>
        <v>246.7961913462818</v>
      </c>
      <c r="J114" s="50">
        <f t="shared" si="64"/>
        <v>1145.6081428384066</v>
      </c>
      <c r="K114" s="50">
        <f t="shared" si="64"/>
        <v>1877.5408484194961</v>
      </c>
      <c r="L114" s="50">
        <f t="shared" si="64"/>
        <v>636.07428036081376</v>
      </c>
      <c r="M114" s="50">
        <f t="shared" si="64"/>
        <v>1977.7848326207813</v>
      </c>
      <c r="N114" s="50">
        <f t="shared" si="64"/>
        <v>1107.9510157728948</v>
      </c>
      <c r="O114" s="50">
        <f t="shared" si="64"/>
        <v>455.63584441898934</v>
      </c>
      <c r="P114" s="50">
        <f t="shared" si="64"/>
        <v>604.98660126165385</v>
      </c>
      <c r="Q114" s="50">
        <f t="shared" si="64"/>
        <v>187.73986497517168</v>
      </c>
      <c r="R114" s="50">
        <f t="shared" si="64"/>
        <v>1179.3826086393783</v>
      </c>
      <c r="S114" s="50">
        <f t="shared" si="64"/>
        <v>1710.8420825304245</v>
      </c>
      <c r="T114" s="50">
        <f t="shared" si="64"/>
        <v>960.34216240302874</v>
      </c>
      <c r="U114" s="50">
        <f t="shared" si="64"/>
        <v>190.69257423967903</v>
      </c>
      <c r="V114" s="50">
        <f t="shared" si="64"/>
        <v>1046.2517595779082</v>
      </c>
      <c r="W114" s="50">
        <f t="shared" si="64"/>
        <v>2093.9327528999338</v>
      </c>
      <c r="X114" s="50">
        <f t="shared" si="64"/>
        <v>934.59365818889785</v>
      </c>
      <c r="Y114" s="50">
        <f t="shared" si="64"/>
        <v>1976.8256356912698</v>
      </c>
      <c r="Z114" s="50">
        <f t="shared" si="64"/>
        <v>322.62092374230036</v>
      </c>
      <c r="AA114" s="50">
        <f t="shared" si="64"/>
        <v>1182.0719799185247</v>
      </c>
      <c r="AB114" s="50">
        <f t="shared" si="64"/>
        <v>1883.3428944700331</v>
      </c>
      <c r="AC114" s="50">
        <f t="shared" si="64"/>
        <v>1918.6330861600782</v>
      </c>
      <c r="AD114" s="50">
        <f t="shared" si="64"/>
        <v>33030.654587398931</v>
      </c>
    </row>
    <row r="115" spans="1:30" x14ac:dyDescent="0.35">
      <c r="A115" s="49">
        <v>26</v>
      </c>
      <c r="B115" s="50">
        <f t="shared" si="63"/>
        <v>1499.969733502945</v>
      </c>
      <c r="C115" s="50">
        <f t="shared" si="64"/>
        <v>2612.1928535601014</v>
      </c>
      <c r="D115" s="50">
        <f t="shared" si="64"/>
        <v>757.40272025530885</v>
      </c>
      <c r="E115" s="50">
        <f t="shared" si="64"/>
        <v>1706.3813386833385</v>
      </c>
      <c r="F115" s="50">
        <f t="shared" si="64"/>
        <v>1065.716852923048</v>
      </c>
      <c r="G115" s="50">
        <f t="shared" si="64"/>
        <v>1563.6806850634905</v>
      </c>
      <c r="H115" s="50">
        <f t="shared" si="64"/>
        <v>975.84668798165274</v>
      </c>
      <c r="I115" s="50">
        <f t="shared" si="64"/>
        <v>269.17625872426402</v>
      </c>
      <c r="J115" s="50">
        <f t="shared" si="64"/>
        <v>1241.1184405585643</v>
      </c>
      <c r="K115" s="50">
        <f t="shared" si="64"/>
        <v>2036.8838513230532</v>
      </c>
      <c r="L115" s="50">
        <f t="shared" si="64"/>
        <v>688.78654996585874</v>
      </c>
      <c r="M115" s="50">
        <f t="shared" si="64"/>
        <v>2143.1167165758961</v>
      </c>
      <c r="N115" s="50">
        <f t="shared" si="64"/>
        <v>1201.2391110350907</v>
      </c>
      <c r="O115" s="50">
        <f t="shared" si="64"/>
        <v>492.67855553860181</v>
      </c>
      <c r="P115" s="50">
        <f t="shared" si="64"/>
        <v>655.57055117596906</v>
      </c>
      <c r="Q115" s="50">
        <f t="shared" si="64"/>
        <v>202.70152070346643</v>
      </c>
      <c r="R115" s="50">
        <f t="shared" si="64"/>
        <v>1279.579106285948</v>
      </c>
      <c r="S115" s="50">
        <f t="shared" si="64"/>
        <v>1863.3422718286085</v>
      </c>
      <c r="T115" s="50">
        <f t="shared" si="64"/>
        <v>1039.2607124756144</v>
      </c>
      <c r="U115" s="50">
        <f t="shared" si="64"/>
        <v>206.78883932817718</v>
      </c>
      <c r="V115" s="50">
        <f t="shared" si="64"/>
        <v>1141.0928979568305</v>
      </c>
      <c r="W115" s="50">
        <f t="shared" si="64"/>
        <v>2274.6524987545654</v>
      </c>
      <c r="X115" s="50">
        <f t="shared" si="64"/>
        <v>1012.0668977865834</v>
      </c>
      <c r="Y115" s="50">
        <f t="shared" si="64"/>
        <v>2142.2787742534656</v>
      </c>
      <c r="Z115" s="50">
        <f t="shared" si="64"/>
        <v>349.35331504033968</v>
      </c>
      <c r="AA115" s="50">
        <f t="shared" si="64"/>
        <v>1281.9697745300255</v>
      </c>
      <c r="AB115" s="50">
        <f t="shared" si="64"/>
        <v>2043.3859725115665</v>
      </c>
      <c r="AC115" s="50">
        <f t="shared" si="64"/>
        <v>2084.1238539351675</v>
      </c>
      <c r="AD115" s="50">
        <f t="shared" si="64"/>
        <v>35830.357342257543</v>
      </c>
    </row>
    <row r="116" spans="1:30" x14ac:dyDescent="0.35">
      <c r="A116" s="49">
        <v>27</v>
      </c>
      <c r="B116" s="50">
        <f t="shared" si="63"/>
        <v>1618.6793601293771</v>
      </c>
      <c r="C116" s="50">
        <f t="shared" si="64"/>
        <v>2820.2752755249508</v>
      </c>
      <c r="D116" s="50">
        <f t="shared" si="64"/>
        <v>817.86445209829299</v>
      </c>
      <c r="E116" s="50">
        <f t="shared" si="64"/>
        <v>1850.8368439111896</v>
      </c>
      <c r="F116" s="50">
        <f t="shared" si="64"/>
        <v>1150.0672407928955</v>
      </c>
      <c r="G116" s="50">
        <f t="shared" si="64"/>
        <v>1691.8493770267833</v>
      </c>
      <c r="H116" s="50">
        <f t="shared" si="64"/>
        <v>1054.7218139152385</v>
      </c>
      <c r="I116" s="50">
        <f t="shared" si="64"/>
        <v>292.60725848965996</v>
      </c>
      <c r="J116" s="50">
        <f t="shared" si="64"/>
        <v>1340.5424852708736</v>
      </c>
      <c r="K116" s="50">
        <f t="shared" si="64"/>
        <v>2202.9648051524023</v>
      </c>
      <c r="L116" s="50">
        <f t="shared" si="64"/>
        <v>743.63524930152732</v>
      </c>
      <c r="M116" s="50">
        <f t="shared" si="64"/>
        <v>2315.2562552816244</v>
      </c>
      <c r="N116" s="50">
        <f t="shared" si="64"/>
        <v>1298.417941252892</v>
      </c>
      <c r="O116" s="50">
        <f t="shared" si="64"/>
        <v>531.16914419124657</v>
      </c>
      <c r="P116" s="50">
        <f t="shared" si="64"/>
        <v>708.23810061968345</v>
      </c>
      <c r="Q116" s="50">
        <f t="shared" si="64"/>
        <v>218.22505020197798</v>
      </c>
      <c r="R116" s="50">
        <f t="shared" si="64"/>
        <v>1384.020128546518</v>
      </c>
      <c r="S116" s="50">
        <f t="shared" si="64"/>
        <v>2022.8233685472626</v>
      </c>
      <c r="T116" s="50">
        <f t="shared" si="64"/>
        <v>1121.3281151098763</v>
      </c>
      <c r="U116" s="50">
        <f t="shared" si="64"/>
        <v>223.55937780207373</v>
      </c>
      <c r="V116" s="50">
        <f t="shared" si="64"/>
        <v>1240.385206535728</v>
      </c>
      <c r="W116" s="50">
        <f t="shared" si="64"/>
        <v>2463.2336250861936</v>
      </c>
      <c r="X116" s="50">
        <f t="shared" si="64"/>
        <v>1092.6817938844092</v>
      </c>
      <c r="Y116" s="50">
        <f t="shared" si="64"/>
        <v>2314.5594634727154</v>
      </c>
      <c r="Z116" s="50">
        <f t="shared" si="64"/>
        <v>377.16890167361271</v>
      </c>
      <c r="AA116" s="50">
        <f t="shared" si="64"/>
        <v>1386.0610624737242</v>
      </c>
      <c r="AB116" s="50">
        <f t="shared" si="64"/>
        <v>2210.2117382311267</v>
      </c>
      <c r="AC116" s="50">
        <f t="shared" si="64"/>
        <v>2256.8064055840155</v>
      </c>
      <c r="AD116" s="50">
        <f t="shared" si="64"/>
        <v>38748.189840107865</v>
      </c>
    </row>
    <row r="118" spans="1:30" x14ac:dyDescent="0.35">
      <c r="A118" s="51" t="s">
        <v>86</v>
      </c>
      <c r="B118" s="54"/>
      <c r="C118" s="54"/>
      <c r="D118" s="54"/>
      <c r="E118" s="54"/>
      <c r="F118" s="54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  <c r="AA118" s="54"/>
      <c r="AB118" s="54"/>
      <c r="AC118" s="54"/>
      <c r="AD118" s="54"/>
    </row>
    <row r="119" spans="1:30" x14ac:dyDescent="0.35">
      <c r="A119" s="48" t="s">
        <v>83</v>
      </c>
      <c r="B119" s="49" t="s">
        <v>38</v>
      </c>
      <c r="C119" s="49" t="s">
        <v>39</v>
      </c>
      <c r="D119" s="49" t="s">
        <v>40</v>
      </c>
      <c r="E119" s="49" t="s">
        <v>41</v>
      </c>
      <c r="F119" s="49" t="s">
        <v>42</v>
      </c>
      <c r="G119" s="49" t="s">
        <v>43</v>
      </c>
      <c r="H119" s="49" t="s">
        <v>44</v>
      </c>
      <c r="I119" s="49" t="s">
        <v>45</v>
      </c>
      <c r="J119" s="49" t="s">
        <v>46</v>
      </c>
      <c r="K119" s="49" t="s">
        <v>47</v>
      </c>
      <c r="L119" s="49" t="s">
        <v>48</v>
      </c>
      <c r="M119" s="49" t="s">
        <v>49</v>
      </c>
      <c r="N119" s="49" t="s">
        <v>50</v>
      </c>
      <c r="O119" s="49" t="s">
        <v>51</v>
      </c>
      <c r="P119" s="49" t="s">
        <v>52</v>
      </c>
      <c r="Q119" s="49" t="s">
        <v>53</v>
      </c>
      <c r="R119" s="49" t="s">
        <v>54</v>
      </c>
      <c r="S119" s="49" t="s">
        <v>55</v>
      </c>
      <c r="T119" s="49" t="s">
        <v>56</v>
      </c>
      <c r="U119" s="49" t="s">
        <v>57</v>
      </c>
      <c r="V119" s="49" t="s">
        <v>58</v>
      </c>
      <c r="W119" s="49" t="s">
        <v>59</v>
      </c>
      <c r="X119" s="49" t="s">
        <v>60</v>
      </c>
      <c r="Y119" s="49" t="s">
        <v>61</v>
      </c>
      <c r="Z119" s="49" t="s">
        <v>62</v>
      </c>
      <c r="AA119" s="49" t="s">
        <v>63</v>
      </c>
      <c r="AB119" s="49" t="s">
        <v>64</v>
      </c>
      <c r="AC119" s="49" t="s">
        <v>65</v>
      </c>
      <c r="AD119" s="49" t="s">
        <v>87</v>
      </c>
    </row>
    <row r="120" spans="1:30" x14ac:dyDescent="0.35">
      <c r="A120" s="49">
        <v>2</v>
      </c>
      <c r="B120" s="50">
        <f>$C62*B33</f>
        <v>4.974702788924059E-2</v>
      </c>
      <c r="C120" s="50">
        <f t="shared" ref="C120:AD129" si="65">$C62*C33</f>
        <v>8.2637556181408833E-2</v>
      </c>
      <c r="D120" s="50">
        <f t="shared" si="65"/>
        <v>2.3668884845765941E-2</v>
      </c>
      <c r="E120" s="50">
        <f t="shared" si="65"/>
        <v>3.6919804933163859E-2</v>
      </c>
      <c r="F120" s="50">
        <f t="shared" si="65"/>
        <v>3.5183477473435858E-2</v>
      </c>
      <c r="G120" s="50">
        <f t="shared" si="65"/>
        <v>4.0791233623275101E-2</v>
      </c>
      <c r="H120" s="50">
        <f t="shared" si="65"/>
        <v>2.88861750118386E-2</v>
      </c>
      <c r="I120" s="50">
        <f t="shared" si="65"/>
        <v>4.4529737723167928E-3</v>
      </c>
      <c r="J120" s="50">
        <f t="shared" si="65"/>
        <v>3.812443403201822E-2</v>
      </c>
      <c r="K120" s="50">
        <f t="shared" si="65"/>
        <v>5.6368334039495219E-2</v>
      </c>
      <c r="L120" s="50">
        <f t="shared" si="65"/>
        <v>2.1940865172926587E-2</v>
      </c>
      <c r="M120" s="50">
        <f t="shared" si="65"/>
        <v>6.5432129535013178E-2</v>
      </c>
      <c r="N120" s="50">
        <f t="shared" si="65"/>
        <v>3.4734856981448715E-2</v>
      </c>
      <c r="O120" s="50">
        <f t="shared" si="65"/>
        <v>1.7288504515282174E-2</v>
      </c>
      <c r="P120" s="50">
        <f t="shared" si="65"/>
        <v>1.9672839352324934E-2</v>
      </c>
      <c r="Q120" s="50">
        <f t="shared" si="65"/>
        <v>7.8010118884430388E-3</v>
      </c>
      <c r="R120" s="50">
        <f t="shared" si="65"/>
        <v>3.4718241407671414E-2</v>
      </c>
      <c r="S120" s="50">
        <f t="shared" si="65"/>
        <v>3.3704691407256022E-2</v>
      </c>
      <c r="T120" s="50">
        <f t="shared" si="65"/>
        <v>3.4701625833894113E-2</v>
      </c>
      <c r="U120" s="50">
        <f t="shared" si="65"/>
        <v>6.0148377073831307E-3</v>
      </c>
      <c r="V120" s="50">
        <f t="shared" si="65"/>
        <v>1.8750675007684705E-2</v>
      </c>
      <c r="W120" s="50">
        <f t="shared" si="65"/>
        <v>5.5213551661972775E-2</v>
      </c>
      <c r="X120" s="50">
        <f t="shared" si="65"/>
        <v>3.2184366406632942E-2</v>
      </c>
      <c r="Y120" s="50">
        <f t="shared" si="65"/>
        <v>6.5008432403691988E-2</v>
      </c>
      <c r="Z120" s="50">
        <f t="shared" si="65"/>
        <v>1.0966278693018968E-2</v>
      </c>
      <c r="AA120" s="50">
        <f t="shared" si="65"/>
        <v>3.6828419277388703E-2</v>
      </c>
      <c r="AB120" s="50">
        <f t="shared" si="65"/>
        <v>5.6210486088610859E-2</v>
      </c>
      <c r="AC120" s="50">
        <f t="shared" si="65"/>
        <v>5.2048284857396841E-2</v>
      </c>
      <c r="AD120" s="50">
        <f t="shared" si="65"/>
        <v>1</v>
      </c>
    </row>
    <row r="121" spans="1:30" x14ac:dyDescent="0.35">
      <c r="A121" s="49">
        <v>3</v>
      </c>
      <c r="B121" s="50">
        <f t="shared" ref="B121:Q136" si="66">$C63*B34</f>
        <v>0.57473305338932212</v>
      </c>
      <c r="C121" s="50">
        <f t="shared" si="66"/>
        <v>0.98620275944811042</v>
      </c>
      <c r="D121" s="50">
        <f t="shared" si="66"/>
        <v>0.28151169766046791</v>
      </c>
      <c r="E121" s="50">
        <f t="shared" si="66"/>
        <v>0.43988002399520099</v>
      </c>
      <c r="F121" s="50">
        <f t="shared" si="66"/>
        <v>0.41175764847030594</v>
      </c>
      <c r="G121" s="50">
        <f t="shared" si="66"/>
        <v>0.5195440911817637</v>
      </c>
      <c r="H121" s="50">
        <f t="shared" si="66"/>
        <v>0.33430113977204556</v>
      </c>
      <c r="I121" s="50">
        <f t="shared" si="66"/>
        <v>5.1829634073185367E-2</v>
      </c>
      <c r="J121" s="50">
        <f t="shared" si="66"/>
        <v>0.45360527894421115</v>
      </c>
      <c r="K121" s="50">
        <f t="shared" si="66"/>
        <v>0.68453509298140369</v>
      </c>
      <c r="L121" s="50">
        <f t="shared" si="66"/>
        <v>0.2584763047390522</v>
      </c>
      <c r="M121" s="50">
        <f t="shared" si="66"/>
        <v>0.76285542891421709</v>
      </c>
      <c r="N121" s="50">
        <f t="shared" si="66"/>
        <v>0.41857228554289144</v>
      </c>
      <c r="O121" s="50">
        <f t="shared" si="66"/>
        <v>0.20175164967006601</v>
      </c>
      <c r="P121" s="50">
        <f t="shared" si="66"/>
        <v>0.23592081583683264</v>
      </c>
      <c r="Q121" s="50">
        <f t="shared" si="66"/>
        <v>8.9742051589682056E-2</v>
      </c>
      <c r="R121" s="50">
        <f t="shared" si="65"/>
        <v>0.42826634673065389</v>
      </c>
      <c r="S121" s="50">
        <f t="shared" si="65"/>
        <v>0.46080383923215362</v>
      </c>
      <c r="T121" s="50">
        <f t="shared" si="65"/>
        <v>0.4057108578284343</v>
      </c>
      <c r="U121" s="50">
        <f t="shared" si="65"/>
        <v>6.9682063587282544E-2</v>
      </c>
      <c r="V121" s="50">
        <f t="shared" si="65"/>
        <v>0.22075584883023397</v>
      </c>
      <c r="W121" s="50">
        <f t="shared" si="65"/>
        <v>0.69451709658068383</v>
      </c>
      <c r="X121" s="50">
        <f t="shared" si="65"/>
        <v>0.38286742651469707</v>
      </c>
      <c r="Y121" s="50">
        <f t="shared" si="65"/>
        <v>0.76976604679064187</v>
      </c>
      <c r="Z121" s="50">
        <f t="shared" si="65"/>
        <v>0.13293341331733655</v>
      </c>
      <c r="AA121" s="50">
        <f t="shared" si="65"/>
        <v>0.43316136772645475</v>
      </c>
      <c r="AB121" s="50">
        <f t="shared" si="65"/>
        <v>0.66908218356328741</v>
      </c>
      <c r="AC121" s="50">
        <f t="shared" si="65"/>
        <v>0.62723455308938214</v>
      </c>
      <c r="AD121" s="50">
        <f t="shared" si="65"/>
        <v>12</v>
      </c>
    </row>
    <row r="122" spans="1:30" x14ac:dyDescent="0.35">
      <c r="A122" s="49">
        <v>4</v>
      </c>
      <c r="B122" s="50">
        <f t="shared" si="66"/>
        <v>14.762895969431774</v>
      </c>
      <c r="C122" s="50">
        <f t="shared" si="65"/>
        <v>25.270846172809069</v>
      </c>
      <c r="D122" s="50">
        <f t="shared" si="65"/>
        <v>7.360886848268211</v>
      </c>
      <c r="E122" s="50">
        <f t="shared" si="65"/>
        <v>11.441667693824725</v>
      </c>
      <c r="F122" s="50">
        <f t="shared" si="65"/>
        <v>10.495855417231603</v>
      </c>
      <c r="G122" s="50">
        <f t="shared" si="65"/>
        <v>13.355062862073215</v>
      </c>
      <c r="H122" s="50">
        <f t="shared" si="65"/>
        <v>8.870316159250585</v>
      </c>
      <c r="I122" s="50">
        <f t="shared" si="65"/>
        <v>1.5529705411068653</v>
      </c>
      <c r="J122" s="50">
        <f t="shared" si="65"/>
        <v>11.707752989029951</v>
      </c>
      <c r="K122" s="50">
        <f t="shared" si="65"/>
        <v>17.595494884752863</v>
      </c>
      <c r="L122" s="50">
        <f t="shared" si="65"/>
        <v>6.6908356957968689</v>
      </c>
      <c r="M122" s="50">
        <f t="shared" si="65"/>
        <v>20.028965857266115</v>
      </c>
      <c r="N122" s="50">
        <f t="shared" si="65"/>
        <v>10.965133119684456</v>
      </c>
      <c r="O122" s="50">
        <f t="shared" si="65"/>
        <v>5.1475409836065573</v>
      </c>
      <c r="P122" s="50">
        <f t="shared" si="65"/>
        <v>6.2094632071983238</v>
      </c>
      <c r="Q122" s="50">
        <f t="shared" si="65"/>
        <v>2.2738197953901143</v>
      </c>
      <c r="R122" s="50">
        <f t="shared" si="65"/>
        <v>11.117527425120176</v>
      </c>
      <c r="S122" s="50">
        <f t="shared" si="65"/>
        <v>12.687430666831011</v>
      </c>
      <c r="T122" s="50">
        <f t="shared" si="65"/>
        <v>10.423286700357449</v>
      </c>
      <c r="U122" s="50">
        <f t="shared" si="65"/>
        <v>1.8069610501663993</v>
      </c>
      <c r="V122" s="50">
        <f t="shared" si="65"/>
        <v>6.8142025144829272</v>
      </c>
      <c r="W122" s="50">
        <f t="shared" si="65"/>
        <v>18.717891039073091</v>
      </c>
      <c r="X122" s="50">
        <f t="shared" si="65"/>
        <v>9.7000184888450622</v>
      </c>
      <c r="Y122" s="50">
        <f t="shared" si="65"/>
        <v>19.66854123012449</v>
      </c>
      <c r="Z122" s="50">
        <f t="shared" si="65"/>
        <v>3.4228244792308637</v>
      </c>
      <c r="AA122" s="50">
        <f t="shared" si="65"/>
        <v>11.439248736595587</v>
      </c>
      <c r="AB122" s="50">
        <f t="shared" si="65"/>
        <v>17.774497719709107</v>
      </c>
      <c r="AC122" s="50">
        <f t="shared" si="65"/>
        <v>16.698061752742511</v>
      </c>
      <c r="AD122" s="50">
        <f t="shared" si="65"/>
        <v>314</v>
      </c>
    </row>
    <row r="123" spans="1:30" x14ac:dyDescent="0.35">
      <c r="A123" s="49">
        <v>5</v>
      </c>
      <c r="B123" s="50">
        <f t="shared" si="66"/>
        <v>26.221452197196406</v>
      </c>
      <c r="C123" s="50">
        <f t="shared" si="65"/>
        <v>44.202236572688612</v>
      </c>
      <c r="D123" s="50">
        <f t="shared" si="65"/>
        <v>12.629810468840237</v>
      </c>
      <c r="E123" s="50">
        <f t="shared" si="65"/>
        <v>22.899144222187221</v>
      </c>
      <c r="F123" s="50">
        <f t="shared" si="65"/>
        <v>18.45119966398908</v>
      </c>
      <c r="G123" s="50">
        <f t="shared" si="65"/>
        <v>23.9701790308185</v>
      </c>
      <c r="H123" s="50">
        <f t="shared" si="65"/>
        <v>15.611907386990076</v>
      </c>
      <c r="I123" s="50">
        <f t="shared" si="65"/>
        <v>3.2467055179293323</v>
      </c>
      <c r="J123" s="50">
        <f t="shared" si="65"/>
        <v>20.75287446842022</v>
      </c>
      <c r="K123" s="50">
        <f t="shared" si="65"/>
        <v>31.370819551635428</v>
      </c>
      <c r="L123" s="50">
        <f t="shared" si="65"/>
        <v>11.617577571271065</v>
      </c>
      <c r="M123" s="50">
        <f t="shared" si="65"/>
        <v>35.264346091247965</v>
      </c>
      <c r="N123" s="50">
        <f t="shared" si="65"/>
        <v>19.035018638105736</v>
      </c>
      <c r="O123" s="50">
        <f t="shared" si="65"/>
        <v>8.9420906179450821</v>
      </c>
      <c r="P123" s="50">
        <f t="shared" si="65"/>
        <v>10.844752454454769</v>
      </c>
      <c r="Q123" s="50">
        <f t="shared" si="65"/>
        <v>3.9439281776657737</v>
      </c>
      <c r="R123" s="50">
        <f t="shared" si="65"/>
        <v>20.085052764214833</v>
      </c>
      <c r="S123" s="50">
        <f t="shared" si="65"/>
        <v>24.062582033916101</v>
      </c>
      <c r="T123" s="50">
        <f t="shared" si="65"/>
        <v>18.047986559563185</v>
      </c>
      <c r="U123" s="50">
        <f t="shared" si="65"/>
        <v>3.3349083845224969</v>
      </c>
      <c r="V123" s="50">
        <f t="shared" si="65"/>
        <v>13.549640363311806</v>
      </c>
      <c r="W123" s="50">
        <f t="shared" si="65"/>
        <v>32.71486323305507</v>
      </c>
      <c r="X123" s="50">
        <f t="shared" si="65"/>
        <v>16.964351341418595</v>
      </c>
      <c r="Y123" s="50">
        <f t="shared" si="65"/>
        <v>34.529322202971592</v>
      </c>
      <c r="Z123" s="50">
        <f t="shared" si="65"/>
        <v>5.9515934267863697</v>
      </c>
      <c r="AA123" s="50">
        <f t="shared" si="65"/>
        <v>19.770042526382106</v>
      </c>
      <c r="AB123" s="50">
        <f t="shared" si="65"/>
        <v>31.753031973539137</v>
      </c>
      <c r="AC123" s="50">
        <f t="shared" si="65"/>
        <v>30.23258255893316</v>
      </c>
      <c r="AD123" s="50">
        <f t="shared" si="65"/>
        <v>560</v>
      </c>
    </row>
    <row r="124" spans="1:30" x14ac:dyDescent="0.35">
      <c r="A124" s="49">
        <v>6</v>
      </c>
      <c r="B124" s="50">
        <f t="shared" si="66"/>
        <v>51.216830876361207</v>
      </c>
      <c r="C124" s="50">
        <f t="shared" si="65"/>
        <v>87.466034521075642</v>
      </c>
      <c r="D124" s="50">
        <f t="shared" si="65"/>
        <v>25.189421438625082</v>
      </c>
      <c r="E124" s="50">
        <f t="shared" si="65"/>
        <v>47.275798207274612</v>
      </c>
      <c r="F124" s="50">
        <f t="shared" si="65"/>
        <v>36.448329505889326</v>
      </c>
      <c r="G124" s="50">
        <f t="shared" si="65"/>
        <v>47.765315949329583</v>
      </c>
      <c r="H124" s="50">
        <f t="shared" si="65"/>
        <v>31.254463293577306</v>
      </c>
      <c r="I124" s="50">
        <f t="shared" si="65"/>
        <v>6.4135121120082967</v>
      </c>
      <c r="J124" s="50">
        <f t="shared" si="65"/>
        <v>40.804207719090307</v>
      </c>
      <c r="K124" s="50">
        <f t="shared" si="65"/>
        <v>63.463071338617681</v>
      </c>
      <c r="L124" s="50">
        <f t="shared" si="65"/>
        <v>23.140084450700055</v>
      </c>
      <c r="M124" s="50">
        <f t="shared" si="65"/>
        <v>70.249944440328917</v>
      </c>
      <c r="N124" s="50">
        <f t="shared" si="65"/>
        <v>38.66360471146011</v>
      </c>
      <c r="O124" s="50">
        <f t="shared" si="65"/>
        <v>17.448403585450777</v>
      </c>
      <c r="P124" s="50">
        <f t="shared" si="65"/>
        <v>21.347951700125936</v>
      </c>
      <c r="Q124" s="50">
        <f t="shared" si="65"/>
        <v>7.5584858137639825</v>
      </c>
      <c r="R124" s="50">
        <f t="shared" si="65"/>
        <v>39.659234017334619</v>
      </c>
      <c r="S124" s="50">
        <f t="shared" si="65"/>
        <v>48.097192384621088</v>
      </c>
      <c r="T124" s="50">
        <f t="shared" si="65"/>
        <v>35.203792873546192</v>
      </c>
      <c r="U124" s="50">
        <f t="shared" si="65"/>
        <v>6.6209348840654867</v>
      </c>
      <c r="V124" s="50">
        <f t="shared" si="65"/>
        <v>27.19727387213868</v>
      </c>
      <c r="W124" s="50">
        <f t="shared" si="65"/>
        <v>66.441662345358921</v>
      </c>
      <c r="X124" s="50">
        <f t="shared" si="65"/>
        <v>34.166679013260243</v>
      </c>
      <c r="Y124" s="50">
        <f t="shared" si="65"/>
        <v>69.353878065041854</v>
      </c>
      <c r="Z124" s="50">
        <f t="shared" si="65"/>
        <v>11.715238165790058</v>
      </c>
      <c r="AA124" s="50">
        <f t="shared" si="65"/>
        <v>40.314689977035336</v>
      </c>
      <c r="AB124" s="50">
        <f t="shared" si="65"/>
        <v>63.629009556263433</v>
      </c>
      <c r="AC124" s="50">
        <f t="shared" si="65"/>
        <v>61.894955181865328</v>
      </c>
      <c r="AD124" s="50">
        <f t="shared" si="65"/>
        <v>1120</v>
      </c>
    </row>
    <row r="125" spans="1:30" x14ac:dyDescent="0.35">
      <c r="A125" s="49">
        <v>7</v>
      </c>
      <c r="B125" s="50">
        <f t="shared" si="66"/>
        <v>55.084145384688703</v>
      </c>
      <c r="C125" s="50">
        <f t="shared" si="65"/>
        <v>94.0972481907569</v>
      </c>
      <c r="D125" s="50">
        <f t="shared" si="65"/>
        <v>27.127134613551544</v>
      </c>
      <c r="E125" s="50">
        <f t="shared" si="65"/>
        <v>51.871721548873396</v>
      </c>
      <c r="F125" s="50">
        <f t="shared" si="65"/>
        <v>39.200494196490766</v>
      </c>
      <c r="G125" s="50">
        <f t="shared" si="65"/>
        <v>51.372011174413238</v>
      </c>
      <c r="H125" s="50">
        <f t="shared" si="65"/>
        <v>34.105233056905917</v>
      </c>
      <c r="I125" s="50">
        <f t="shared" si="65"/>
        <v>7.4064216214630854</v>
      </c>
      <c r="J125" s="50">
        <f t="shared" si="65"/>
        <v>43.938819354318355</v>
      </c>
      <c r="K125" s="50">
        <f t="shared" si="65"/>
        <v>69.45974204996223</v>
      </c>
      <c r="L125" s="50">
        <f t="shared" si="65"/>
        <v>24.887361328024756</v>
      </c>
      <c r="M125" s="50">
        <f t="shared" si="65"/>
        <v>75.554423938467409</v>
      </c>
      <c r="N125" s="50">
        <f t="shared" si="65"/>
        <v>41.333186687490375</v>
      </c>
      <c r="O125" s="50">
        <f t="shared" si="65"/>
        <v>18.614211448640958</v>
      </c>
      <c r="P125" s="50">
        <f t="shared" si="65"/>
        <v>22.85282623200839</v>
      </c>
      <c r="Q125" s="50">
        <f t="shared" si="65"/>
        <v>8.0042893909064912</v>
      </c>
      <c r="R125" s="50">
        <f t="shared" si="65"/>
        <v>42.600309422728635</v>
      </c>
      <c r="S125" s="50">
        <f t="shared" si="65"/>
        <v>52.523129715580389</v>
      </c>
      <c r="T125" s="50">
        <f t="shared" si="65"/>
        <v>38.941715609716752</v>
      </c>
      <c r="U125" s="50">
        <f t="shared" si="65"/>
        <v>7.0762558383376231</v>
      </c>
      <c r="V125" s="50">
        <f t="shared" si="65"/>
        <v>31.410366394638629</v>
      </c>
      <c r="W125" s="50">
        <f t="shared" si="65"/>
        <v>73.046948666622669</v>
      </c>
      <c r="X125" s="50">
        <f t="shared" si="65"/>
        <v>36.630555127838512</v>
      </c>
      <c r="Y125" s="50">
        <f t="shared" si="65"/>
        <v>76.875087070969258</v>
      </c>
      <c r="Z125" s="50">
        <f t="shared" si="65"/>
        <v>12.457065763328274</v>
      </c>
      <c r="AA125" s="50">
        <f t="shared" si="65"/>
        <v>44.795465710535773</v>
      </c>
      <c r="AB125" s="50">
        <f t="shared" si="65"/>
        <v>68.433551102410121</v>
      </c>
      <c r="AC125" s="50">
        <f t="shared" si="65"/>
        <v>67.300279360330833</v>
      </c>
      <c r="AD125" s="50">
        <f t="shared" si="65"/>
        <v>1217</v>
      </c>
    </row>
    <row r="126" spans="1:30" x14ac:dyDescent="0.35">
      <c r="A126" s="49">
        <v>8</v>
      </c>
      <c r="B126" s="50">
        <f t="shared" si="66"/>
        <v>341.22907617013254</v>
      </c>
      <c r="C126" s="50">
        <f t="shared" si="65"/>
        <v>585.02611953845019</v>
      </c>
      <c r="D126" s="50">
        <f t="shared" si="65"/>
        <v>168.75019872733765</v>
      </c>
      <c r="E126" s="50">
        <f t="shared" si="65"/>
        <v>323.89266477872337</v>
      </c>
      <c r="F126" s="50">
        <f t="shared" si="65"/>
        <v>242.3851347275077</v>
      </c>
      <c r="G126" s="50">
        <f t="shared" si="65"/>
        <v>325.54521529868549</v>
      </c>
      <c r="H126" s="50">
        <f t="shared" si="65"/>
        <v>210.75479692523902</v>
      </c>
      <c r="I126" s="50">
        <f t="shared" si="65"/>
        <v>46.695776408925177</v>
      </c>
      <c r="J126" s="50">
        <f t="shared" si="65"/>
        <v>274.14231653252767</v>
      </c>
      <c r="K126" s="50">
        <f t="shared" si="65"/>
        <v>430.03576552351143</v>
      </c>
      <c r="L126" s="50">
        <f t="shared" si="65"/>
        <v>154.38862297279152</v>
      </c>
      <c r="M126" s="50">
        <f t="shared" si="65"/>
        <v>470.25061739744763</v>
      </c>
      <c r="N126" s="50">
        <f t="shared" si="65"/>
        <v>258.84668170431127</v>
      </c>
      <c r="O126" s="50">
        <f t="shared" si="65"/>
        <v>115.50038981004977</v>
      </c>
      <c r="P126" s="50">
        <f t="shared" si="65"/>
        <v>143.77409941509839</v>
      </c>
      <c r="Q126" s="50">
        <f t="shared" si="65"/>
        <v>49.655528816161585</v>
      </c>
      <c r="R126" s="50">
        <f t="shared" si="65"/>
        <v>269.41063434420886</v>
      </c>
      <c r="S126" s="50">
        <f t="shared" si="65"/>
        <v>341.8119978727658</v>
      </c>
      <c r="T126" s="50">
        <f t="shared" si="65"/>
        <v>237.65935220551501</v>
      </c>
      <c r="U126" s="50">
        <f t="shared" si="65"/>
        <v>44.275509739867033</v>
      </c>
      <c r="V126" s="50">
        <f t="shared" si="65"/>
        <v>198.2020254095124</v>
      </c>
      <c r="W126" s="50">
        <f t="shared" si="65"/>
        <v>458.96366796076694</v>
      </c>
      <c r="X126" s="50">
        <f t="shared" si="65"/>
        <v>226.69281159788409</v>
      </c>
      <c r="Y126" s="50">
        <f t="shared" si="65"/>
        <v>468.64252275017583</v>
      </c>
      <c r="Z126" s="50">
        <f t="shared" si="65"/>
        <v>78.331605967737232</v>
      </c>
      <c r="AA126" s="50">
        <f t="shared" si="65"/>
        <v>273.63664940306614</v>
      </c>
      <c r="AB126" s="50">
        <f t="shared" si="65"/>
        <v>429.94197152224564</v>
      </c>
      <c r="AC126" s="50">
        <f t="shared" si="65"/>
        <v>421.22184857182276</v>
      </c>
      <c r="AD126" s="50">
        <f t="shared" si="65"/>
        <v>7589.6636020924698</v>
      </c>
    </row>
    <row r="127" spans="1:30" x14ac:dyDescent="0.35">
      <c r="A127" s="49">
        <v>9</v>
      </c>
      <c r="B127" s="50">
        <f t="shared" si="66"/>
        <v>485.98915538149691</v>
      </c>
      <c r="C127" s="50">
        <f t="shared" si="65"/>
        <v>834.56832712687788</v>
      </c>
      <c r="D127" s="50">
        <f t="shared" si="65"/>
        <v>240.86142630382693</v>
      </c>
      <c r="E127" s="50">
        <f t="shared" si="65"/>
        <v>470.74882040657332</v>
      </c>
      <c r="F127" s="50">
        <f t="shared" si="65"/>
        <v>345.22066758214834</v>
      </c>
      <c r="G127" s="50">
        <f t="shared" si="65"/>
        <v>468.08763189244434</v>
      </c>
      <c r="H127" s="50">
        <f t="shared" si="65"/>
        <v>301.81598539378302</v>
      </c>
      <c r="I127" s="50">
        <f t="shared" si="65"/>
        <v>68.642785287389287</v>
      </c>
      <c r="J127" s="50">
        <f t="shared" si="65"/>
        <v>391.64751682171914</v>
      </c>
      <c r="K127" s="50">
        <f t="shared" si="65"/>
        <v>617.37066878968119</v>
      </c>
      <c r="L127" s="50">
        <f t="shared" si="65"/>
        <v>220.22377635961206</v>
      </c>
      <c r="M127" s="50">
        <f t="shared" si="65"/>
        <v>672.28697618035824</v>
      </c>
      <c r="N127" s="50">
        <f t="shared" si="65"/>
        <v>370.77780745033294</v>
      </c>
      <c r="O127" s="50">
        <f t="shared" si="65"/>
        <v>163.99646543630624</v>
      </c>
      <c r="P127" s="50">
        <f t="shared" si="65"/>
        <v>205.55577628168544</v>
      </c>
      <c r="Q127" s="50">
        <f t="shared" si="65"/>
        <v>70.200185921936324</v>
      </c>
      <c r="R127" s="50">
        <f t="shared" si="65"/>
        <v>386.89015575821526</v>
      </c>
      <c r="S127" s="50">
        <f t="shared" si="65"/>
        <v>498.88480454870859</v>
      </c>
      <c r="T127" s="50">
        <f t="shared" si="65"/>
        <v>338.30003409836581</v>
      </c>
      <c r="U127" s="50">
        <f t="shared" si="65"/>
        <v>63.465305718830152</v>
      </c>
      <c r="V127" s="50">
        <f t="shared" si="65"/>
        <v>291.30892803937428</v>
      </c>
      <c r="W127" s="50">
        <f t="shared" si="65"/>
        <v>662.26940228206149</v>
      </c>
      <c r="X127" s="50">
        <f t="shared" si="65"/>
        <v>323.38380569570222</v>
      </c>
      <c r="Y127" s="50">
        <f t="shared" si="65"/>
        <v>670.20503751997592</v>
      </c>
      <c r="Z127" s="50">
        <f t="shared" si="65"/>
        <v>111.73034573689344</v>
      </c>
      <c r="AA127" s="50">
        <f t="shared" si="65"/>
        <v>392.36772217082228</v>
      </c>
      <c r="AB127" s="50">
        <f t="shared" si="65"/>
        <v>617.46830152005396</v>
      </c>
      <c r="AC127" s="50">
        <f t="shared" si="65"/>
        <v>607.69290602673732</v>
      </c>
      <c r="AD127" s="50">
        <f t="shared" si="65"/>
        <v>10891.960721731914</v>
      </c>
    </row>
    <row r="128" spans="1:30" x14ac:dyDescent="0.35">
      <c r="A128" s="49">
        <v>10</v>
      </c>
      <c r="B128" s="50">
        <f t="shared" si="66"/>
        <v>664.87535316065896</v>
      </c>
      <c r="C128" s="50">
        <f t="shared" si="65"/>
        <v>1143.4096939682054</v>
      </c>
      <c r="D128" s="50">
        <f t="shared" si="65"/>
        <v>330.15388655999487</v>
      </c>
      <c r="E128" s="50">
        <f t="shared" si="65"/>
        <v>655.5114266210179</v>
      </c>
      <c r="F128" s="50">
        <f t="shared" si="65"/>
        <v>472.30175261225753</v>
      </c>
      <c r="G128" s="50">
        <f t="shared" si="65"/>
        <v>645.77582450014677</v>
      </c>
      <c r="H128" s="50">
        <f t="shared" si="65"/>
        <v>414.91874399781938</v>
      </c>
      <c r="I128" s="50">
        <f t="shared" si="65"/>
        <v>96.506782892939796</v>
      </c>
      <c r="J128" s="50">
        <f t="shared" si="65"/>
        <v>537.27285013921517</v>
      </c>
      <c r="K128" s="50">
        <f t="shared" si="65"/>
        <v>850.57229761133624</v>
      </c>
      <c r="L128" s="50">
        <f t="shared" si="65"/>
        <v>301.69683763434995</v>
      </c>
      <c r="M128" s="50">
        <f t="shared" si="65"/>
        <v>922.8355694145157</v>
      </c>
      <c r="N128" s="50">
        <f t="shared" si="65"/>
        <v>509.83311747778197</v>
      </c>
      <c r="O128" s="50">
        <f t="shared" si="65"/>
        <v>223.75029465489467</v>
      </c>
      <c r="P128" s="50">
        <f t="shared" si="65"/>
        <v>282.17609662082776</v>
      </c>
      <c r="Q128" s="50">
        <f t="shared" si="65"/>
        <v>95.407010324061872</v>
      </c>
      <c r="R128" s="50">
        <f t="shared" si="65"/>
        <v>533.17281376216135</v>
      </c>
      <c r="S128" s="50">
        <f t="shared" si="65"/>
        <v>697.18174548507466</v>
      </c>
      <c r="T128" s="50">
        <f t="shared" si="65"/>
        <v>462.60277270081349</v>
      </c>
      <c r="U128" s="50">
        <f t="shared" si="65"/>
        <v>87.320384005773192</v>
      </c>
      <c r="V128" s="50">
        <f t="shared" si="65"/>
        <v>409.50269772615684</v>
      </c>
      <c r="W128" s="50">
        <f t="shared" si="65"/>
        <v>916.49297852247537</v>
      </c>
      <c r="X128" s="50">
        <f t="shared" si="65"/>
        <v>443.05007603732912</v>
      </c>
      <c r="Y128" s="50">
        <f t="shared" si="65"/>
        <v>920.24053232417305</v>
      </c>
      <c r="Z128" s="50">
        <f t="shared" si="65"/>
        <v>153.06101356000647</v>
      </c>
      <c r="AA128" s="50">
        <f t="shared" si="65"/>
        <v>540.0087702017189</v>
      </c>
      <c r="AB128" s="50">
        <f t="shared" si="65"/>
        <v>850.98688309765282</v>
      </c>
      <c r="AC128" s="50">
        <f t="shared" si="65"/>
        <v>840.82683837411605</v>
      </c>
      <c r="AD128" s="50">
        <f t="shared" si="65"/>
        <v>15001.445043987473</v>
      </c>
    </row>
    <row r="129" spans="1:30" x14ac:dyDescent="0.35">
      <c r="A129" s="49">
        <v>11</v>
      </c>
      <c r="B129" s="50">
        <f t="shared" si="66"/>
        <v>880.98082145787782</v>
      </c>
      <c r="C129" s="50">
        <f t="shared" si="65"/>
        <v>1517.0168189840772</v>
      </c>
      <c r="D129" s="50">
        <f t="shared" si="65"/>
        <v>438.22021490024173</v>
      </c>
      <c r="E129" s="50">
        <f t="shared" si="65"/>
        <v>882.25613449631862</v>
      </c>
      <c r="F129" s="50">
        <f t="shared" si="65"/>
        <v>625.8265307462492</v>
      </c>
      <c r="G129" s="50">
        <f t="shared" si="65"/>
        <v>862.09569644262535</v>
      </c>
      <c r="H129" s="50">
        <f t="shared" si="65"/>
        <v>552.17276910804264</v>
      </c>
      <c r="I129" s="50">
        <f t="shared" si="65"/>
        <v>130.96877544301719</v>
      </c>
      <c r="J129" s="50">
        <f t="shared" si="65"/>
        <v>713.64870550969647</v>
      </c>
      <c r="K129" s="50">
        <f t="shared" si="65"/>
        <v>1134.1297260264478</v>
      </c>
      <c r="L129" s="50">
        <f t="shared" si="65"/>
        <v>400.24813714374574</v>
      </c>
      <c r="M129" s="50">
        <f t="shared" si="65"/>
        <v>1226.4655463480728</v>
      </c>
      <c r="N129" s="50">
        <f t="shared" si="65"/>
        <v>678.61466592567876</v>
      </c>
      <c r="O129" s="50">
        <f t="shared" si="65"/>
        <v>295.74822465541041</v>
      </c>
      <c r="P129" s="50">
        <f t="shared" si="65"/>
        <v>375.03338196142005</v>
      </c>
      <c r="Q129" s="50">
        <f t="shared" si="65"/>
        <v>125.6633167352345</v>
      </c>
      <c r="R129" s="50">
        <f t="shared" si="65"/>
        <v>711.08507007913795</v>
      </c>
      <c r="S129" s="50">
        <f t="shared" si="65"/>
        <v>941.25620956698504</v>
      </c>
      <c r="T129" s="50">
        <f t="shared" si="65"/>
        <v>612.69995603749862</v>
      </c>
      <c r="U129" s="50">
        <f t="shared" ref="C129:AD138" si="67">$C71*U42</f>
        <v>116.2911381301485</v>
      </c>
      <c r="V129" s="50">
        <f t="shared" si="67"/>
        <v>555.66810053883853</v>
      </c>
      <c r="W129" s="50">
        <f t="shared" si="67"/>
        <v>1226.8317162282231</v>
      </c>
      <c r="X129" s="50">
        <f t="shared" si="67"/>
        <v>587.80933490705263</v>
      </c>
      <c r="Y129" s="50">
        <f t="shared" si="67"/>
        <v>1223.3287053034408</v>
      </c>
      <c r="Z129" s="50">
        <f t="shared" si="67"/>
        <v>203.0539255627954</v>
      </c>
      <c r="AA129" s="50">
        <f t="shared" si="67"/>
        <v>719.3592935728625</v>
      </c>
      <c r="AB129" s="50">
        <f t="shared" si="67"/>
        <v>1135.0138222035409</v>
      </c>
      <c r="AC129" s="50">
        <f t="shared" si="67"/>
        <v>1125.3795513140631</v>
      </c>
      <c r="AD129" s="50">
        <f t="shared" si="67"/>
        <v>19996.86628932874</v>
      </c>
    </row>
    <row r="130" spans="1:30" x14ac:dyDescent="0.35">
      <c r="A130" s="49">
        <v>12</v>
      </c>
      <c r="B130" s="50">
        <f t="shared" si="66"/>
        <v>1137.3203837185197</v>
      </c>
      <c r="C130" s="50">
        <f t="shared" si="67"/>
        <v>1960.7246553282603</v>
      </c>
      <c r="D130" s="50">
        <f t="shared" si="67"/>
        <v>566.61532934935258</v>
      </c>
      <c r="E130" s="50">
        <f t="shared" si="67"/>
        <v>1155.0026899689753</v>
      </c>
      <c r="F130" s="50">
        <f t="shared" si="67"/>
        <v>807.93751976628653</v>
      </c>
      <c r="G130" s="50">
        <f t="shared" si="67"/>
        <v>1120.4670797858287</v>
      </c>
      <c r="H130" s="50">
        <f t="shared" si="67"/>
        <v>715.64260349123708</v>
      </c>
      <c r="I130" s="50">
        <f t="shared" si="67"/>
        <v>172.70322112891097</v>
      </c>
      <c r="J130" s="50">
        <f t="shared" si="67"/>
        <v>923.34489558351879</v>
      </c>
      <c r="K130" s="50">
        <f t="shared" si="67"/>
        <v>1472.4428773560999</v>
      </c>
      <c r="L130" s="50">
        <f t="shared" si="67"/>
        <v>517.28322652448821</v>
      </c>
      <c r="M130" s="50">
        <f t="shared" si="67"/>
        <v>1587.6430706003571</v>
      </c>
      <c r="N130" s="50">
        <f t="shared" si="67"/>
        <v>879.66922697328789</v>
      </c>
      <c r="O130" s="50">
        <f t="shared" si="67"/>
        <v>380.9491084469833</v>
      </c>
      <c r="P130" s="50">
        <f t="shared" si="67"/>
        <v>485.49448897370678</v>
      </c>
      <c r="Q130" s="50">
        <f t="shared" si="67"/>
        <v>161.34400519826747</v>
      </c>
      <c r="R130" s="50">
        <f t="shared" si="67"/>
        <v>923.39776354907008</v>
      </c>
      <c r="S130" s="50">
        <f t="shared" si="67"/>
        <v>1235.6066699972769</v>
      </c>
      <c r="T130" s="50">
        <f t="shared" si="67"/>
        <v>790.66906293144427</v>
      </c>
      <c r="U130" s="50">
        <f t="shared" si="67"/>
        <v>150.81859203619859</v>
      </c>
      <c r="V130" s="50">
        <f t="shared" si="67"/>
        <v>732.66201547466324</v>
      </c>
      <c r="W130" s="50">
        <f t="shared" si="67"/>
        <v>1598.3943621966041</v>
      </c>
      <c r="X130" s="50">
        <f t="shared" si="67"/>
        <v>759.72827403769065</v>
      </c>
      <c r="Y130" s="50">
        <f t="shared" si="67"/>
        <v>1583.9470447358729</v>
      </c>
      <c r="Z130" s="50">
        <f t="shared" si="67"/>
        <v>262.42174488983289</v>
      </c>
      <c r="AA130" s="50">
        <f t="shared" si="67"/>
        <v>933.16114309952104</v>
      </c>
      <c r="AB130" s="50">
        <f t="shared" si="67"/>
        <v>1473.9765468376791</v>
      </c>
      <c r="AC130" s="50">
        <f t="shared" si="67"/>
        <v>1466.0254344082769</v>
      </c>
      <c r="AD130" s="50">
        <f t="shared" si="67"/>
        <v>25955.39303638821</v>
      </c>
    </row>
    <row r="131" spans="1:30" x14ac:dyDescent="0.35">
      <c r="A131" s="49">
        <v>13</v>
      </c>
      <c r="B131" s="50">
        <f t="shared" si="66"/>
        <v>1436.839539562772</v>
      </c>
      <c r="C131" s="50">
        <f t="shared" si="67"/>
        <v>2479.7514301763695</v>
      </c>
      <c r="D131" s="50">
        <f t="shared" si="67"/>
        <v>716.8606840467736</v>
      </c>
      <c r="E131" s="50">
        <f t="shared" si="67"/>
        <v>1477.7198671266876</v>
      </c>
      <c r="F131" s="50">
        <f t="shared" si="67"/>
        <v>1020.7280074811379</v>
      </c>
      <c r="G131" s="50">
        <f t="shared" si="67"/>
        <v>1424.2506298693738</v>
      </c>
      <c r="H131" s="50">
        <f t="shared" si="67"/>
        <v>907.35256604503229</v>
      </c>
      <c r="I131" s="50">
        <f t="shared" si="67"/>
        <v>222.37844511786972</v>
      </c>
      <c r="J131" s="50">
        <f t="shared" si="67"/>
        <v>1168.8774300178695</v>
      </c>
      <c r="K131" s="50">
        <f t="shared" si="67"/>
        <v>1869.8319985776693</v>
      </c>
      <c r="L131" s="50">
        <f t="shared" si="67"/>
        <v>654.17682335805318</v>
      </c>
      <c r="M131" s="50">
        <f t="shared" si="67"/>
        <v>2010.7427578099828</v>
      </c>
      <c r="N131" s="50">
        <f t="shared" si="67"/>
        <v>1115.4943147661768</v>
      </c>
      <c r="O131" s="50">
        <f t="shared" si="67"/>
        <v>480.2875450659605</v>
      </c>
      <c r="P131" s="50">
        <f t="shared" si="67"/>
        <v>614.89830211751155</v>
      </c>
      <c r="Q131" s="50">
        <f t="shared" si="67"/>
        <v>202.81307058537422</v>
      </c>
      <c r="R131" s="50">
        <f t="shared" si="67"/>
        <v>1172.8320008749661</v>
      </c>
      <c r="S131" s="50">
        <f t="shared" si="67"/>
        <v>1584.6810906094215</v>
      </c>
      <c r="T131" s="50">
        <f t="shared" si="67"/>
        <v>998.53900413314523</v>
      </c>
      <c r="U131" s="50">
        <f t="shared" si="67"/>
        <v>191.33541293421507</v>
      </c>
      <c r="V131" s="50">
        <f t="shared" si="67"/>
        <v>943.31521431559065</v>
      </c>
      <c r="W131" s="50">
        <f t="shared" si="67"/>
        <v>2036.2099138628992</v>
      </c>
      <c r="X131" s="50">
        <f t="shared" si="67"/>
        <v>960.8283476500734</v>
      </c>
      <c r="Y131" s="50">
        <f t="shared" si="67"/>
        <v>2006.4821445734685</v>
      </c>
      <c r="Z131" s="50">
        <f t="shared" si="67"/>
        <v>331.86148454603443</v>
      </c>
      <c r="AA131" s="50">
        <f t="shared" si="67"/>
        <v>1184.104729574864</v>
      </c>
      <c r="AB131" s="50">
        <f t="shared" si="67"/>
        <v>1872.2231905335173</v>
      </c>
      <c r="AC131" s="50">
        <f t="shared" si="67"/>
        <v>1867.3655033678695</v>
      </c>
      <c r="AD131" s="50">
        <f t="shared" si="67"/>
        <v>32952.781448700676</v>
      </c>
    </row>
    <row r="132" spans="1:30" x14ac:dyDescent="0.35">
      <c r="A132" s="49">
        <v>14</v>
      </c>
      <c r="B132" s="50">
        <f t="shared" si="66"/>
        <v>1782.4217661192895</v>
      </c>
      <c r="C132" s="50">
        <f t="shared" si="67"/>
        <v>3079.2107678365905</v>
      </c>
      <c r="D132" s="50">
        <f t="shared" si="67"/>
        <v>890.44772799188934</v>
      </c>
      <c r="E132" s="50">
        <f t="shared" si="67"/>
        <v>1854.329646636799</v>
      </c>
      <c r="F132" s="50">
        <f t="shared" si="67"/>
        <v>1266.2472357055235</v>
      </c>
      <c r="G132" s="50">
        <f t="shared" si="67"/>
        <v>1776.7534993544105</v>
      </c>
      <c r="H132" s="50">
        <f t="shared" si="67"/>
        <v>1129.2907801926622</v>
      </c>
      <c r="I132" s="50">
        <f t="shared" si="67"/>
        <v>280.65701638057362</v>
      </c>
      <c r="J132" s="50">
        <f t="shared" si="67"/>
        <v>1452.7140303354802</v>
      </c>
      <c r="K132" s="50">
        <f t="shared" si="67"/>
        <v>2330.5454349694328</v>
      </c>
      <c r="L132" s="50">
        <f t="shared" si="67"/>
        <v>812.27601603581684</v>
      </c>
      <c r="M132" s="50">
        <f t="shared" si="67"/>
        <v>2500.0569976642792</v>
      </c>
      <c r="N132" s="50">
        <f t="shared" si="67"/>
        <v>1388.5431046073495</v>
      </c>
      <c r="O132" s="50">
        <f t="shared" si="67"/>
        <v>594.67649737049283</v>
      </c>
      <c r="P132" s="50">
        <f t="shared" si="67"/>
        <v>764.55858048596917</v>
      </c>
      <c r="Q132" s="50">
        <f t="shared" si="67"/>
        <v>250.42481673021274</v>
      </c>
      <c r="R132" s="50">
        <f t="shared" si="67"/>
        <v>1462.0639932010008</v>
      </c>
      <c r="S132" s="50">
        <f t="shared" si="67"/>
        <v>1992.8807263425444</v>
      </c>
      <c r="T132" s="50">
        <f t="shared" si="67"/>
        <v>1238.2952605151486</v>
      </c>
      <c r="U132" s="50">
        <f t="shared" si="67"/>
        <v>238.26674023346706</v>
      </c>
      <c r="V132" s="50">
        <f t="shared" si="67"/>
        <v>1190.4339750710631</v>
      </c>
      <c r="W132" s="50">
        <f t="shared" si="67"/>
        <v>2545.2349358940596</v>
      </c>
      <c r="X132" s="50">
        <f t="shared" si="67"/>
        <v>1193.090471386537</v>
      </c>
      <c r="Y132" s="50">
        <f t="shared" si="67"/>
        <v>2495.2389313905373</v>
      </c>
      <c r="Z132" s="50">
        <f t="shared" si="67"/>
        <v>412.05613454639854</v>
      </c>
      <c r="AA132" s="50">
        <f t="shared" si="67"/>
        <v>1474.8341083812472</v>
      </c>
      <c r="AB132" s="50">
        <f t="shared" si="67"/>
        <v>2334.0302976676126</v>
      </c>
      <c r="AC132" s="50">
        <f t="shared" si="67"/>
        <v>2333.934148848743</v>
      </c>
      <c r="AD132" s="50">
        <f t="shared" si="67"/>
        <v>41063.513641895122</v>
      </c>
    </row>
    <row r="133" spans="1:30" x14ac:dyDescent="0.35">
      <c r="A133" s="49">
        <v>15</v>
      </c>
      <c r="B133" s="50">
        <f t="shared" si="66"/>
        <v>2176.8945454033592</v>
      </c>
      <c r="C133" s="50">
        <f t="shared" si="67"/>
        <v>3764.1217163636943</v>
      </c>
      <c r="D133" s="50">
        <f t="shared" si="67"/>
        <v>1088.8407675285821</v>
      </c>
      <c r="E133" s="50">
        <f t="shared" si="67"/>
        <v>2288.7107959859713</v>
      </c>
      <c r="F133" s="50">
        <f t="shared" si="67"/>
        <v>1546.5046798383319</v>
      </c>
      <c r="G133" s="50">
        <f t="shared" si="67"/>
        <v>2181.2340836779222</v>
      </c>
      <c r="H133" s="50">
        <f t="shared" si="67"/>
        <v>1383.4125222754551</v>
      </c>
      <c r="I133" s="50">
        <f t="shared" si="67"/>
        <v>348.19608836478272</v>
      </c>
      <c r="J133" s="50">
        <f t="shared" si="67"/>
        <v>1777.2786992294514</v>
      </c>
      <c r="K133" s="50">
        <f t="shared" si="67"/>
        <v>2858.7661160739776</v>
      </c>
      <c r="L133" s="50">
        <f t="shared" si="67"/>
        <v>992.90291412078511</v>
      </c>
      <c r="M133" s="50">
        <f t="shared" si="67"/>
        <v>3059.8036845890224</v>
      </c>
      <c r="N133" s="50">
        <f t="shared" si="67"/>
        <v>1701.2285248475289</v>
      </c>
      <c r="O133" s="50">
        <f t="shared" si="67"/>
        <v>725.00944611260127</v>
      </c>
      <c r="P133" s="50">
        <f t="shared" si="67"/>
        <v>935.76631883958294</v>
      </c>
      <c r="Q133" s="50">
        <f t="shared" si="67"/>
        <v>304.52485150331205</v>
      </c>
      <c r="R133" s="50">
        <f t="shared" si="67"/>
        <v>1793.7290929268504</v>
      </c>
      <c r="S133" s="50">
        <f t="shared" si="67"/>
        <v>2464.5634276825813</v>
      </c>
      <c r="T133" s="50">
        <f t="shared" si="67"/>
        <v>1511.8841222226622</v>
      </c>
      <c r="U133" s="50">
        <f t="shared" si="67"/>
        <v>292.03087547327789</v>
      </c>
      <c r="V133" s="50">
        <f t="shared" si="67"/>
        <v>1476.8015388594654</v>
      </c>
      <c r="W133" s="50">
        <f t="shared" si="67"/>
        <v>3130.3597192430075</v>
      </c>
      <c r="X133" s="50">
        <f t="shared" si="67"/>
        <v>1458.4589085743612</v>
      </c>
      <c r="Y133" s="50">
        <f t="shared" si="67"/>
        <v>3054.4483194677669</v>
      </c>
      <c r="Z133" s="50">
        <f t="shared" si="67"/>
        <v>503.67600748315562</v>
      </c>
      <c r="AA133" s="50">
        <f t="shared" si="67"/>
        <v>1807.9512135649209</v>
      </c>
      <c r="AB133" s="50">
        <f t="shared" si="67"/>
        <v>2863.6092553877079</v>
      </c>
      <c r="AC133" s="50">
        <f t="shared" si="67"/>
        <v>2870.2048153758265</v>
      </c>
      <c r="AD133" s="50">
        <f t="shared" si="67"/>
        <v>50360.91305101593</v>
      </c>
    </row>
    <row r="134" spans="1:30" x14ac:dyDescent="0.35">
      <c r="A134" s="49">
        <v>16</v>
      </c>
      <c r="B134" s="50">
        <f t="shared" si="66"/>
        <v>2623.0344156774941</v>
      </c>
      <c r="C134" s="50">
        <f t="shared" si="67"/>
        <v>4539.4171646960394</v>
      </c>
      <c r="D134" s="50">
        <f t="shared" si="67"/>
        <v>1313.4793707507356</v>
      </c>
      <c r="E134" s="50">
        <f t="shared" si="67"/>
        <v>2784.7019685326263</v>
      </c>
      <c r="F134" s="50">
        <f t="shared" si="67"/>
        <v>1863.4736355307796</v>
      </c>
      <c r="G134" s="50">
        <f t="shared" si="67"/>
        <v>2640.9060443354056</v>
      </c>
      <c r="H134" s="50">
        <f t="shared" si="67"/>
        <v>1671.6430449708998</v>
      </c>
      <c r="I134" s="50">
        <f t="shared" si="67"/>
        <v>425.64770679269634</v>
      </c>
      <c r="J134" s="50">
        <f t="shared" si="67"/>
        <v>2144.9555625290004</v>
      </c>
      <c r="K134" s="50">
        <f t="shared" si="67"/>
        <v>3458.6170424905822</v>
      </c>
      <c r="L134" s="50">
        <f t="shared" si="67"/>
        <v>1197.3568730663005</v>
      </c>
      <c r="M134" s="50">
        <f t="shared" si="67"/>
        <v>3694.1327231058094</v>
      </c>
      <c r="N134" s="50">
        <f t="shared" si="67"/>
        <v>2055.9267082852052</v>
      </c>
      <c r="O134" s="50">
        <f t="shared" si="67"/>
        <v>872.1621899559035</v>
      </c>
      <c r="P134" s="50">
        <f t="shared" si="67"/>
        <v>1129.7917345366072</v>
      </c>
      <c r="Q134" s="50">
        <f t="shared" si="67"/>
        <v>365.45091532296095</v>
      </c>
      <c r="R134" s="50">
        <f t="shared" si="67"/>
        <v>2170.4252100765138</v>
      </c>
      <c r="S134" s="50">
        <f t="shared" si="67"/>
        <v>3004.0465358457441</v>
      </c>
      <c r="T134" s="50">
        <f t="shared" si="67"/>
        <v>1821.2162394787604</v>
      </c>
      <c r="U134" s="50">
        <f t="shared" si="67"/>
        <v>353.03986477500609</v>
      </c>
      <c r="V134" s="50">
        <f t="shared" si="67"/>
        <v>1805.1794249824163</v>
      </c>
      <c r="W134" s="50">
        <f t="shared" si="67"/>
        <v>3796.4135325430757</v>
      </c>
      <c r="X134" s="50">
        <f t="shared" si="67"/>
        <v>1758.8445326152817</v>
      </c>
      <c r="Y134" s="50">
        <f t="shared" si="67"/>
        <v>3688.2736549598453</v>
      </c>
      <c r="Z134" s="50">
        <f t="shared" si="67"/>
        <v>607.37986795654763</v>
      </c>
      <c r="AA134" s="50">
        <f t="shared" si="67"/>
        <v>2186.0194338778447</v>
      </c>
      <c r="AB134" s="50">
        <f t="shared" si="67"/>
        <v>3465.1117375311628</v>
      </c>
      <c r="AC134" s="50">
        <f t="shared" si="67"/>
        <v>3480.5948417677041</v>
      </c>
      <c r="AD134" s="50">
        <f t="shared" si="67"/>
        <v>60917.24197698896</v>
      </c>
    </row>
    <row r="135" spans="1:30" x14ac:dyDescent="0.35">
      <c r="A135" s="49">
        <v>17</v>
      </c>
      <c r="B135" s="50">
        <f t="shared" si="66"/>
        <v>3123.5712596905082</v>
      </c>
      <c r="C135" s="50">
        <f t="shared" si="67"/>
        <v>5409.9509990791048</v>
      </c>
      <c r="D135" s="50">
        <f t="shared" si="67"/>
        <v>1565.7804128596897</v>
      </c>
      <c r="E135" s="50">
        <f t="shared" si="67"/>
        <v>3346.1044102485689</v>
      </c>
      <c r="F135" s="50">
        <f t="shared" si="67"/>
        <v>2219.094263573224</v>
      </c>
      <c r="G135" s="50">
        <f t="shared" si="67"/>
        <v>3158.9417599680146</v>
      </c>
      <c r="H135" s="50">
        <f t="shared" si="67"/>
        <v>1995.8799874354193</v>
      </c>
      <c r="I135" s="50">
        <f t="shared" si="67"/>
        <v>513.65908811607142</v>
      </c>
      <c r="J135" s="50">
        <f t="shared" si="67"/>
        <v>2558.0921404271785</v>
      </c>
      <c r="K135" s="50">
        <f t="shared" si="67"/>
        <v>4134.1659831035931</v>
      </c>
      <c r="L135" s="50">
        <f t="shared" si="67"/>
        <v>1426.9163855597405</v>
      </c>
      <c r="M135" s="50">
        <f t="shared" si="67"/>
        <v>4407.1315708106185</v>
      </c>
      <c r="N135" s="50">
        <f t="shared" si="67"/>
        <v>2454.9799391765273</v>
      </c>
      <c r="O135" s="50">
        <f t="shared" si="67"/>
        <v>1036.9943695236216</v>
      </c>
      <c r="P135" s="50">
        <f t="shared" si="67"/>
        <v>1347.8859606205888</v>
      </c>
      <c r="Q135" s="50">
        <f t="shared" si="67"/>
        <v>433.53358032010641</v>
      </c>
      <c r="R135" s="50">
        <f t="shared" si="67"/>
        <v>2594.7157381338225</v>
      </c>
      <c r="S135" s="50">
        <f t="shared" si="67"/>
        <v>3615.6094374411177</v>
      </c>
      <c r="T135" s="50">
        <f t="shared" si="67"/>
        <v>2168.1696355006138</v>
      </c>
      <c r="U135" s="50">
        <f t="shared" si="67"/>
        <v>421.69999656685343</v>
      </c>
      <c r="V135" s="50">
        <f t="shared" si="67"/>
        <v>2178.3086197675289</v>
      </c>
      <c r="W135" s="50">
        <f t="shared" si="67"/>
        <v>4548.1691491939173</v>
      </c>
      <c r="X135" s="50">
        <f t="shared" si="67"/>
        <v>2096.1276006986927</v>
      </c>
      <c r="Y135" s="50">
        <f t="shared" si="67"/>
        <v>4400.8162086010771</v>
      </c>
      <c r="Z135" s="50">
        <f t="shared" si="67"/>
        <v>723.81589272854023</v>
      </c>
      <c r="AA135" s="50">
        <f t="shared" si="67"/>
        <v>2611.5666698187674</v>
      </c>
      <c r="AB135" s="50">
        <f t="shared" si="67"/>
        <v>4142.6343673126803</v>
      </c>
      <c r="AC135" s="50">
        <f t="shared" si="67"/>
        <v>4169.4696327285592</v>
      </c>
      <c r="AD135" s="50">
        <f t="shared" si="67"/>
        <v>72803.785059004731</v>
      </c>
    </row>
    <row r="136" spans="1:30" x14ac:dyDescent="0.35">
      <c r="A136" s="49">
        <v>18</v>
      </c>
      <c r="B136" s="50">
        <f t="shared" si="66"/>
        <v>3681.1919857662747</v>
      </c>
      <c r="C136" s="50">
        <f t="shared" si="67"/>
        <v>6380.5042547834655</v>
      </c>
      <c r="D136" s="50">
        <f t="shared" si="67"/>
        <v>1847.1398352171707</v>
      </c>
      <c r="E136" s="50">
        <f t="shared" si="67"/>
        <v>3976.6843427332246</v>
      </c>
      <c r="F136" s="50">
        <f t="shared" si="67"/>
        <v>2615.276203723025</v>
      </c>
      <c r="G136" s="50">
        <f t="shared" si="67"/>
        <v>3738.4753167583845</v>
      </c>
      <c r="H136" s="50">
        <f t="shared" si="67"/>
        <v>2357.9954546113904</v>
      </c>
      <c r="I136" s="50">
        <f t="shared" si="67"/>
        <v>612.87287200315097</v>
      </c>
      <c r="J136" s="50">
        <f t="shared" si="67"/>
        <v>3019.0021631418176</v>
      </c>
      <c r="K136" s="50">
        <f t="shared" si="67"/>
        <v>4889.4295381081565</v>
      </c>
      <c r="L136" s="50">
        <f t="shared" si="67"/>
        <v>1682.8407072126752</v>
      </c>
      <c r="M136" s="50">
        <f t="shared" si="67"/>
        <v>5202.8300125510486</v>
      </c>
      <c r="N136" s="50">
        <f t="shared" si="67"/>
        <v>2900.6991963429414</v>
      </c>
      <c r="O136" s="50">
        <f t="shared" si="67"/>
        <v>1220.3507724982856</v>
      </c>
      <c r="P136" s="50">
        <f t="shared" si="67"/>
        <v>1591.2825041549825</v>
      </c>
      <c r="Q136" s="50">
        <f t="shared" si="67"/>
        <v>509.09684723292071</v>
      </c>
      <c r="R136" s="50">
        <f t="shared" si="67"/>
        <v>3069.1320856910074</v>
      </c>
      <c r="S136" s="50">
        <f t="shared" si="67"/>
        <v>4303.4958334015046</v>
      </c>
      <c r="T136" s="50">
        <f t="shared" si="67"/>
        <v>2554.592291686829</v>
      </c>
      <c r="U136" s="50">
        <f t="shared" si="67"/>
        <v>498.41223139932367</v>
      </c>
      <c r="V136" s="50">
        <f t="shared" si="67"/>
        <v>2598.9106539047266</v>
      </c>
      <c r="W136" s="50">
        <f t="shared" si="67"/>
        <v>5390.3467876233408</v>
      </c>
      <c r="X136" s="50">
        <f t="shared" si="67"/>
        <v>2472.1601380778438</v>
      </c>
      <c r="Y136" s="50">
        <f t="shared" si="67"/>
        <v>5196.1199080395127</v>
      </c>
      <c r="Z136" s="50">
        <f t="shared" si="67"/>
        <v>853.62249599108475</v>
      </c>
      <c r="AA136" s="50">
        <f t="shared" si="67"/>
        <v>3087.0879745025995</v>
      </c>
      <c r="AB136" s="50">
        <f t="shared" si="67"/>
        <v>4900.2227521556752</v>
      </c>
      <c r="AC136" s="50">
        <f t="shared" si="67"/>
        <v>4941.1462887640309</v>
      </c>
      <c r="AD136" s="50">
        <f t="shared" si="67"/>
        <v>86090.921448076406</v>
      </c>
    </row>
    <row r="137" spans="1:30" x14ac:dyDescent="0.35">
      <c r="A137" s="49">
        <v>19</v>
      </c>
      <c r="B137" s="50">
        <f t="shared" ref="B137:B145" si="68">$C79*B50</f>
        <v>4298.5437184870516</v>
      </c>
      <c r="C137" s="50">
        <f t="shared" si="67"/>
        <v>7455.7904550778103</v>
      </c>
      <c r="D137" s="50">
        <f t="shared" si="67"/>
        <v>2158.934172672572</v>
      </c>
      <c r="E137" s="50">
        <f t="shared" si="67"/>
        <v>4680.1750761911817</v>
      </c>
      <c r="F137" s="50">
        <f t="shared" si="67"/>
        <v>3053.9008403515354</v>
      </c>
      <c r="G137" s="50">
        <f t="shared" si="67"/>
        <v>4382.6051227021217</v>
      </c>
      <c r="H137" s="50">
        <f t="shared" si="67"/>
        <v>2759.8378278165446</v>
      </c>
      <c r="I137" s="50">
        <f t="shared" si="67"/>
        <v>723.92735091564043</v>
      </c>
      <c r="J137" s="50">
        <f t="shared" si="67"/>
        <v>3529.9680175162134</v>
      </c>
      <c r="K137" s="50">
        <f t="shared" si="67"/>
        <v>5728.376685343228</v>
      </c>
      <c r="L137" s="50">
        <f t="shared" si="67"/>
        <v>1966.3712673716134</v>
      </c>
      <c r="M137" s="50">
        <f t="shared" si="67"/>
        <v>6085.2043113290383</v>
      </c>
      <c r="N137" s="50">
        <f t="shared" si="67"/>
        <v>3395.3663681205753</v>
      </c>
      <c r="O137" s="50">
        <f t="shared" si="67"/>
        <v>1423.0624623284893</v>
      </c>
      <c r="P137" s="50">
        <f t="shared" si="67"/>
        <v>1861.1985142302874</v>
      </c>
      <c r="Q137" s="50">
        <f t="shared" si="67"/>
        <v>592.4586601674232</v>
      </c>
      <c r="R137" s="50">
        <f t="shared" si="67"/>
        <v>3596.175886820336</v>
      </c>
      <c r="S137" s="50">
        <f t="shared" si="67"/>
        <v>5071.9157661999534</v>
      </c>
      <c r="T137" s="50">
        <f t="shared" si="67"/>
        <v>2982.3043874856962</v>
      </c>
      <c r="U137" s="50">
        <f t="shared" si="67"/>
        <v>583.57257654090984</v>
      </c>
      <c r="V137" s="50">
        <f t="shared" si="67"/>
        <v>3069.6885815471901</v>
      </c>
      <c r="W137" s="50">
        <f t="shared" si="67"/>
        <v>6327.6175697761018</v>
      </c>
      <c r="X137" s="50">
        <f t="shared" si="67"/>
        <v>2888.7680073197525</v>
      </c>
      <c r="Y137" s="50">
        <f t="shared" si="67"/>
        <v>6078.1754535168366</v>
      </c>
      <c r="Z137" s="50">
        <f t="shared" si="67"/>
        <v>997.42904553302981</v>
      </c>
      <c r="AA137" s="50">
        <f t="shared" si="67"/>
        <v>3615.047855985435</v>
      </c>
      <c r="AB137" s="50">
        <f t="shared" si="67"/>
        <v>5741.8750067476067</v>
      </c>
      <c r="AC137" s="50">
        <f t="shared" si="67"/>
        <v>5799.8967915363028</v>
      </c>
      <c r="AD137" s="50">
        <f t="shared" si="67"/>
        <v>100848.18777963048</v>
      </c>
    </row>
    <row r="138" spans="1:30" x14ac:dyDescent="0.35">
      <c r="A138" s="49">
        <v>20</v>
      </c>
      <c r="B138" s="50">
        <f t="shared" si="68"/>
        <v>4978.2365879998561</v>
      </c>
      <c r="C138" s="50">
        <f t="shared" si="67"/>
        <v>8640.4602840796942</v>
      </c>
      <c r="D138" s="50">
        <f t="shared" si="67"/>
        <v>2502.5218908765532</v>
      </c>
      <c r="E138" s="50">
        <f t="shared" si="67"/>
        <v>5460.2788949579417</v>
      </c>
      <c r="F138" s="50">
        <f t="shared" si="67"/>
        <v>3536.8232831136061</v>
      </c>
      <c r="G138" s="50">
        <f t="shared" si="67"/>
        <v>5094.3962110150851</v>
      </c>
      <c r="H138" s="50">
        <f t="shared" si="67"/>
        <v>3203.2333542732913</v>
      </c>
      <c r="I138" s="50">
        <f t="shared" si="67"/>
        <v>847.45667947898357</v>
      </c>
      <c r="J138" s="50">
        <f t="shared" si="67"/>
        <v>4093.2428907378298</v>
      </c>
      <c r="K138" s="50">
        <f t="shared" si="67"/>
        <v>6654.931900394582</v>
      </c>
      <c r="L138" s="50">
        <f t="shared" si="67"/>
        <v>2278.7329038279813</v>
      </c>
      <c r="M138" s="50">
        <f t="shared" si="67"/>
        <v>7058.1808473475839</v>
      </c>
      <c r="N138" s="50">
        <f t="shared" si="67"/>
        <v>3941.2361972811427</v>
      </c>
      <c r="O138" s="50">
        <f t="shared" si="67"/>
        <v>1645.9477629076905</v>
      </c>
      <c r="P138" s="50">
        <f t="shared" si="67"/>
        <v>2158.835893658953</v>
      </c>
      <c r="Q138" s="50">
        <f t="shared" si="67"/>
        <v>683.93135448955195</v>
      </c>
      <c r="R138" s="50">
        <f t="shared" si="67"/>
        <v>4178.3209463226176</v>
      </c>
      <c r="S138" s="50">
        <f t="shared" si="67"/>
        <v>5925.047441014086</v>
      </c>
      <c r="T138" s="50">
        <f t="shared" si="67"/>
        <v>3453.1002577576724</v>
      </c>
      <c r="U138" s="50">
        <f t="shared" si="67"/>
        <v>677.5724151015761</v>
      </c>
      <c r="V138" s="50">
        <f t="shared" si="67"/>
        <v>3593.3278728640048</v>
      </c>
      <c r="W138" s="50">
        <f t="shared" si="67"/>
        <v>7364.6065794334772</v>
      </c>
      <c r="X138" s="50">
        <f t="shared" ref="C138:AD145" si="69">$C80*X51</f>
        <v>3347.7527193641267</v>
      </c>
      <c r="Y138" s="50">
        <f t="shared" si="69"/>
        <v>7050.9239269687314</v>
      </c>
      <c r="Z138" s="50">
        <f t="shared" si="69"/>
        <v>1155.856489497557</v>
      </c>
      <c r="AA138" s="50">
        <f t="shared" si="69"/>
        <v>4197.8823007024712</v>
      </c>
      <c r="AB138" s="50">
        <f t="shared" si="69"/>
        <v>6671.5448537318816</v>
      </c>
      <c r="AC138" s="50">
        <f t="shared" si="69"/>
        <v>6749.9508200676537</v>
      </c>
      <c r="AD138" s="50">
        <f t="shared" si="69"/>
        <v>117144.33355926616</v>
      </c>
    </row>
    <row r="139" spans="1:30" x14ac:dyDescent="0.35">
      <c r="A139" s="49">
        <v>21</v>
      </c>
      <c r="B139" s="50">
        <f t="shared" si="68"/>
        <v>5722.8461869589519</v>
      </c>
      <c r="C139" s="50">
        <f t="shared" si="69"/>
        <v>9939.1057073106003</v>
      </c>
      <c r="D139" s="50">
        <f t="shared" si="69"/>
        <v>2879.2445659798136</v>
      </c>
      <c r="E139" s="50">
        <f t="shared" si="69"/>
        <v>6320.6687497543289</v>
      </c>
      <c r="F139" s="50">
        <f t="shared" si="69"/>
        <v>4065.8741116346123</v>
      </c>
      <c r="G139" s="50">
        <f t="shared" si="69"/>
        <v>5876.8822838137112</v>
      </c>
      <c r="H139" s="50">
        <f t="shared" si="69"/>
        <v>3689.987552725639</v>
      </c>
      <c r="I139" s="50">
        <f t="shared" si="69"/>
        <v>984.09106600592156</v>
      </c>
      <c r="J139" s="50">
        <f t="shared" si="69"/>
        <v>4711.0526626242472</v>
      </c>
      <c r="K139" s="50">
        <f t="shared" si="69"/>
        <v>7672.9779211990317</v>
      </c>
      <c r="L139" s="50">
        <f t="shared" si="69"/>
        <v>2621.1349515296461</v>
      </c>
      <c r="M139" s="50">
        <f t="shared" si="69"/>
        <v>8125.6393318852724</v>
      </c>
      <c r="N139" s="50">
        <f t="shared" si="69"/>
        <v>4540.5380012477071</v>
      </c>
      <c r="O139" s="50">
        <f t="shared" si="69"/>
        <v>1889.8131242514946</v>
      </c>
      <c r="P139" s="50">
        <f t="shared" si="69"/>
        <v>2485.3822808235223</v>
      </c>
      <c r="Q139" s="50">
        <f t="shared" si="69"/>
        <v>783.82204961765103</v>
      </c>
      <c r="R139" s="50">
        <f t="shared" si="69"/>
        <v>4818.0149637762333</v>
      </c>
      <c r="S139" s="50">
        <f t="shared" si="69"/>
        <v>6867.0388699758732</v>
      </c>
      <c r="T139" s="50">
        <f t="shared" si="69"/>
        <v>3968.7501163011584</v>
      </c>
      <c r="U139" s="50">
        <f t="shared" si="69"/>
        <v>780.79879729047946</v>
      </c>
      <c r="V139" s="50">
        <f t="shared" si="69"/>
        <v>4172.4972302207489</v>
      </c>
      <c r="W139" s="50">
        <f t="shared" si="69"/>
        <v>8505.8955846854005</v>
      </c>
      <c r="X139" s="50">
        <f t="shared" si="69"/>
        <v>3850.8930305132972</v>
      </c>
      <c r="Y139" s="50">
        <f t="shared" si="69"/>
        <v>8118.259980213672</v>
      </c>
      <c r="Z139" s="50">
        <f t="shared" si="69"/>
        <v>1329.5179090156669</v>
      </c>
      <c r="AA139" s="50">
        <f t="shared" si="69"/>
        <v>4838.000564591277</v>
      </c>
      <c r="AB139" s="50">
        <f t="shared" si="69"/>
        <v>7693.14437198219</v>
      </c>
      <c r="AC139" s="50">
        <f t="shared" si="69"/>
        <v>7795.4982572103481</v>
      </c>
      <c r="AD139" s="50">
        <f t="shared" si="69"/>
        <v>135047.37022313848</v>
      </c>
    </row>
    <row r="140" spans="1:30" x14ac:dyDescent="0.35">
      <c r="A140" s="49">
        <v>22</v>
      </c>
      <c r="B140" s="50">
        <f t="shared" si="68"/>
        <v>6534.915749382164</v>
      </c>
      <c r="C140" s="50">
        <f t="shared" si="69"/>
        <v>11356.263629600278</v>
      </c>
      <c r="D140" s="50">
        <f t="shared" si="69"/>
        <v>3290.427932245228</v>
      </c>
      <c r="E140" s="50">
        <f t="shared" si="69"/>
        <v>7264.9897844020988</v>
      </c>
      <c r="F140" s="50">
        <f t="shared" si="69"/>
        <v>4642.8609227495426</v>
      </c>
      <c r="G140" s="50">
        <f t="shared" si="69"/>
        <v>6733.0675366861069</v>
      </c>
      <c r="H140" s="50">
        <f t="shared" si="69"/>
        <v>4221.8864645083959</v>
      </c>
      <c r="I140" s="50">
        <f t="shared" si="69"/>
        <v>1134.4569482216757</v>
      </c>
      <c r="J140" s="50">
        <f t="shared" si="69"/>
        <v>5385.5975870488292</v>
      </c>
      <c r="K140" s="50">
        <f t="shared" si="69"/>
        <v>8786.3582132197334</v>
      </c>
      <c r="L140" s="50">
        <f t="shared" si="69"/>
        <v>2994.7722089994782</v>
      </c>
      <c r="M140" s="50">
        <f t="shared" si="69"/>
        <v>9291.4156644027771</v>
      </c>
      <c r="N140" s="50">
        <f t="shared" si="69"/>
        <v>5195.4772034421976</v>
      </c>
      <c r="O140" s="50">
        <f t="shared" si="69"/>
        <v>2155.4538888111379</v>
      </c>
      <c r="P140" s="50">
        <f t="shared" si="69"/>
        <v>2842.0119225635995</v>
      </c>
      <c r="Q140" s="50">
        <f t="shared" si="69"/>
        <v>892.4329959246511</v>
      </c>
      <c r="R140" s="50">
        <f t="shared" si="69"/>
        <v>5517.6810712187116</v>
      </c>
      <c r="S140" s="50">
        <f t="shared" si="69"/>
        <v>7902.0093635084795</v>
      </c>
      <c r="T140" s="50">
        <f t="shared" si="69"/>
        <v>4531.0015838027512</v>
      </c>
      <c r="U140" s="50">
        <f t="shared" si="69"/>
        <v>893.634699826874</v>
      </c>
      <c r="V140" s="50">
        <f t="shared" si="69"/>
        <v>4809.8493368031413</v>
      </c>
      <c r="W140" s="50">
        <f t="shared" si="69"/>
        <v>9756.025475916731</v>
      </c>
      <c r="X140" s="50">
        <f t="shared" si="69"/>
        <v>4399.9463601013094</v>
      </c>
      <c r="Y140" s="50">
        <f t="shared" si="69"/>
        <v>9284.0346698540543</v>
      </c>
      <c r="Z140" s="50">
        <f t="shared" si="69"/>
        <v>1519.0190087526635</v>
      </c>
      <c r="AA140" s="50">
        <f t="shared" si="69"/>
        <v>5537.7867687670087</v>
      </c>
      <c r="AB140" s="50">
        <f t="shared" si="69"/>
        <v>8810.5464479322291</v>
      </c>
      <c r="AC140" s="50">
        <f t="shared" si="69"/>
        <v>8940.6914338135775</v>
      </c>
      <c r="AD140" s="50">
        <f t="shared" si="69"/>
        <v>154624.61487250545</v>
      </c>
    </row>
    <row r="141" spans="1:30" x14ac:dyDescent="0.35">
      <c r="A141" s="49">
        <v>23</v>
      </c>
      <c r="B141" s="50">
        <f t="shared" si="68"/>
        <v>7416.958094664592</v>
      </c>
      <c r="C141" s="50">
        <f t="shared" si="69"/>
        <v>12896.419161851489</v>
      </c>
      <c r="D141" s="50">
        <f t="shared" si="69"/>
        <v>3737.3828179466391</v>
      </c>
      <c r="E141" s="50">
        <f t="shared" si="69"/>
        <v>8296.8607197246856</v>
      </c>
      <c r="F141" s="50">
        <f t="shared" si="69"/>
        <v>5269.5697109955327</v>
      </c>
      <c r="G141" s="50">
        <f t="shared" si="69"/>
        <v>7665.928296809705</v>
      </c>
      <c r="H141" s="50">
        <f t="shared" si="69"/>
        <v>4800.6977735737946</v>
      </c>
      <c r="I141" s="50">
        <f t="shared" si="69"/>
        <v>1299.1771549649645</v>
      </c>
      <c r="J141" s="50">
        <f t="shared" si="69"/>
        <v>6119.0537949108175</v>
      </c>
      <c r="K141" s="50">
        <f t="shared" si="69"/>
        <v>9998.8791801901389</v>
      </c>
      <c r="L141" s="50">
        <f t="shared" si="69"/>
        <v>3400.8258013698601</v>
      </c>
      <c r="M141" s="50">
        <f t="shared" si="69"/>
        <v>10559.304487548668</v>
      </c>
      <c r="N141" s="50">
        <f t="shared" si="69"/>
        <v>5908.2367044573975</v>
      </c>
      <c r="O141" s="50">
        <f t="shared" si="69"/>
        <v>2443.6549740352129</v>
      </c>
      <c r="P141" s="50">
        <f t="shared" si="69"/>
        <v>3229.8864547938597</v>
      </c>
      <c r="Q141" s="50">
        <f t="shared" si="69"/>
        <v>1010.0618830523821</v>
      </c>
      <c r="R141" s="50">
        <f t="shared" si="69"/>
        <v>6279.7192124239764</v>
      </c>
      <c r="S141" s="50">
        <f t="shared" si="69"/>
        <v>9034.0508886757743</v>
      </c>
      <c r="T141" s="50">
        <f t="shared" si="69"/>
        <v>5141.5810506828357</v>
      </c>
      <c r="U141" s="50">
        <f t="shared" si="69"/>
        <v>1016.4592583266241</v>
      </c>
      <c r="V141" s="50">
        <f t="shared" si="69"/>
        <v>5508.0215453075753</v>
      </c>
      <c r="W141" s="50">
        <f t="shared" si="69"/>
        <v>11119.498460800378</v>
      </c>
      <c r="X141" s="50">
        <f t="shared" si="69"/>
        <v>4996.6500565609913</v>
      </c>
      <c r="Y141" s="50">
        <f t="shared" si="69"/>
        <v>10552.057992949236</v>
      </c>
      <c r="Z141" s="50">
        <f t="shared" si="69"/>
        <v>1724.9585549687743</v>
      </c>
      <c r="AA141" s="50">
        <f t="shared" si="69"/>
        <v>6299.6013292975904</v>
      </c>
      <c r="AB141" s="50">
        <f t="shared" si="69"/>
        <v>10027.58697449823</v>
      </c>
      <c r="AC141" s="50">
        <f t="shared" si="69"/>
        <v>10189.647148893602</v>
      </c>
      <c r="AD141" s="50">
        <f t="shared" si="69"/>
        <v>175942.72948427533</v>
      </c>
    </row>
    <row r="142" spans="1:30" x14ac:dyDescent="0.35">
      <c r="A142" s="49">
        <v>24</v>
      </c>
      <c r="B142" s="50">
        <f t="shared" si="68"/>
        <v>8371.4573716038922</v>
      </c>
      <c r="C142" s="50">
        <f t="shared" si="69"/>
        <v>14564.00855437081</v>
      </c>
      <c r="D142" s="50">
        <f t="shared" si="69"/>
        <v>4221.4059860012612</v>
      </c>
      <c r="E142" s="50">
        <f t="shared" si="69"/>
        <v>9419.8751134217691</v>
      </c>
      <c r="F142" s="50">
        <f t="shared" si="69"/>
        <v>5947.7661071034636</v>
      </c>
      <c r="G142" s="50">
        <f t="shared" si="69"/>
        <v>8678.4145011581168</v>
      </c>
      <c r="H142" s="50">
        <f t="shared" si="69"/>
        <v>5428.1718145033392</v>
      </c>
      <c r="I142" s="50">
        <f t="shared" si="69"/>
        <v>1478.8710554018903</v>
      </c>
      <c r="J142" s="50">
        <f t="shared" si="69"/>
        <v>6913.574644828298</v>
      </c>
      <c r="K142" s="50">
        <f t="shared" si="69"/>
        <v>11314.312156939899</v>
      </c>
      <c r="L142" s="50">
        <f t="shared" si="69"/>
        <v>3840.4639552906315</v>
      </c>
      <c r="M142" s="50">
        <f t="shared" si="69"/>
        <v>11933.061484253543</v>
      </c>
      <c r="N142" s="50">
        <f t="shared" si="69"/>
        <v>6680.9781162857835</v>
      </c>
      <c r="O142" s="50">
        <f t="shared" si="69"/>
        <v>2755.1914837377299</v>
      </c>
      <c r="P142" s="50">
        <f t="shared" si="69"/>
        <v>3650.1556043464284</v>
      </c>
      <c r="Q142" s="50">
        <f t="shared" si="69"/>
        <v>1137.0021154976848</v>
      </c>
      <c r="R142" s="50">
        <f t="shared" si="69"/>
        <v>7106.5073864730612</v>
      </c>
      <c r="S142" s="50">
        <f t="shared" si="69"/>
        <v>10267.22931120861</v>
      </c>
      <c r="T142" s="50">
        <f t="shared" si="69"/>
        <v>5802.1948993868609</v>
      </c>
      <c r="U142" s="50">
        <f t="shared" si="69"/>
        <v>1149.6479765715478</v>
      </c>
      <c r="V142" s="50">
        <f t="shared" si="69"/>
        <v>6269.6365132951596</v>
      </c>
      <c r="W142" s="50">
        <f t="shared" si="69"/>
        <v>12600.780050170873</v>
      </c>
      <c r="X142" s="50">
        <f t="shared" si="69"/>
        <v>5642.7225342563715</v>
      </c>
      <c r="Y142" s="50">
        <f t="shared" si="69"/>
        <v>11926.101167170122</v>
      </c>
      <c r="Z142" s="50">
        <f t="shared" si="69"/>
        <v>1947.9287688407962</v>
      </c>
      <c r="AA142" s="50">
        <f t="shared" si="69"/>
        <v>7125.7822450270387</v>
      </c>
      <c r="AB142" s="50">
        <f t="shared" si="69"/>
        <v>11348.06683374828</v>
      </c>
      <c r="AC142" s="50">
        <f t="shared" si="69"/>
        <v>11546.448497071064</v>
      </c>
      <c r="AD142" s="50">
        <f t="shared" si="69"/>
        <v>199067.75624796431</v>
      </c>
    </row>
    <row r="143" spans="1:30" x14ac:dyDescent="0.35">
      <c r="A143" s="49">
        <v>25</v>
      </c>
      <c r="B143" s="50">
        <f t="shared" si="68"/>
        <v>9400.8706308239707</v>
      </c>
      <c r="C143" s="50">
        <f t="shared" si="69"/>
        <v>16363.42184381542</v>
      </c>
      <c r="D143" s="50">
        <f t="shared" si="69"/>
        <v>4743.7808927507722</v>
      </c>
      <c r="E143" s="50">
        <f t="shared" si="69"/>
        <v>10637.602511580555</v>
      </c>
      <c r="F143" s="50">
        <f t="shared" si="69"/>
        <v>6679.1964946428952</v>
      </c>
      <c r="G143" s="50">
        <f t="shared" si="69"/>
        <v>9773.4510365839305</v>
      </c>
      <c r="H143" s="50">
        <f t="shared" si="69"/>
        <v>6106.0424840650458</v>
      </c>
      <c r="I143" s="50">
        <f t="shared" si="69"/>
        <v>1674.1546970860504</v>
      </c>
      <c r="J143" s="50">
        <f t="shared" si="69"/>
        <v>7771.2919429209851</v>
      </c>
      <c r="K143" s="50">
        <f t="shared" si="69"/>
        <v>12736.395214227781</v>
      </c>
      <c r="L143" s="50">
        <f t="shared" si="69"/>
        <v>4314.8426981498033</v>
      </c>
      <c r="M143" s="50">
        <f t="shared" si="69"/>
        <v>13416.405452998957</v>
      </c>
      <c r="N143" s="50">
        <f t="shared" si="69"/>
        <v>7515.8428786076893</v>
      </c>
      <c r="O143" s="50">
        <f t="shared" si="69"/>
        <v>3090.8292584812298</v>
      </c>
      <c r="P143" s="50">
        <f t="shared" si="69"/>
        <v>4103.9578230573152</v>
      </c>
      <c r="Q143" s="50">
        <f t="shared" si="69"/>
        <v>1273.5430602228369</v>
      </c>
      <c r="R143" s="50">
        <f t="shared" si="69"/>
        <v>8000.4027742260432</v>
      </c>
      <c r="S143" s="50">
        <f t="shared" si="69"/>
        <v>11605.58553524024</v>
      </c>
      <c r="T143" s="50">
        <f t="shared" si="69"/>
        <v>6514.5306061102938</v>
      </c>
      <c r="U143" s="50">
        <f t="shared" si="69"/>
        <v>1293.5729158593385</v>
      </c>
      <c r="V143" s="50">
        <f t="shared" si="69"/>
        <v>7097.30279092611</v>
      </c>
      <c r="W143" s="50">
        <f t="shared" si="69"/>
        <v>14204.300862694667</v>
      </c>
      <c r="X143" s="50">
        <f t="shared" si="69"/>
        <v>6339.8642993173198</v>
      </c>
      <c r="Y143" s="50">
        <f t="shared" si="69"/>
        <v>13409.898691139251</v>
      </c>
      <c r="Z143" s="50">
        <f t="shared" si="69"/>
        <v>2188.515681360615</v>
      </c>
      <c r="AA143" s="50">
        <f t="shared" si="69"/>
        <v>8018.646263052311</v>
      </c>
      <c r="AB143" s="50">
        <f t="shared" si="69"/>
        <v>12775.753692959681</v>
      </c>
      <c r="AC143" s="50">
        <f t="shared" si="69"/>
        <v>13015.146529034928</v>
      </c>
      <c r="AD143" s="50">
        <f t="shared" si="69"/>
        <v>224065.14956193606</v>
      </c>
    </row>
    <row r="144" spans="1:30" x14ac:dyDescent="0.35">
      <c r="A144" s="49">
        <v>26</v>
      </c>
      <c r="B144" s="50">
        <f t="shared" si="68"/>
        <v>10507.629248938239</v>
      </c>
      <c r="C144" s="50">
        <f t="shared" si="69"/>
        <v>18299.005252482766</v>
      </c>
      <c r="D144" s="50">
        <f t="shared" si="69"/>
        <v>5305.7783759371068</v>
      </c>
      <c r="E144" s="50">
        <f t="shared" si="69"/>
        <v>11953.58950498199</v>
      </c>
      <c r="F144" s="50">
        <f t="shared" si="69"/>
        <v>7465.5890213925077</v>
      </c>
      <c r="G144" s="50">
        <f t="shared" si="69"/>
        <v>10953.938959822788</v>
      </c>
      <c r="H144" s="50">
        <f t="shared" si="69"/>
        <v>6836.028069159297</v>
      </c>
      <c r="I144" s="50">
        <f t="shared" si="69"/>
        <v>1885.6409340244134</v>
      </c>
      <c r="J144" s="50">
        <f t="shared" si="69"/>
        <v>8694.317049287436</v>
      </c>
      <c r="K144" s="50">
        <f t="shared" si="69"/>
        <v>14268.834800332363</v>
      </c>
      <c r="L144" s="50">
        <f t="shared" si="69"/>
        <v>4825.1064918452948</v>
      </c>
      <c r="M144" s="50">
        <f t="shared" si="69"/>
        <v>15013.020191008512</v>
      </c>
      <c r="N144" s="50">
        <f t="shared" si="69"/>
        <v>8414.9532728262257</v>
      </c>
      <c r="O144" s="50">
        <f t="shared" si="69"/>
        <v>3451.3253733542024</v>
      </c>
      <c r="P144" s="50">
        <f t="shared" si="69"/>
        <v>4592.420863181138</v>
      </c>
      <c r="Q144" s="50">
        <f t="shared" si="69"/>
        <v>1419.9702701826698</v>
      </c>
      <c r="R144" s="50">
        <f t="shared" si="69"/>
        <v>8963.7427630896127</v>
      </c>
      <c r="S144" s="50">
        <f t="shared" si="69"/>
        <v>13053.136552645561</v>
      </c>
      <c r="T144" s="50">
        <f t="shared" si="69"/>
        <v>7280.2577383870394</v>
      </c>
      <c r="U144" s="50">
        <f t="shared" si="69"/>
        <v>1448.6028670754365</v>
      </c>
      <c r="V144" s="50">
        <f t="shared" si="69"/>
        <v>7993.6153660418822</v>
      </c>
      <c r="W144" s="50">
        <f t="shared" si="69"/>
        <v>15934.458271545516</v>
      </c>
      <c r="X144" s="50">
        <f t="shared" si="69"/>
        <v>7089.7588794871581</v>
      </c>
      <c r="Y144" s="50">
        <f t="shared" si="69"/>
        <v>15007.15021439536</v>
      </c>
      <c r="Z144" s="50">
        <f t="shared" si="69"/>
        <v>2447.299455008771</v>
      </c>
      <c r="AA144" s="50">
        <f t="shared" si="69"/>
        <v>8980.4899380524785</v>
      </c>
      <c r="AB144" s="50">
        <f t="shared" si="69"/>
        <v>14314.38363858859</v>
      </c>
      <c r="AC144" s="50">
        <f t="shared" si="69"/>
        <v>14599.761766443708</v>
      </c>
      <c r="AD144" s="50">
        <f t="shared" si="69"/>
        <v>250999.80512951806</v>
      </c>
    </row>
    <row r="145" spans="1:30" x14ac:dyDescent="0.35">
      <c r="A145" s="49">
        <v>27</v>
      </c>
      <c r="B145" s="50">
        <f t="shared" si="68"/>
        <v>11694.140223809343</v>
      </c>
      <c r="C145" s="50">
        <f t="shared" si="69"/>
        <v>20375.063372090714</v>
      </c>
      <c r="D145" s="50">
        <f t="shared" si="69"/>
        <v>5908.6572810454527</v>
      </c>
      <c r="E145" s="50">
        <f t="shared" si="69"/>
        <v>13371.360701331381</v>
      </c>
      <c r="F145" s="50">
        <f t="shared" si="69"/>
        <v>8308.6545191795576</v>
      </c>
      <c r="G145" s="50">
        <f t="shared" si="69"/>
        <v>12222.756612485835</v>
      </c>
      <c r="H145" s="50">
        <f t="shared" si="69"/>
        <v>7619.8320018422373</v>
      </c>
      <c r="I145" s="50">
        <f t="shared" si="69"/>
        <v>2113.9395457597084</v>
      </c>
      <c r="J145" s="50">
        <f t="shared" si="69"/>
        <v>9684.7418858040455</v>
      </c>
      <c r="K145" s="50">
        <f t="shared" si="69"/>
        <v>15915.307240039154</v>
      </c>
      <c r="L145" s="50">
        <f t="shared" si="69"/>
        <v>5372.3888096061319</v>
      </c>
      <c r="M145" s="50">
        <f t="shared" si="69"/>
        <v>16726.556210089071</v>
      </c>
      <c r="N145" s="50">
        <f t="shared" si="69"/>
        <v>9380.4133469074131</v>
      </c>
      <c r="O145" s="50">
        <f t="shared" si="69"/>
        <v>3837.4285900802283</v>
      </c>
      <c r="P145" s="50">
        <f t="shared" si="69"/>
        <v>5116.6623016858575</v>
      </c>
      <c r="Q145" s="50">
        <f t="shared" si="69"/>
        <v>1576.5656869843529</v>
      </c>
      <c r="R145" s="50">
        <f t="shared" si="69"/>
        <v>9998.8458829202555</v>
      </c>
      <c r="S145" s="50">
        <f t="shared" si="69"/>
        <v>14613.87641212609</v>
      </c>
      <c r="T145" s="50">
        <f t="shared" si="69"/>
        <v>8101.0288621624422</v>
      </c>
      <c r="U145" s="50">
        <f t="shared" si="69"/>
        <v>1615.1035076867001</v>
      </c>
      <c r="V145" s="50">
        <f t="shared" si="69"/>
        <v>8961.1561709220459</v>
      </c>
      <c r="W145" s="50">
        <f t="shared" si="69"/>
        <v>17795.61791252952</v>
      </c>
      <c r="X145" s="50">
        <f t="shared" si="69"/>
        <v>7894.0736704436076</v>
      </c>
      <c r="Y145" s="50">
        <f t="shared" si="69"/>
        <v>16721.522241459526</v>
      </c>
      <c r="Z145" s="50">
        <f t="shared" si="69"/>
        <v>2724.8546765178075</v>
      </c>
      <c r="AA145" s="50">
        <f t="shared" si="69"/>
        <v>10013.590598964804</v>
      </c>
      <c r="AB145" s="50">
        <f t="shared" si="69"/>
        <v>15967.662668608027</v>
      </c>
      <c r="AC145" s="50">
        <f t="shared" si="69"/>
        <v>16304.285589198604</v>
      </c>
      <c r="AD145" s="50">
        <f t="shared" si="69"/>
        <v>279936.08652227989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B705C-6D0E-4FBF-924C-97B778C93A04}">
  <sheetPr codeName="Sheet10"/>
  <dimension ref="A1:AG146"/>
  <sheetViews>
    <sheetView topLeftCell="A25" zoomScaleNormal="100" workbookViewId="0">
      <selection activeCell="B33" sqref="B33"/>
    </sheetView>
  </sheetViews>
  <sheetFormatPr defaultRowHeight="14.5" x14ac:dyDescent="0.35"/>
  <cols>
    <col min="1" max="1" width="26.81640625" bestFit="1" customWidth="1"/>
    <col min="2" max="2" width="15.54296875" customWidth="1"/>
    <col min="3" max="3" width="8.08984375" customWidth="1"/>
    <col min="4" max="4" width="10.1796875" bestFit="1" customWidth="1"/>
    <col min="5" max="5" width="10.08984375" bestFit="1" customWidth="1"/>
    <col min="6" max="6" width="12.08984375" bestFit="1" customWidth="1"/>
    <col min="7" max="7" width="12.90625" bestFit="1" customWidth="1"/>
    <col min="8" max="8" width="12.08984375" bestFit="1" customWidth="1"/>
    <col min="9" max="9" width="14.1796875" bestFit="1" customWidth="1"/>
    <col min="10" max="10" width="8.36328125" bestFit="1" customWidth="1"/>
    <col min="11" max="11" width="14.1796875" bestFit="1" customWidth="1"/>
    <col min="12" max="12" width="9.90625" bestFit="1" customWidth="1"/>
    <col min="13" max="13" width="11" bestFit="1" customWidth="1"/>
    <col min="14" max="14" width="9.90625" bestFit="1" customWidth="1"/>
    <col min="15" max="15" width="12.90625" bestFit="1" customWidth="1"/>
    <col min="16" max="16" width="7.6328125" bestFit="1" customWidth="1"/>
    <col min="17" max="17" width="12.90625" bestFit="1" customWidth="1"/>
    <col min="18" max="19" width="7.6328125" bestFit="1" customWidth="1"/>
    <col min="20" max="20" width="11.36328125" bestFit="1" customWidth="1"/>
    <col min="21" max="21" width="7.6328125" bestFit="1" customWidth="1"/>
    <col min="22" max="22" width="11.36328125" bestFit="1" customWidth="1"/>
    <col min="23" max="23" width="8.6328125" bestFit="1" customWidth="1"/>
    <col min="24" max="24" width="10.7265625" bestFit="1" customWidth="1"/>
    <col min="25" max="25" width="8.7265625" bestFit="1" customWidth="1"/>
    <col min="26" max="26" width="9.54296875" bestFit="1" customWidth="1"/>
    <col min="27" max="27" width="9.1796875" bestFit="1" customWidth="1"/>
    <col min="28" max="28" width="10.1796875" bestFit="1" customWidth="1"/>
    <col min="29" max="29" width="9.1796875" bestFit="1" customWidth="1"/>
    <col min="30" max="30" width="11.81640625" bestFit="1" customWidth="1"/>
    <col min="31" max="31" width="9.453125" bestFit="1" customWidth="1"/>
    <col min="32" max="32" width="17.26953125" bestFit="1" customWidth="1"/>
  </cols>
  <sheetData>
    <row r="1" spans="1:33" x14ac:dyDescent="0.35">
      <c r="A1" s="44" t="s">
        <v>68</v>
      </c>
    </row>
    <row r="3" spans="1:33" x14ac:dyDescent="0.35">
      <c r="A3" s="48" t="s">
        <v>83</v>
      </c>
      <c r="B3" s="45" t="s">
        <v>38</v>
      </c>
      <c r="C3" s="45" t="s">
        <v>39</v>
      </c>
      <c r="D3" s="45" t="s">
        <v>40</v>
      </c>
      <c r="E3" s="45" t="s">
        <v>41</v>
      </c>
      <c r="F3" s="45" t="s">
        <v>42</v>
      </c>
      <c r="G3" s="45" t="s">
        <v>43</v>
      </c>
      <c r="H3" s="45" t="s">
        <v>44</v>
      </c>
      <c r="I3" s="45" t="s">
        <v>45</v>
      </c>
      <c r="J3" s="45" t="s">
        <v>46</v>
      </c>
      <c r="K3" s="45" t="s">
        <v>47</v>
      </c>
      <c r="L3" s="45" t="s">
        <v>48</v>
      </c>
      <c r="M3" s="45" t="s">
        <v>49</v>
      </c>
      <c r="N3" s="45" t="s">
        <v>50</v>
      </c>
      <c r="O3" s="45" t="s">
        <v>51</v>
      </c>
      <c r="P3" s="45" t="s">
        <v>52</v>
      </c>
      <c r="Q3" s="45" t="s">
        <v>53</v>
      </c>
      <c r="R3" s="45" t="s">
        <v>54</v>
      </c>
      <c r="S3" s="45" t="s">
        <v>55</v>
      </c>
      <c r="T3" s="45" t="s">
        <v>56</v>
      </c>
      <c r="U3" s="45" t="s">
        <v>57</v>
      </c>
      <c r="V3" s="45" t="s">
        <v>58</v>
      </c>
      <c r="W3" s="45" t="s">
        <v>59</v>
      </c>
      <c r="X3" s="45" t="s">
        <v>60</v>
      </c>
      <c r="Y3" s="45" t="s">
        <v>61</v>
      </c>
      <c r="Z3" s="45" t="s">
        <v>62</v>
      </c>
      <c r="AA3" s="45" t="s">
        <v>63</v>
      </c>
      <c r="AB3" s="45" t="s">
        <v>64</v>
      </c>
      <c r="AC3" s="45" t="s">
        <v>65</v>
      </c>
      <c r="AD3" s="45" t="s">
        <v>66</v>
      </c>
      <c r="AE3" s="52" t="s">
        <v>81</v>
      </c>
      <c r="AF3" s="52" t="s">
        <v>67</v>
      </c>
      <c r="AG3" s="46"/>
    </row>
    <row r="4" spans="1:33" x14ac:dyDescent="0.35">
      <c r="A4" s="49">
        <v>2</v>
      </c>
      <c r="B4" s="66">
        <v>59880</v>
      </c>
      <c r="C4" s="66">
        <v>99470</v>
      </c>
      <c r="D4" s="66">
        <v>28490</v>
      </c>
      <c r="E4" s="66">
        <v>44440</v>
      </c>
      <c r="F4" s="66">
        <v>42350</v>
      </c>
      <c r="G4" s="66">
        <v>49100</v>
      </c>
      <c r="H4" s="66">
        <v>34770</v>
      </c>
      <c r="I4" s="66">
        <v>5360</v>
      </c>
      <c r="J4" s="66">
        <v>45890</v>
      </c>
      <c r="K4" s="66">
        <v>67850</v>
      </c>
      <c r="L4" s="66">
        <v>26410</v>
      </c>
      <c r="M4" s="66">
        <v>78760</v>
      </c>
      <c r="N4" s="66">
        <v>41810</v>
      </c>
      <c r="O4" s="66">
        <v>20810</v>
      </c>
      <c r="P4" s="66">
        <v>23680</v>
      </c>
      <c r="Q4" s="66">
        <v>9390</v>
      </c>
      <c r="R4" s="66">
        <v>41790</v>
      </c>
      <c r="S4" s="66">
        <v>40570</v>
      </c>
      <c r="T4" s="66">
        <v>41770</v>
      </c>
      <c r="U4" s="66">
        <v>7240</v>
      </c>
      <c r="V4" s="66">
        <v>22570</v>
      </c>
      <c r="W4" s="66">
        <v>66460</v>
      </c>
      <c r="X4" s="66">
        <v>38740</v>
      </c>
      <c r="Y4" s="66">
        <v>78250</v>
      </c>
      <c r="Z4" s="66">
        <v>13200</v>
      </c>
      <c r="AA4" s="66">
        <v>44330</v>
      </c>
      <c r="AB4" s="66">
        <v>67660</v>
      </c>
      <c r="AC4" s="66">
        <v>62650</v>
      </c>
      <c r="AD4" s="66">
        <f>SUM(B4:AC4)</f>
        <v>1203690</v>
      </c>
      <c r="AE4" s="66">
        <v>109</v>
      </c>
      <c r="AF4" s="67">
        <f>AE4/AD4</f>
        <v>9.0554877086292986E-5</v>
      </c>
    </row>
    <row r="5" spans="1:33" x14ac:dyDescent="0.35">
      <c r="A5" s="49">
        <v>3</v>
      </c>
      <c r="B5" s="66">
        <v>59880</v>
      </c>
      <c r="C5" s="66">
        <v>102750</v>
      </c>
      <c r="D5" s="66">
        <v>29330</v>
      </c>
      <c r="E5" s="66">
        <v>45830</v>
      </c>
      <c r="F5" s="66">
        <v>42900</v>
      </c>
      <c r="G5" s="66">
        <v>54130</v>
      </c>
      <c r="H5" s="66">
        <v>34830</v>
      </c>
      <c r="I5" s="66">
        <v>5400</v>
      </c>
      <c r="J5" s="66">
        <v>47260</v>
      </c>
      <c r="K5" s="66">
        <v>71320</v>
      </c>
      <c r="L5" s="66">
        <v>26930</v>
      </c>
      <c r="M5" s="66">
        <v>79480</v>
      </c>
      <c r="N5" s="66">
        <v>43610</v>
      </c>
      <c r="O5" s="66">
        <v>21020</v>
      </c>
      <c r="P5" s="66">
        <v>24580</v>
      </c>
      <c r="Q5" s="66">
        <v>9350</v>
      </c>
      <c r="R5" s="66">
        <v>44620</v>
      </c>
      <c r="S5" s="66">
        <v>48010</v>
      </c>
      <c r="T5" s="66">
        <v>42270</v>
      </c>
      <c r="U5" s="66">
        <v>7260</v>
      </c>
      <c r="V5" s="66">
        <v>23000</v>
      </c>
      <c r="W5" s="66">
        <v>72360</v>
      </c>
      <c r="X5" s="66">
        <v>39890</v>
      </c>
      <c r="Y5" s="66">
        <v>80200</v>
      </c>
      <c r="Z5" s="66">
        <v>13850</v>
      </c>
      <c r="AA5" s="66">
        <v>45130</v>
      </c>
      <c r="AB5" s="66">
        <v>69710</v>
      </c>
      <c r="AC5" s="66">
        <v>65350</v>
      </c>
      <c r="AD5" s="66">
        <f t="shared" ref="AD5:AD29" si="0">SUM(B5:AC5)</f>
        <v>1250250</v>
      </c>
      <c r="AE5" s="66">
        <v>137</v>
      </c>
      <c r="AF5" s="67">
        <f t="shared" ref="AF5:AF29" si="1">AE5/AD5</f>
        <v>1.0957808438312337E-4</v>
      </c>
    </row>
    <row r="6" spans="1:33" x14ac:dyDescent="0.35">
      <c r="A6" s="49">
        <v>4</v>
      </c>
      <c r="B6" s="66">
        <v>61030</v>
      </c>
      <c r="C6" s="66">
        <v>104470</v>
      </c>
      <c r="D6" s="66">
        <v>30430</v>
      </c>
      <c r="E6" s="66">
        <v>47300</v>
      </c>
      <c r="F6" s="66">
        <v>43390</v>
      </c>
      <c r="G6" s="66">
        <v>55210</v>
      </c>
      <c r="H6" s="66">
        <v>36670</v>
      </c>
      <c r="I6" s="66">
        <v>6420</v>
      </c>
      <c r="J6" s="66">
        <v>48400</v>
      </c>
      <c r="K6" s="66">
        <v>72740</v>
      </c>
      <c r="L6" s="66">
        <v>27660</v>
      </c>
      <c r="M6" s="66">
        <v>82800</v>
      </c>
      <c r="N6" s="66">
        <v>45330</v>
      </c>
      <c r="O6" s="66">
        <v>21280</v>
      </c>
      <c r="P6" s="66">
        <v>25670</v>
      </c>
      <c r="Q6" s="66">
        <v>9400</v>
      </c>
      <c r="R6" s="66">
        <v>45960</v>
      </c>
      <c r="S6" s="66">
        <v>52450</v>
      </c>
      <c r="T6" s="66">
        <v>43090</v>
      </c>
      <c r="U6" s="66">
        <v>7470</v>
      </c>
      <c r="V6" s="66">
        <v>28170</v>
      </c>
      <c r="W6" s="66">
        <v>77380</v>
      </c>
      <c r="X6" s="66">
        <v>40100</v>
      </c>
      <c r="Y6" s="66">
        <v>81310</v>
      </c>
      <c r="Z6" s="66">
        <v>14150</v>
      </c>
      <c r="AA6" s="66">
        <v>47290</v>
      </c>
      <c r="AB6" s="66">
        <v>73480</v>
      </c>
      <c r="AC6" s="66">
        <v>69030</v>
      </c>
      <c r="AD6" s="66">
        <f t="shared" si="0"/>
        <v>1298080</v>
      </c>
      <c r="AE6" s="66">
        <v>520</v>
      </c>
      <c r="AF6" s="67">
        <f t="shared" si="1"/>
        <v>4.005916430420313E-4</v>
      </c>
    </row>
    <row r="7" spans="1:33" x14ac:dyDescent="0.35">
      <c r="A7" s="49">
        <v>5</v>
      </c>
      <c r="B7" s="66">
        <v>62430</v>
      </c>
      <c r="C7" s="66">
        <v>105240</v>
      </c>
      <c r="D7" s="66">
        <v>30070</v>
      </c>
      <c r="E7" s="66">
        <v>54520</v>
      </c>
      <c r="F7" s="66">
        <v>43930</v>
      </c>
      <c r="G7" s="66">
        <v>57070</v>
      </c>
      <c r="H7" s="66">
        <v>37170</v>
      </c>
      <c r="I7" s="66">
        <v>7730</v>
      </c>
      <c r="J7" s="66">
        <v>49410</v>
      </c>
      <c r="K7" s="66">
        <v>74690</v>
      </c>
      <c r="L7" s="66">
        <v>27660</v>
      </c>
      <c r="M7" s="66">
        <v>83960</v>
      </c>
      <c r="N7" s="66">
        <v>45320</v>
      </c>
      <c r="O7" s="66">
        <v>21290</v>
      </c>
      <c r="P7" s="66">
        <v>25820</v>
      </c>
      <c r="Q7" s="66">
        <v>9390</v>
      </c>
      <c r="R7" s="66">
        <v>47820</v>
      </c>
      <c r="S7" s="66">
        <v>57290</v>
      </c>
      <c r="T7" s="66">
        <v>42970</v>
      </c>
      <c r="U7" s="66">
        <v>7940</v>
      </c>
      <c r="V7" s="66">
        <v>32260</v>
      </c>
      <c r="W7" s="66">
        <v>77890</v>
      </c>
      <c r="X7" s="66">
        <v>40390</v>
      </c>
      <c r="Y7" s="66">
        <v>82210</v>
      </c>
      <c r="Z7" s="66">
        <v>14170</v>
      </c>
      <c r="AA7" s="66">
        <v>47070</v>
      </c>
      <c r="AB7" s="66">
        <v>75600</v>
      </c>
      <c r="AC7" s="66">
        <v>71980</v>
      </c>
      <c r="AD7" s="66">
        <f t="shared" si="0"/>
        <v>1333290</v>
      </c>
      <c r="AE7" s="66">
        <v>940</v>
      </c>
      <c r="AF7" s="67">
        <f t="shared" si="1"/>
        <v>7.0502291324468043E-4</v>
      </c>
    </row>
    <row r="8" spans="1:33" x14ac:dyDescent="0.35">
      <c r="A8" s="49">
        <v>6</v>
      </c>
      <c r="B8" s="66">
        <v>61730</v>
      </c>
      <c r="C8" s="66">
        <v>105420</v>
      </c>
      <c r="D8" s="66">
        <v>30360</v>
      </c>
      <c r="E8" s="66">
        <v>56980</v>
      </c>
      <c r="F8" s="66">
        <v>43930</v>
      </c>
      <c r="G8" s="66">
        <v>57570</v>
      </c>
      <c r="H8" s="66">
        <v>37670</v>
      </c>
      <c r="I8" s="66">
        <v>7730</v>
      </c>
      <c r="J8" s="66">
        <v>49180</v>
      </c>
      <c r="K8" s="66">
        <v>76490</v>
      </c>
      <c r="L8" s="66">
        <v>27890</v>
      </c>
      <c r="M8" s="66">
        <v>84670</v>
      </c>
      <c r="N8" s="66">
        <v>46600</v>
      </c>
      <c r="O8" s="66">
        <v>21030</v>
      </c>
      <c r="P8" s="66">
        <v>25730</v>
      </c>
      <c r="Q8" s="66">
        <v>9110</v>
      </c>
      <c r="R8" s="66">
        <v>47800</v>
      </c>
      <c r="S8" s="66">
        <v>57970</v>
      </c>
      <c r="T8" s="66">
        <v>42430</v>
      </c>
      <c r="U8" s="66">
        <v>7980</v>
      </c>
      <c r="V8" s="66">
        <v>32780</v>
      </c>
      <c r="W8" s="66">
        <v>80080</v>
      </c>
      <c r="X8" s="66">
        <v>41180</v>
      </c>
      <c r="Y8" s="66">
        <v>83590</v>
      </c>
      <c r="Z8" s="66">
        <v>14120</v>
      </c>
      <c r="AA8" s="66">
        <v>48590</v>
      </c>
      <c r="AB8" s="66">
        <v>76690</v>
      </c>
      <c r="AC8" s="66">
        <v>74600</v>
      </c>
      <c r="AD8" s="66">
        <f t="shared" si="0"/>
        <v>1349900</v>
      </c>
      <c r="AE8" s="66">
        <v>1593</v>
      </c>
      <c r="AF8" s="67">
        <f t="shared" si="1"/>
        <v>1.1800874138825099E-3</v>
      </c>
    </row>
    <row r="9" spans="1:33" x14ac:dyDescent="0.35">
      <c r="A9" s="49">
        <v>7</v>
      </c>
      <c r="B9" s="66">
        <v>61730</v>
      </c>
      <c r="C9" s="66">
        <v>105450</v>
      </c>
      <c r="D9" s="66">
        <v>30400</v>
      </c>
      <c r="E9" s="66">
        <v>58130</v>
      </c>
      <c r="F9" s="66">
        <v>43930</v>
      </c>
      <c r="G9" s="66">
        <v>57570</v>
      </c>
      <c r="H9" s="66">
        <v>38220</v>
      </c>
      <c r="I9" s="66">
        <v>8300</v>
      </c>
      <c r="J9" s="66">
        <v>49240</v>
      </c>
      <c r="K9" s="66">
        <v>77840</v>
      </c>
      <c r="L9" s="66">
        <v>27890</v>
      </c>
      <c r="M9" s="66">
        <v>84670</v>
      </c>
      <c r="N9" s="66">
        <v>46320</v>
      </c>
      <c r="O9" s="66">
        <v>20860</v>
      </c>
      <c r="P9" s="66">
        <v>25610</v>
      </c>
      <c r="Q9" s="66">
        <v>8970</v>
      </c>
      <c r="R9" s="66">
        <v>47740</v>
      </c>
      <c r="S9" s="66">
        <v>58860</v>
      </c>
      <c r="T9" s="66">
        <v>43640</v>
      </c>
      <c r="U9" s="66">
        <v>7930</v>
      </c>
      <c r="V9" s="66">
        <v>35200</v>
      </c>
      <c r="W9" s="66">
        <v>81860</v>
      </c>
      <c r="X9" s="66">
        <v>41050</v>
      </c>
      <c r="Y9" s="66">
        <v>86150</v>
      </c>
      <c r="Z9" s="66">
        <v>13960</v>
      </c>
      <c r="AA9" s="66">
        <v>50200</v>
      </c>
      <c r="AB9" s="66">
        <v>76690</v>
      </c>
      <c r="AC9" s="66">
        <v>75420</v>
      </c>
      <c r="AD9" s="66">
        <f t="shared" si="0"/>
        <v>1363830</v>
      </c>
      <c r="AE9" s="66">
        <v>1769</v>
      </c>
      <c r="AF9" s="67">
        <f t="shared" si="1"/>
        <v>1.2970824809543711E-3</v>
      </c>
    </row>
    <row r="10" spans="1:33" x14ac:dyDescent="0.35">
      <c r="A10" s="49">
        <v>8</v>
      </c>
      <c r="B10" s="68">
        <f>1937.1*LN(A10) + 58361</f>
        <v>62389.086210388006</v>
      </c>
      <c r="C10" s="68">
        <f t="shared" ref="C10:C29" si="2">4804.2*LN(A10) + 96974</f>
        <v>106964.05305453826</v>
      </c>
      <c r="D10" s="68">
        <f>1529.1*LN(A10) + 27674</f>
        <v>30853.674061382637</v>
      </c>
      <c r="E10" s="68">
        <f>12177*LN(A10) + 33898</f>
        <v>59219.359653035361</v>
      </c>
      <c r="F10" s="68">
        <f>1384.9*LN(A10) + 41437</f>
        <v>44316.818591072406</v>
      </c>
      <c r="G10" s="68">
        <f>6700.6*LN(A10) + 45588</f>
        <v>59521.505994179912</v>
      </c>
      <c r="H10" s="68">
        <f>3004*LN(A10) + 32287</f>
        <v>38533.642391206224</v>
      </c>
      <c r="I10" s="68">
        <f>2603*LN(A10) + 3124.9</f>
        <v>8537.6863329926127</v>
      </c>
      <c r="J10" s="68">
        <f>2874.9*LN(A10) + 44145</f>
        <v>50123.186488175357</v>
      </c>
      <c r="K10" s="68">
        <f>7801.7*LN(A10) + 62403</f>
        <v>78626.179075723572</v>
      </c>
      <c r="L10" s="68">
        <f>1246.9*LN(A10) + 25635</f>
        <v>28227.855658320586</v>
      </c>
      <c r="M10" s="68">
        <f>5449.5*LN(A10) + 74647</f>
        <v>85978.91668138426</v>
      </c>
      <c r="N10" s="68">
        <f>3788.8*LN(A10) + 39448</f>
        <v>47326.588113116566</v>
      </c>
      <c r="O10" s="68">
        <f>105.64*LN(A10) + 20898</f>
        <v>21117.672204463059</v>
      </c>
      <c r="P10" s="68">
        <f>1678.4*LN(A10) + 22797</f>
        <v>26287.134683555436</v>
      </c>
      <c r="Q10" s="68">
        <f>-287.8*LN(A10) + 9677.3</f>
        <v>9078.8367243045432</v>
      </c>
      <c r="R10" s="68">
        <f>5015.8*LN(A10) + 38828</f>
        <v>49258.062884757717</v>
      </c>
      <c r="S10" s="69">
        <f>15139*LN(A10) + 31015</f>
        <v>62495.665499491035</v>
      </c>
      <c r="T10" s="69">
        <f>1150.2*LN(A10) + 41061</f>
        <v>43452.77366124015</v>
      </c>
      <c r="U10" s="69">
        <f>696.28*LN(A10) + 6647.3</f>
        <v>8095.1735566408361</v>
      </c>
      <c r="V10" s="69">
        <f>10996*LN(A10) + 13373</f>
        <v>36238.539192311473</v>
      </c>
      <c r="W10" s="69">
        <f>12012*LN(A10) + 58937</f>
        <v>83915.251798658195</v>
      </c>
      <c r="X10" s="69">
        <f>1856.6*LN(A10) + 37587</f>
        <v>41447.691166282784</v>
      </c>
      <c r="Y10" s="69">
        <f>5668.3*LN(A10) + 73898</f>
        <v>85684.89849070381</v>
      </c>
      <c r="Z10" s="69">
        <f>628.47*LN(A10) + 13015</f>
        <v>14321.866625699526</v>
      </c>
      <c r="AA10" s="69">
        <f>4447.7*LN(A10) + 40782</f>
        <v>50030.732144929403</v>
      </c>
      <c r="AB10" s="69">
        <f>8054.1*LN(A10) + 61861</f>
        <v>78609.03012084357</v>
      </c>
      <c r="AC10" s="69">
        <f>10897*LN(A10) + 54355</f>
        <v>77014.674479685171</v>
      </c>
      <c r="AD10" s="68">
        <f t="shared" si="0"/>
        <v>1387666.5555390827</v>
      </c>
      <c r="AE10" s="68">
        <v>3858.248169547272</v>
      </c>
      <c r="AF10" s="70">
        <f t="shared" si="1"/>
        <v>2.7803856439044998E-3</v>
      </c>
    </row>
    <row r="11" spans="1:33" x14ac:dyDescent="0.35">
      <c r="A11" s="49">
        <v>9</v>
      </c>
      <c r="B11" s="68">
        <f t="shared" ref="B11:B29" si="3">1937.1*LN(A11) + 58361</f>
        <v>62617.243728757989</v>
      </c>
      <c r="C11" s="68">
        <f t="shared" si="2"/>
        <v>107529.90631443866</v>
      </c>
      <c r="D11" s="68">
        <f t="shared" ref="D11:D29" si="4">1529.1*LN(A11) + 27674</f>
        <v>31033.776101204814</v>
      </c>
      <c r="E11" s="68">
        <f t="shared" ref="E11:E29" si="5">12177*LN(A11) + 33898</f>
        <v>60653.603678223146</v>
      </c>
      <c r="F11" s="68">
        <f t="shared" ref="F11:F29" si="6">1384.9*LN(A11) + 41437</f>
        <v>44479.936317152933</v>
      </c>
      <c r="G11" s="68">
        <f t="shared" ref="G11:G29" si="7">6700.6*LN(A11) + 45588</f>
        <v>60310.723002899074</v>
      </c>
      <c r="H11" s="68">
        <f t="shared" ref="H11:H29" si="8">3004*LN(A11) + 32287</f>
        <v>38887.462630318005</v>
      </c>
      <c r="I11" s="68">
        <f t="shared" ref="I11:I29" si="9">2603*LN(A11) + 3124.9</f>
        <v>8844.2755748061791</v>
      </c>
      <c r="J11" s="68">
        <f t="shared" ref="J11:J29" si="10">2874.9*LN(A11) + 44145</f>
        <v>50461.800937383901</v>
      </c>
      <c r="K11" s="68">
        <f t="shared" ref="K11:K29" si="11">7801.7*LN(A11) + 62403</f>
        <v>79545.086985003989</v>
      </c>
      <c r="L11" s="68">
        <f t="shared" ref="L11:L29" si="12">1246.9*LN(A11) + 25635</f>
        <v>28374.719325480532</v>
      </c>
      <c r="M11" s="68">
        <f t="shared" ref="M11:M29" si="13">5449.5*LN(A11) + 74647</f>
        <v>86620.77533419372</v>
      </c>
      <c r="N11" s="68">
        <f t="shared" ref="N11:N29" si="14">3788.8*LN(A11) + 39448</f>
        <v>47772.844478611471</v>
      </c>
      <c r="O11" s="68">
        <f t="shared" ref="O11:O29" si="15">105.64*LN(A11) + 20898</f>
        <v>21130.1148043498</v>
      </c>
      <c r="P11" s="68">
        <f t="shared" ref="P11:P29" si="16">1678.4*LN(A11) + 22797</f>
        <v>26484.82173060111</v>
      </c>
      <c r="Q11" s="68">
        <f t="shared" ref="Q11:Q29" si="17">-287.8*LN(A11) + 9677.3</f>
        <v>9044.9387666426355</v>
      </c>
      <c r="R11" s="68">
        <f t="shared" ref="R11:R29" si="18">5015.8*LN(A11) + 38828</f>
        <v>49848.839035003009</v>
      </c>
      <c r="S11" s="69">
        <f t="shared" ref="S11:S29" si="19">15139*LN(A11) + 31015</f>
        <v>64278.782876293029</v>
      </c>
      <c r="T11" s="69">
        <f t="shared" ref="T11:T29" si="20">1150.2*LN(A11) + 41061</f>
        <v>43588.247708852119</v>
      </c>
      <c r="U11" s="69">
        <f t="shared" ref="U11:U29" si="21">696.28*LN(A11) + 6647.3</f>
        <v>8177.1835287076628</v>
      </c>
      <c r="V11" s="69">
        <f t="shared" ref="V11:V29" si="22">10996*LN(A11) + 13373</f>
        <v>37533.681452389072</v>
      </c>
      <c r="W11" s="69">
        <f t="shared" ref="W11:W29" si="23">12012*LN(A11) + 58937</f>
        <v>85330.061622962676</v>
      </c>
      <c r="X11" s="69">
        <f t="shared" ref="X11:X29" si="24">1856.6*LN(A11) + 37587</f>
        <v>41666.367150282422</v>
      </c>
      <c r="Y11" s="69">
        <f t="shared" ref="Y11:Y29" si="25">5668.3*LN(A11) + 73898</f>
        <v>86352.5280717149</v>
      </c>
      <c r="Z11" s="69">
        <f t="shared" ref="Z11:Z29" si="26">628.47*LN(A11) + 13015</f>
        <v>14395.889730118493</v>
      </c>
      <c r="AA11" s="69">
        <f t="shared" ref="AA11:AA29" si="27">4447.7*LN(A11) + 40782</f>
        <v>50554.595752618305</v>
      </c>
      <c r="AB11" s="69">
        <f t="shared" ref="AB11:AB29" si="28">8054.1*LN(A11) + 61861</f>
        <v>79557.666468323645</v>
      </c>
      <c r="AC11" s="69">
        <f t="shared" ref="AC11:AC29" si="29">10897*LN(A11) + 54355</f>
        <v>78298.156219232784</v>
      </c>
      <c r="AD11" s="68">
        <f t="shared" si="0"/>
        <v>1403374.0293265663</v>
      </c>
      <c r="AE11" s="68">
        <v>5058.7237106288094</v>
      </c>
      <c r="AF11" s="70">
        <f t="shared" si="1"/>
        <v>3.6046867085436423E-3</v>
      </c>
    </row>
    <row r="12" spans="1:33" x14ac:dyDescent="0.35">
      <c r="A12" s="49">
        <v>10</v>
      </c>
      <c r="B12" s="68">
        <f t="shared" si="3"/>
        <v>62821.337583638764</v>
      </c>
      <c r="C12" s="68">
        <f t="shared" si="2"/>
        <v>108036.079303762</v>
      </c>
      <c r="D12" s="68">
        <f t="shared" si="4"/>
        <v>31194.882865697196</v>
      </c>
      <c r="E12" s="68">
        <f t="shared" si="5"/>
        <v>61936.578677388497</v>
      </c>
      <c r="F12" s="68">
        <f t="shared" si="6"/>
        <v>44625.850095287453</v>
      </c>
      <c r="G12" s="68">
        <f t="shared" si="7"/>
        <v>61016.701674115902</v>
      </c>
      <c r="H12" s="68">
        <f t="shared" si="8"/>
        <v>39203.965619354116</v>
      </c>
      <c r="I12" s="68">
        <f t="shared" si="9"/>
        <v>9118.5289970635022</v>
      </c>
      <c r="J12" s="68">
        <f t="shared" si="10"/>
        <v>50764.701883848582</v>
      </c>
      <c r="K12" s="68">
        <f t="shared" si="11"/>
        <v>80367.078120011647</v>
      </c>
      <c r="L12" s="68">
        <f t="shared" si="12"/>
        <v>28506.093352454278</v>
      </c>
      <c r="M12" s="68">
        <f t="shared" si="13"/>
        <v>87194.937464271061</v>
      </c>
      <c r="N12" s="68">
        <f t="shared" si="14"/>
        <v>48172.03440033584</v>
      </c>
      <c r="O12" s="68">
        <f t="shared" si="15"/>
        <v>21141.245089223892</v>
      </c>
      <c r="P12" s="68">
        <f t="shared" si="16"/>
        <v>26661.658820081208</v>
      </c>
      <c r="Q12" s="68">
        <f t="shared" si="17"/>
        <v>9014.6160102363137</v>
      </c>
      <c r="R12" s="68">
        <f t="shared" si="18"/>
        <v>50377.306309439533</v>
      </c>
      <c r="S12" s="69">
        <f t="shared" si="19"/>
        <v>65873.83572283687</v>
      </c>
      <c r="T12" s="69">
        <f t="shared" si="20"/>
        <v>43709.43337396175</v>
      </c>
      <c r="U12" s="69">
        <f t="shared" si="21"/>
        <v>8250.5439485498937</v>
      </c>
      <c r="V12" s="69">
        <f t="shared" si="22"/>
        <v>38692.22568256253</v>
      </c>
      <c r="W12" s="69">
        <f t="shared" si="23"/>
        <v>86595.652137044483</v>
      </c>
      <c r="X12" s="69">
        <f t="shared" si="24"/>
        <v>41861.979483652744</v>
      </c>
      <c r="Y12" s="69">
        <f t="shared" si="25"/>
        <v>86949.743082618152</v>
      </c>
      <c r="Z12" s="69">
        <f t="shared" si="26"/>
        <v>14462.105653393968</v>
      </c>
      <c r="AA12" s="69">
        <f t="shared" si="27"/>
        <v>51023.207718109617</v>
      </c>
      <c r="AB12" s="69">
        <f t="shared" si="28"/>
        <v>80406.250597483348</v>
      </c>
      <c r="AC12" s="69">
        <f t="shared" si="29"/>
        <v>79446.269758356124</v>
      </c>
      <c r="AD12" s="68">
        <f t="shared" si="0"/>
        <v>1417424.8434247791</v>
      </c>
      <c r="AE12" s="68">
        <v>6445.894434738464</v>
      </c>
      <c r="AF12" s="70">
        <f t="shared" si="1"/>
        <v>4.5476093245014008E-3</v>
      </c>
    </row>
    <row r="13" spans="1:33" x14ac:dyDescent="0.35">
      <c r="A13" s="49">
        <v>11</v>
      </c>
      <c r="B13" s="68">
        <f t="shared" si="3"/>
        <v>63005.96293293772</v>
      </c>
      <c r="C13" s="68">
        <f t="shared" si="2"/>
        <v>108493.96846957793</v>
      </c>
      <c r="D13" s="68">
        <f t="shared" si="4"/>
        <v>31340.621661635989</v>
      </c>
      <c r="E13" s="68">
        <f t="shared" si="5"/>
        <v>63097.170736865759</v>
      </c>
      <c r="F13" s="68">
        <f t="shared" si="6"/>
        <v>44757.845163298465</v>
      </c>
      <c r="G13" s="68">
        <f t="shared" si="7"/>
        <v>61655.337064912761</v>
      </c>
      <c r="H13" s="68">
        <f t="shared" si="8"/>
        <v>39490.277399486309</v>
      </c>
      <c r="I13" s="68">
        <f t="shared" si="9"/>
        <v>9366.6213950941583</v>
      </c>
      <c r="J13" s="68">
        <f t="shared" si="10"/>
        <v>51038.709119768035</v>
      </c>
      <c r="K13" s="68">
        <f t="shared" si="11"/>
        <v>81110.659549791046</v>
      </c>
      <c r="L13" s="68">
        <f t="shared" si="12"/>
        <v>28624.935615652288</v>
      </c>
      <c r="M13" s="68">
        <f t="shared" si="13"/>
        <v>87714.330289114718</v>
      </c>
      <c r="N13" s="68">
        <f t="shared" si="14"/>
        <v>48533.145609578467</v>
      </c>
      <c r="O13" s="68">
        <f t="shared" si="15"/>
        <v>21151.313656618418</v>
      </c>
      <c r="P13" s="68">
        <f t="shared" si="16"/>
        <v>26821.627425864786</v>
      </c>
      <c r="Q13" s="68">
        <f t="shared" si="17"/>
        <v>8987.1857404886287</v>
      </c>
      <c r="R13" s="68">
        <f t="shared" si="18"/>
        <v>50855.363109302067</v>
      </c>
      <c r="S13" s="69">
        <f t="shared" si="19"/>
        <v>67316.736534894531</v>
      </c>
      <c r="T13" s="69">
        <f t="shared" si="20"/>
        <v>43819.059142772683</v>
      </c>
      <c r="U13" s="69">
        <f t="shared" si="21"/>
        <v>8316.9065205440493</v>
      </c>
      <c r="V13" s="69">
        <f t="shared" si="22"/>
        <v>39740.256419690879</v>
      </c>
      <c r="W13" s="69">
        <f t="shared" si="23"/>
        <v>87740.518016854025</v>
      </c>
      <c r="X13" s="69">
        <f t="shared" si="24"/>
        <v>42038.932363477456</v>
      </c>
      <c r="Y13" s="69">
        <f t="shared" si="25"/>
        <v>87489.989774803005</v>
      </c>
      <c r="Z13" s="69">
        <f t="shared" si="26"/>
        <v>14522.005242095593</v>
      </c>
      <c r="AA13" s="69">
        <f t="shared" si="27"/>
        <v>51447.11880482531</v>
      </c>
      <c r="AB13" s="69">
        <f t="shared" si="28"/>
        <v>81173.88831664536</v>
      </c>
      <c r="AC13" s="69">
        <f t="shared" si="29"/>
        <v>80484.864787683851</v>
      </c>
      <c r="AD13" s="68">
        <f t="shared" si="0"/>
        <v>1430135.3508642742</v>
      </c>
      <c r="AE13" s="68">
        <v>8025.763622539177</v>
      </c>
      <c r="AF13" s="70">
        <f t="shared" si="1"/>
        <v>5.6118909428320646E-3</v>
      </c>
    </row>
    <row r="14" spans="1:33" x14ac:dyDescent="0.35">
      <c r="A14" s="49">
        <v>12</v>
      </c>
      <c r="B14" s="68">
        <f t="shared" si="3"/>
        <v>63174.512671304336</v>
      </c>
      <c r="C14" s="68">
        <f t="shared" si="2"/>
        <v>108911.9885269115</v>
      </c>
      <c r="D14" s="68">
        <f t="shared" si="4"/>
        <v>31473.67075819083</v>
      </c>
      <c r="E14" s="68">
        <f t="shared" si="5"/>
        <v>64156.708274468481</v>
      </c>
      <c r="F14" s="68">
        <f t="shared" si="6"/>
        <v>44878.347219291405</v>
      </c>
      <c r="G14" s="68">
        <f t="shared" si="7"/>
        <v>62238.365497569481</v>
      </c>
      <c r="H14" s="68">
        <f t="shared" si="8"/>
        <v>39751.659575963153</v>
      </c>
      <c r="I14" s="68">
        <f t="shared" si="9"/>
        <v>9593.1120093981644</v>
      </c>
      <c r="J14" s="68">
        <f t="shared" si="10"/>
        <v>51288.85812747552</v>
      </c>
      <c r="K14" s="68">
        <f t="shared" si="11"/>
        <v>81789.496209651043</v>
      </c>
      <c r="L14" s="68">
        <f t="shared" si="12"/>
        <v>28733.430101620659</v>
      </c>
      <c r="M14" s="68">
        <f t="shared" si="13"/>
        <v>88188.4987880197</v>
      </c>
      <c r="N14" s="68">
        <f t="shared" si="14"/>
        <v>48862.814314716772</v>
      </c>
      <c r="O14" s="68">
        <f t="shared" si="15"/>
        <v>21160.505538483605</v>
      </c>
      <c r="P14" s="68">
        <f t="shared" si="16"/>
        <v>26967.667321004181</v>
      </c>
      <c r="Q14" s="68">
        <f t="shared" si="17"/>
        <v>8962.1438661910124</v>
      </c>
      <c r="R14" s="68">
        <f t="shared" si="18"/>
        <v>51291.794774006652</v>
      </c>
      <c r="S14" s="69">
        <f t="shared" si="19"/>
        <v>68634.001771140538</v>
      </c>
      <c r="T14" s="69">
        <f t="shared" si="20"/>
        <v>43919.139628586156</v>
      </c>
      <c r="U14" s="69">
        <f t="shared" si="21"/>
        <v>8377.4908021143892</v>
      </c>
      <c r="V14" s="69">
        <f t="shared" si="22"/>
        <v>40697.03352106885</v>
      </c>
      <c r="W14" s="69">
        <f t="shared" si="23"/>
        <v>88785.698677253458</v>
      </c>
      <c r="X14" s="69">
        <f t="shared" si="24"/>
        <v>42200.477685996404</v>
      </c>
      <c r="Y14" s="69">
        <f t="shared" si="25"/>
        <v>87983.196362993331</v>
      </c>
      <c r="Z14" s="69">
        <f t="shared" si="26"/>
        <v>14576.689282192265</v>
      </c>
      <c r="AA14" s="69">
        <f t="shared" si="27"/>
        <v>51834.119306262088</v>
      </c>
      <c r="AB14" s="69">
        <f t="shared" si="28"/>
        <v>81874.686648057541</v>
      </c>
      <c r="AC14" s="69">
        <f t="shared" si="29"/>
        <v>81433.027762739832</v>
      </c>
      <c r="AD14" s="68">
        <f t="shared" si="0"/>
        <v>1441739.1350226714</v>
      </c>
      <c r="AE14" s="68">
        <v>9803.9266796480297</v>
      </c>
      <c r="AF14" s="70">
        <f t="shared" si="1"/>
        <v>6.8000697501312277E-3</v>
      </c>
    </row>
    <row r="15" spans="1:33" x14ac:dyDescent="0.35">
      <c r="A15" s="49">
        <v>13</v>
      </c>
      <c r="B15" s="68">
        <f t="shared" si="3"/>
        <v>63329.563400338739</v>
      </c>
      <c r="C15" s="68">
        <f t="shared" si="2"/>
        <v>109296.52970311671</v>
      </c>
      <c r="D15" s="68">
        <f t="shared" si="4"/>
        <v>31596.064062494435</v>
      </c>
      <c r="E15" s="68">
        <f t="shared" si="5"/>
        <v>65131.388325809137</v>
      </c>
      <c r="F15" s="68">
        <f t="shared" si="6"/>
        <v>44989.198365148484</v>
      </c>
      <c r="G15" s="68">
        <f t="shared" si="7"/>
        <v>62774.699664606771</v>
      </c>
      <c r="H15" s="68">
        <f t="shared" si="8"/>
        <v>39992.107869814456</v>
      </c>
      <c r="I15" s="68">
        <f t="shared" si="9"/>
        <v>9801.4631774723803</v>
      </c>
      <c r="J15" s="68">
        <f t="shared" si="10"/>
        <v>51518.972907766176</v>
      </c>
      <c r="K15" s="68">
        <f t="shared" si="11"/>
        <v>82413.965402107671</v>
      </c>
      <c r="L15" s="68">
        <f t="shared" si="12"/>
        <v>28833.235353818789</v>
      </c>
      <c r="M15" s="68">
        <f t="shared" si="13"/>
        <v>88624.691523486646</v>
      </c>
      <c r="N15" s="68">
        <f t="shared" si="14"/>
        <v>49166.080125550274</v>
      </c>
      <c r="O15" s="68">
        <f t="shared" si="15"/>
        <v>21168.961250122236</v>
      </c>
      <c r="P15" s="68">
        <f t="shared" si="16"/>
        <v>27102.011001563442</v>
      </c>
      <c r="Q15" s="68">
        <f t="shared" si="17"/>
        <v>8939.1075749225693</v>
      </c>
      <c r="R15" s="68">
        <f t="shared" si="18"/>
        <v>51693.272987155578</v>
      </c>
      <c r="S15" s="69">
        <f t="shared" si="19"/>
        <v>69845.768322610209</v>
      </c>
      <c r="T15" s="69">
        <f t="shared" si="20"/>
        <v>44011.20475095226</v>
      </c>
      <c r="U15" s="69">
        <f t="shared" si="21"/>
        <v>8433.2229386133185</v>
      </c>
      <c r="V15" s="69">
        <f t="shared" si="22"/>
        <v>41577.183134647057</v>
      </c>
      <c r="W15" s="69">
        <f t="shared" si="23"/>
        <v>89747.171681827982</v>
      </c>
      <c r="X15" s="69">
        <f t="shared" si="24"/>
        <v>42349.084977063088</v>
      </c>
      <c r="Y15" s="69">
        <f t="shared" si="25"/>
        <v>88436.902442899227</v>
      </c>
      <c r="Z15" s="69">
        <f t="shared" si="26"/>
        <v>14626.993722683852</v>
      </c>
      <c r="AA15" s="69">
        <f t="shared" si="27"/>
        <v>52190.125257181673</v>
      </c>
      <c r="AB15" s="69">
        <f t="shared" si="28"/>
        <v>82519.358619930965</v>
      </c>
      <c r="AC15" s="69">
        <f t="shared" si="29"/>
        <v>82305.253148258373</v>
      </c>
      <c r="AD15" s="68">
        <f t="shared" si="0"/>
        <v>1452413.5816919624</v>
      </c>
      <c r="AE15" s="68">
        <v>11785.632615542312</v>
      </c>
      <c r="AF15" s="70">
        <f t="shared" si="1"/>
        <v>8.1145155650588566E-3</v>
      </c>
    </row>
    <row r="16" spans="1:33" x14ac:dyDescent="0.35">
      <c r="A16" s="49">
        <v>14</v>
      </c>
      <c r="B16" s="68">
        <f t="shared" si="3"/>
        <v>63473.117953197718</v>
      </c>
      <c r="C16" s="68">
        <f t="shared" si="2"/>
        <v>109652.55922293762</v>
      </c>
      <c r="D16" s="68">
        <f t="shared" si="4"/>
        <v>31709.382562714691</v>
      </c>
      <c r="E16" s="68">
        <f t="shared" si="5"/>
        <v>66033.801102725003</v>
      </c>
      <c r="F16" s="68">
        <f t="shared" si="6"/>
        <v>45091.830495784168</v>
      </c>
      <c r="G16" s="68">
        <f t="shared" si="7"/>
        <v>63271.267542820002</v>
      </c>
      <c r="H16" s="68">
        <f t="shared" si="8"/>
        <v>40214.728218164237</v>
      </c>
      <c r="I16" s="68">
        <f t="shared" si="9"/>
        <v>9994.3662289885178</v>
      </c>
      <c r="J16" s="68">
        <f t="shared" si="10"/>
        <v>51732.025916910905</v>
      </c>
      <c r="K16" s="68">
        <f t="shared" si="11"/>
        <v>82992.133568459365</v>
      </c>
      <c r="L16" s="68">
        <f t="shared" si="12"/>
        <v>28925.640584297267</v>
      </c>
      <c r="M16" s="68">
        <f t="shared" si="13"/>
        <v>89028.542917738348</v>
      </c>
      <c r="N16" s="68">
        <f t="shared" si="14"/>
        <v>49446.860410446294</v>
      </c>
      <c r="O16" s="68">
        <f t="shared" si="15"/>
        <v>21176.790016300554</v>
      </c>
      <c r="P16" s="68">
        <f t="shared" si="16"/>
        <v>27226.39382202625</v>
      </c>
      <c r="Q16" s="68">
        <f t="shared" si="17"/>
        <v>8917.7793005367275</v>
      </c>
      <c r="R16" s="68">
        <f t="shared" si="18"/>
        <v>52064.983753884211</v>
      </c>
      <c r="S16" s="69">
        <f t="shared" si="19"/>
        <v>70967.688913045393</v>
      </c>
      <c r="T16" s="69">
        <f t="shared" si="20"/>
        <v>44096.443740523471</v>
      </c>
      <c r="U16" s="69">
        <f t="shared" si="21"/>
        <v>8484.8228374645114</v>
      </c>
      <c r="V16" s="69">
        <f t="shared" si="22"/>
        <v>42392.074396449381</v>
      </c>
      <c r="W16" s="69">
        <f t="shared" si="23"/>
        <v>90637.356643338484</v>
      </c>
      <c r="X16" s="69">
        <f t="shared" si="24"/>
        <v>42486.67383816369</v>
      </c>
      <c r="Y16" s="69">
        <f t="shared" si="25"/>
        <v>88856.968661458173</v>
      </c>
      <c r="Z16" s="69">
        <f t="shared" si="26"/>
        <v>14673.568359943301</v>
      </c>
      <c r="AA16" s="69">
        <f t="shared" si="27"/>
        <v>52519.735284929782</v>
      </c>
      <c r="AB16" s="69">
        <f t="shared" si="28"/>
        <v>83116.23163845425</v>
      </c>
      <c r="AC16" s="69">
        <f t="shared" si="29"/>
        <v>83112.807720817465</v>
      </c>
      <c r="AD16" s="68">
        <f t="shared" si="0"/>
        <v>1462296.5756525195</v>
      </c>
      <c r="AE16" s="68">
        <v>13975.831978641721</v>
      </c>
      <c r="AF16" s="70">
        <f t="shared" si="1"/>
        <v>9.5574538102199246E-3</v>
      </c>
    </row>
    <row r="17" spans="1:32" x14ac:dyDescent="0.35">
      <c r="A17" s="49">
        <v>15</v>
      </c>
      <c r="B17" s="68">
        <f t="shared" si="3"/>
        <v>63606.764044555093</v>
      </c>
      <c r="C17" s="68">
        <f t="shared" si="2"/>
        <v>109984.01477613524</v>
      </c>
      <c r="D17" s="68">
        <f t="shared" si="4"/>
        <v>31814.87956250539</v>
      </c>
      <c r="E17" s="68">
        <f t="shared" si="5"/>
        <v>66873.927298821611</v>
      </c>
      <c r="F17" s="68">
        <f t="shared" si="6"/>
        <v>45187.378723506452</v>
      </c>
      <c r="G17" s="68">
        <f t="shared" si="7"/>
        <v>63733.561177505471</v>
      </c>
      <c r="H17" s="68">
        <f t="shared" si="8"/>
        <v>40421.982804111038</v>
      </c>
      <c r="I17" s="68">
        <f t="shared" si="9"/>
        <v>10173.954673469052</v>
      </c>
      <c r="J17" s="68">
        <f t="shared" si="10"/>
        <v>51930.373523148744</v>
      </c>
      <c r="K17" s="68">
        <f t="shared" si="11"/>
        <v>83530.395253939118</v>
      </c>
      <c r="L17" s="68">
        <f t="shared" si="12"/>
        <v>29011.667795754347</v>
      </c>
      <c r="M17" s="68">
        <f t="shared" si="13"/>
        <v>89404.519570906501</v>
      </c>
      <c r="N17" s="68">
        <f t="shared" si="14"/>
        <v>49708.260601936054</v>
      </c>
      <c r="O17" s="68">
        <f t="shared" si="15"/>
        <v>21184.078423244438</v>
      </c>
      <c r="P17" s="68">
        <f t="shared" si="16"/>
        <v>27342.191457529949</v>
      </c>
      <c r="Q17" s="68">
        <f t="shared" si="17"/>
        <v>8897.923152122783</v>
      </c>
      <c r="R17" s="68">
        <f t="shared" si="18"/>
        <v>52411.038198688468</v>
      </c>
      <c r="S17" s="69">
        <f t="shared" si="19"/>
        <v>72012.171994486358</v>
      </c>
      <c r="T17" s="69">
        <f t="shared" si="20"/>
        <v>44175.799341307764</v>
      </c>
      <c r="U17" s="69">
        <f t="shared" si="21"/>
        <v>8532.8611940234478</v>
      </c>
      <c r="V17" s="69">
        <f t="shared" si="22"/>
        <v>43150.720011319907</v>
      </c>
      <c r="W17" s="69">
        <f t="shared" si="23"/>
        <v>91466.099015639746</v>
      </c>
      <c r="X17" s="69">
        <f t="shared" si="24"/>
        <v>42614.766003366363</v>
      </c>
      <c r="Y17" s="69">
        <f t="shared" si="25"/>
        <v>89248.040954907658</v>
      </c>
      <c r="Z17" s="69">
        <f t="shared" si="26"/>
        <v>14716.928309886705</v>
      </c>
      <c r="AA17" s="69">
        <f t="shared" si="27"/>
        <v>52826.594879442302</v>
      </c>
      <c r="AB17" s="69">
        <f t="shared" si="28"/>
        <v>83671.907124697318</v>
      </c>
      <c r="AC17" s="69">
        <f t="shared" si="29"/>
        <v>83864.623041410785</v>
      </c>
      <c r="AD17" s="68">
        <f t="shared" si="0"/>
        <v>1471497.4229083678</v>
      </c>
      <c r="AE17" s="68">
        <v>16379.215033838131</v>
      </c>
      <c r="AF17" s="70">
        <f t="shared" si="1"/>
        <v>1.1130984518793878E-2</v>
      </c>
    </row>
    <row r="18" spans="1:32" x14ac:dyDescent="0.35">
      <c r="A18" s="49">
        <v>16</v>
      </c>
      <c r="B18" s="68">
        <f t="shared" si="3"/>
        <v>63731.781613850682</v>
      </c>
      <c r="C18" s="68">
        <f t="shared" si="2"/>
        <v>110294.07073938436</v>
      </c>
      <c r="D18" s="68">
        <f t="shared" si="4"/>
        <v>31913.56541517685</v>
      </c>
      <c r="E18" s="68">
        <f t="shared" si="5"/>
        <v>67659.812870713824</v>
      </c>
      <c r="F18" s="68">
        <f t="shared" si="6"/>
        <v>45276.75812142987</v>
      </c>
      <c r="G18" s="68">
        <f t="shared" si="7"/>
        <v>64166.00799223988</v>
      </c>
      <c r="H18" s="68">
        <f t="shared" si="8"/>
        <v>40615.856521608301</v>
      </c>
      <c r="I18" s="68">
        <f t="shared" si="9"/>
        <v>10341.94844399015</v>
      </c>
      <c r="J18" s="68">
        <f t="shared" si="10"/>
        <v>52115.915317567145</v>
      </c>
      <c r="K18" s="68">
        <f t="shared" si="11"/>
        <v>84033.905434298096</v>
      </c>
      <c r="L18" s="68">
        <f t="shared" si="12"/>
        <v>29092.140877760783</v>
      </c>
      <c r="M18" s="68">
        <f t="shared" si="13"/>
        <v>89756.22224184568</v>
      </c>
      <c r="N18" s="68">
        <f t="shared" si="14"/>
        <v>49952.784150822081</v>
      </c>
      <c r="O18" s="68">
        <f t="shared" si="15"/>
        <v>21190.89627261741</v>
      </c>
      <c r="P18" s="68">
        <f t="shared" si="16"/>
        <v>27450.512911407248</v>
      </c>
      <c r="Q18" s="68">
        <f t="shared" si="17"/>
        <v>8879.3489657393911</v>
      </c>
      <c r="R18" s="68">
        <f t="shared" si="18"/>
        <v>52734.750513010295</v>
      </c>
      <c r="S18" s="69">
        <f t="shared" si="19"/>
        <v>72989.220665988047</v>
      </c>
      <c r="T18" s="69">
        <f t="shared" si="20"/>
        <v>44250.031548320199</v>
      </c>
      <c r="U18" s="69">
        <f t="shared" si="21"/>
        <v>8577.7980755211156</v>
      </c>
      <c r="V18" s="69">
        <f t="shared" si="22"/>
        <v>43860.385589748636</v>
      </c>
      <c r="W18" s="69">
        <f t="shared" si="23"/>
        <v>92241.335731544241</v>
      </c>
      <c r="X18" s="69">
        <f t="shared" si="24"/>
        <v>42734.588221710379</v>
      </c>
      <c r="Y18" s="69">
        <f t="shared" si="25"/>
        <v>89613.864654271747</v>
      </c>
      <c r="Z18" s="69">
        <f t="shared" si="26"/>
        <v>14757.488834266036</v>
      </c>
      <c r="AA18" s="69">
        <f t="shared" si="27"/>
        <v>53113.642859905871</v>
      </c>
      <c r="AB18" s="69">
        <f t="shared" si="28"/>
        <v>84191.706827791422</v>
      </c>
      <c r="AC18" s="69">
        <f t="shared" si="29"/>
        <v>84567.899306246894</v>
      </c>
      <c r="AD18" s="68">
        <f t="shared" si="0"/>
        <v>1480104.2407187768</v>
      </c>
      <c r="AE18" s="68">
        <v>19000.2427169455</v>
      </c>
      <c r="AF18" s="70">
        <f t="shared" si="1"/>
        <v>1.283709768152444E-2</v>
      </c>
    </row>
    <row r="19" spans="1:32" x14ac:dyDescent="0.35">
      <c r="A19" s="49">
        <v>17</v>
      </c>
      <c r="B19" s="68">
        <f t="shared" si="3"/>
        <v>63849.217568771295</v>
      </c>
      <c r="C19" s="68">
        <f t="shared" si="2"/>
        <v>110585.32354751487</v>
      </c>
      <c r="D19" s="68">
        <f t="shared" si="4"/>
        <v>32006.26652439636</v>
      </c>
      <c r="E19" s="68">
        <f t="shared" si="5"/>
        <v>68398.038890572541</v>
      </c>
      <c r="F19" s="68">
        <f t="shared" si="6"/>
        <v>45360.717160183456</v>
      </c>
      <c r="G19" s="68">
        <f t="shared" si="7"/>
        <v>64572.229333183088</v>
      </c>
      <c r="H19" s="68">
        <f t="shared" si="8"/>
        <v>40797.972885544877</v>
      </c>
      <c r="I19" s="68">
        <f t="shared" si="9"/>
        <v>10499.754334578331</v>
      </c>
      <c r="J19" s="68">
        <f t="shared" si="10"/>
        <v>52290.20504282722</v>
      </c>
      <c r="K19" s="68">
        <f t="shared" si="11"/>
        <v>84506.880546323373</v>
      </c>
      <c r="L19" s="68">
        <f t="shared" si="12"/>
        <v>29167.733718703697</v>
      </c>
      <c r="M19" s="68">
        <f t="shared" si="13"/>
        <v>90086.596118434347</v>
      </c>
      <c r="N19" s="68">
        <f t="shared" si="14"/>
        <v>50182.478717960192</v>
      </c>
      <c r="O19" s="68">
        <f t="shared" si="15"/>
        <v>21197.300657666099</v>
      </c>
      <c r="P19" s="68">
        <f t="shared" si="16"/>
        <v>27552.265276663951</v>
      </c>
      <c r="Q19" s="68">
        <f t="shared" si="17"/>
        <v>8861.9011995806195</v>
      </c>
      <c r="R19" s="68">
        <f t="shared" si="18"/>
        <v>53038.831491117169</v>
      </c>
      <c r="S19" s="69">
        <f t="shared" si="19"/>
        <v>73907.016815667055</v>
      </c>
      <c r="T19" s="69">
        <f t="shared" si="20"/>
        <v>44319.761988333463</v>
      </c>
      <c r="U19" s="69">
        <f t="shared" si="21"/>
        <v>8620.0097871994622</v>
      </c>
      <c r="V19" s="69">
        <f t="shared" si="22"/>
        <v>44527.013931242152</v>
      </c>
      <c r="W19" s="69">
        <f t="shared" si="23"/>
        <v>92969.55868880327</v>
      </c>
      <c r="X19" s="69">
        <f t="shared" si="24"/>
        <v>42847.143894574772</v>
      </c>
      <c r="Y19" s="69">
        <f t="shared" si="25"/>
        <v>89957.503198113845</v>
      </c>
      <c r="Z19" s="69">
        <f t="shared" si="26"/>
        <v>14795.58959033901</v>
      </c>
      <c r="AA19" s="69">
        <f t="shared" si="27"/>
        <v>53383.282990358828</v>
      </c>
      <c r="AB19" s="69">
        <f t="shared" si="28"/>
        <v>84679.983594363177</v>
      </c>
      <c r="AC19" s="69">
        <f t="shared" si="29"/>
        <v>85228.525810180581</v>
      </c>
      <c r="AD19" s="68">
        <f t="shared" si="0"/>
        <v>1488189.1033031968</v>
      </c>
      <c r="AE19" s="68">
        <v>21843.172118233033</v>
      </c>
      <c r="AF19" s="70">
        <f t="shared" si="1"/>
        <v>1.4677685832902384E-2</v>
      </c>
    </row>
    <row r="20" spans="1:32" x14ac:dyDescent="0.35">
      <c r="A20" s="49">
        <v>18</v>
      </c>
      <c r="B20" s="68">
        <f t="shared" si="3"/>
        <v>63959.939132220657</v>
      </c>
      <c r="C20" s="68">
        <f t="shared" si="2"/>
        <v>110859.92399928476</v>
      </c>
      <c r="D20" s="68">
        <f t="shared" si="4"/>
        <v>32093.667454999024</v>
      </c>
      <c r="E20" s="68">
        <f t="shared" si="5"/>
        <v>69094.056895901595</v>
      </c>
      <c r="F20" s="68">
        <f t="shared" si="6"/>
        <v>45439.875847510397</v>
      </c>
      <c r="G20" s="68">
        <f t="shared" si="7"/>
        <v>64955.225000959043</v>
      </c>
      <c r="H20" s="68">
        <f t="shared" si="8"/>
        <v>40969.676760720075</v>
      </c>
      <c r="I20" s="68">
        <f t="shared" si="9"/>
        <v>10648.537685803716</v>
      </c>
      <c r="J20" s="68">
        <f t="shared" si="10"/>
        <v>52454.529766775682</v>
      </c>
      <c r="K20" s="68">
        <f t="shared" si="11"/>
        <v>84952.813343578513</v>
      </c>
      <c r="L20" s="68">
        <f t="shared" si="12"/>
        <v>29239.004544920728</v>
      </c>
      <c r="M20" s="68">
        <f t="shared" si="13"/>
        <v>90398.080894655141</v>
      </c>
      <c r="N20" s="68">
        <f t="shared" si="14"/>
        <v>50399.040516316993</v>
      </c>
      <c r="O20" s="68">
        <f t="shared" si="15"/>
        <v>21203.338872504151</v>
      </c>
      <c r="P20" s="68">
        <f t="shared" si="16"/>
        <v>27648.199958452922</v>
      </c>
      <c r="Q20" s="68">
        <f t="shared" si="17"/>
        <v>8845.4510080774835</v>
      </c>
      <c r="R20" s="68">
        <f t="shared" si="18"/>
        <v>53325.526663255587</v>
      </c>
      <c r="S20" s="69">
        <f t="shared" si="19"/>
        <v>74772.338042790041</v>
      </c>
      <c r="T20" s="69">
        <f t="shared" si="20"/>
        <v>44385.505595932169</v>
      </c>
      <c r="U20" s="69">
        <f t="shared" si="21"/>
        <v>8659.8080475879415</v>
      </c>
      <c r="V20" s="69">
        <f t="shared" si="22"/>
        <v>45155.52784982622</v>
      </c>
      <c r="W20" s="69">
        <f t="shared" si="23"/>
        <v>93656.145555848721</v>
      </c>
      <c r="X20" s="69">
        <f t="shared" si="24"/>
        <v>42953.264205710017</v>
      </c>
      <c r="Y20" s="69">
        <f t="shared" si="25"/>
        <v>90281.494235282822</v>
      </c>
      <c r="Z20" s="69">
        <f t="shared" si="26"/>
        <v>14831.511938685002</v>
      </c>
      <c r="AA20" s="69">
        <f t="shared" si="27"/>
        <v>53637.506467594772</v>
      </c>
      <c r="AB20" s="69">
        <f t="shared" si="28"/>
        <v>85140.343175271497</v>
      </c>
      <c r="AC20" s="69">
        <f t="shared" si="29"/>
        <v>85851.381045794507</v>
      </c>
      <c r="AD20" s="68">
        <f t="shared" si="0"/>
        <v>1495811.7145062606</v>
      </c>
      <c r="AE20" s="68">
        <v>24912.077739984456</v>
      </c>
      <c r="AF20" s="70">
        <f t="shared" si="1"/>
        <v>1.6654554512703135E-2</v>
      </c>
    </row>
    <row r="21" spans="1:32" x14ac:dyDescent="0.35">
      <c r="A21" s="49">
        <v>19</v>
      </c>
      <c r="B21" s="68">
        <f t="shared" si="3"/>
        <v>64064.672746543314</v>
      </c>
      <c r="C21" s="68">
        <f t="shared" si="2"/>
        <v>111119.67374371141</v>
      </c>
      <c r="D21" s="68">
        <f t="shared" si="4"/>
        <v>32176.341643043404</v>
      </c>
      <c r="E21" s="68">
        <f t="shared" si="5"/>
        <v>69752.433449309741</v>
      </c>
      <c r="F21" s="68">
        <f t="shared" si="6"/>
        <v>45514.753542247607</v>
      </c>
      <c r="G21" s="68">
        <f t="shared" si="7"/>
        <v>65317.507823802647</v>
      </c>
      <c r="H21" s="68">
        <f t="shared" si="8"/>
        <v>41132.094693415987</v>
      </c>
      <c r="I21" s="68">
        <f t="shared" si="9"/>
        <v>10789.274662770244</v>
      </c>
      <c r="J21" s="68">
        <f t="shared" si="10"/>
        <v>52609.9676212056</v>
      </c>
      <c r="K21" s="68">
        <f t="shared" si="11"/>
        <v>85374.629583762813</v>
      </c>
      <c r="L21" s="68">
        <f t="shared" si="12"/>
        <v>29306.420963122633</v>
      </c>
      <c r="M21" s="68">
        <f t="shared" si="13"/>
        <v>90692.720216967515</v>
      </c>
      <c r="N21" s="68">
        <f t="shared" si="14"/>
        <v>50603.890404265811</v>
      </c>
      <c r="O21" s="68">
        <f t="shared" si="15"/>
        <v>21209.050533759142</v>
      </c>
      <c r="P21" s="68">
        <f t="shared" si="16"/>
        <v>27738.946382632952</v>
      </c>
      <c r="Q21" s="68">
        <f t="shared" si="17"/>
        <v>8829.8904617958979</v>
      </c>
      <c r="R21" s="68">
        <f t="shared" si="18"/>
        <v>53596.717031703032</v>
      </c>
      <c r="S21" s="69">
        <f t="shared" si="19"/>
        <v>75590.86170560075</v>
      </c>
      <c r="T21" s="69">
        <f t="shared" si="20"/>
        <v>44447.693713837238</v>
      </c>
      <c r="U21" s="69">
        <f t="shared" si="21"/>
        <v>8697.4539724140086</v>
      </c>
      <c r="V21" s="69">
        <f t="shared" si="22"/>
        <v>45750.051014914177</v>
      </c>
      <c r="W21" s="69">
        <f t="shared" si="23"/>
        <v>94305.601017747278</v>
      </c>
      <c r="X21" s="69">
        <f t="shared" si="24"/>
        <v>43053.645408720411</v>
      </c>
      <c r="Y21" s="69">
        <f t="shared" si="25"/>
        <v>90587.963465609137</v>
      </c>
      <c r="Z21" s="69">
        <f t="shared" si="26"/>
        <v>14865.491565236733</v>
      </c>
      <c r="AA21" s="69">
        <f t="shared" si="27"/>
        <v>53877.981247638578</v>
      </c>
      <c r="AB21" s="69">
        <f t="shared" si="28"/>
        <v>85575.80598210443</v>
      </c>
      <c r="AC21" s="69">
        <f t="shared" si="29"/>
        <v>86440.551555976708</v>
      </c>
      <c r="AD21" s="68">
        <f t="shared" si="0"/>
        <v>1503022.0861538593</v>
      </c>
      <c r="AE21" s="68">
        <v>28210.869433702585</v>
      </c>
      <c r="AF21" s="70">
        <f t="shared" si="1"/>
        <v>1.8769431063978877E-2</v>
      </c>
    </row>
    <row r="22" spans="1:32" x14ac:dyDescent="0.35">
      <c r="A22" s="49">
        <v>20</v>
      </c>
      <c r="B22" s="68">
        <f t="shared" si="3"/>
        <v>64164.032987101433</v>
      </c>
      <c r="C22" s="68">
        <f t="shared" si="2"/>
        <v>111366.09698860809</v>
      </c>
      <c r="D22" s="68">
        <f t="shared" si="4"/>
        <v>32254.774219491406</v>
      </c>
      <c r="E22" s="68">
        <f t="shared" si="5"/>
        <v>70377.031895066946</v>
      </c>
      <c r="F22" s="68">
        <f t="shared" si="6"/>
        <v>45585.789625644924</v>
      </c>
      <c r="G22" s="68">
        <f t="shared" si="7"/>
        <v>65661.203672175878</v>
      </c>
      <c r="H22" s="68">
        <f t="shared" si="8"/>
        <v>41286.179749756193</v>
      </c>
      <c r="I22" s="68">
        <f t="shared" si="9"/>
        <v>10922.791108061037</v>
      </c>
      <c r="J22" s="68">
        <f t="shared" si="10"/>
        <v>52757.43071324037</v>
      </c>
      <c r="K22" s="68">
        <f t="shared" si="11"/>
        <v>85774.804478586171</v>
      </c>
      <c r="L22" s="68">
        <f t="shared" si="12"/>
        <v>29370.378571894471</v>
      </c>
      <c r="M22" s="68">
        <f t="shared" si="13"/>
        <v>90972.243024732481</v>
      </c>
      <c r="N22" s="68">
        <f t="shared" si="14"/>
        <v>50798.230438041363</v>
      </c>
      <c r="O22" s="68">
        <f t="shared" si="15"/>
        <v>21214.469157378244</v>
      </c>
      <c r="P22" s="68">
        <f t="shared" si="16"/>
        <v>27825.037047933019</v>
      </c>
      <c r="Q22" s="68">
        <f t="shared" si="17"/>
        <v>8815.1282516711599</v>
      </c>
      <c r="R22" s="68">
        <f t="shared" si="18"/>
        <v>53853.99393769211</v>
      </c>
      <c r="S22" s="69">
        <f t="shared" si="19"/>
        <v>76367.390889333867</v>
      </c>
      <c r="T22" s="69">
        <f t="shared" si="20"/>
        <v>44506.6912610418</v>
      </c>
      <c r="U22" s="69">
        <f t="shared" si="21"/>
        <v>8733.1684674301723</v>
      </c>
      <c r="V22" s="69">
        <f t="shared" si="22"/>
        <v>46314.072079999685</v>
      </c>
      <c r="W22" s="69">
        <f t="shared" si="23"/>
        <v>94921.736069930543</v>
      </c>
      <c r="X22" s="69">
        <f t="shared" si="24"/>
        <v>43148.876539080338</v>
      </c>
      <c r="Y22" s="69">
        <f t="shared" si="25"/>
        <v>90878.709246186088</v>
      </c>
      <c r="Z22" s="69">
        <f t="shared" si="26"/>
        <v>14897.727861960477</v>
      </c>
      <c r="AA22" s="69">
        <f t="shared" si="27"/>
        <v>54106.118433086085</v>
      </c>
      <c r="AB22" s="69">
        <f t="shared" si="28"/>
        <v>85988.927304431199</v>
      </c>
      <c r="AC22" s="69">
        <f t="shared" si="29"/>
        <v>86999.494584917833</v>
      </c>
      <c r="AD22" s="68">
        <f t="shared" si="0"/>
        <v>1509862.528604473</v>
      </c>
      <c r="AE22" s="68">
        <v>31743.307689357363</v>
      </c>
      <c r="AF22" s="70">
        <f t="shared" si="1"/>
        <v>2.1023972108703753E-2</v>
      </c>
    </row>
    <row r="23" spans="1:32" x14ac:dyDescent="0.35">
      <c r="A23" s="49">
        <v>21</v>
      </c>
      <c r="B23" s="68">
        <f t="shared" si="3"/>
        <v>64258.54441411404</v>
      </c>
      <c r="C23" s="68">
        <f t="shared" si="2"/>
        <v>111600.49469531087</v>
      </c>
      <c r="D23" s="68">
        <f t="shared" si="4"/>
        <v>32329.379259522888</v>
      </c>
      <c r="E23" s="68">
        <f t="shared" si="5"/>
        <v>70971.149724158124</v>
      </c>
      <c r="F23" s="68">
        <f t="shared" si="6"/>
        <v>45653.359124003167</v>
      </c>
      <c r="G23" s="68">
        <f t="shared" si="7"/>
        <v>65988.127046209571</v>
      </c>
      <c r="H23" s="68">
        <f t="shared" si="8"/>
        <v>41432.745402921166</v>
      </c>
      <c r="I23" s="68">
        <f t="shared" si="9"/>
        <v>11049.79190539407</v>
      </c>
      <c r="J23" s="68">
        <f t="shared" si="10"/>
        <v>52897.697556211067</v>
      </c>
      <c r="K23" s="68">
        <f t="shared" si="11"/>
        <v>86155.450702386821</v>
      </c>
      <c r="L23" s="68">
        <f t="shared" si="12"/>
        <v>29431.215027597336</v>
      </c>
      <c r="M23" s="68">
        <f t="shared" si="13"/>
        <v>91238.125024373789</v>
      </c>
      <c r="N23" s="68">
        <f t="shared" si="14"/>
        <v>50983.086612046507</v>
      </c>
      <c r="O23" s="68">
        <f t="shared" si="15"/>
        <v>21219.623350321104</v>
      </c>
      <c r="P23" s="68">
        <f t="shared" si="16"/>
        <v>27906.926459474995</v>
      </c>
      <c r="Q23" s="68">
        <f t="shared" si="17"/>
        <v>8801.0864424231986</v>
      </c>
      <c r="R23" s="68">
        <f t="shared" si="18"/>
        <v>54098.715643133146</v>
      </c>
      <c r="S23" s="69">
        <f t="shared" si="19"/>
        <v>77106.02518469491</v>
      </c>
      <c r="T23" s="69">
        <f t="shared" si="20"/>
        <v>44562.809707869485</v>
      </c>
      <c r="U23" s="69">
        <f t="shared" si="21"/>
        <v>8767.1400829380655</v>
      </c>
      <c r="V23" s="69">
        <f t="shared" si="22"/>
        <v>46850.568725206758</v>
      </c>
      <c r="W23" s="69">
        <f t="shared" si="23"/>
        <v>95507.803521933762</v>
      </c>
      <c r="X23" s="69">
        <f t="shared" si="24"/>
        <v>43239.460357877309</v>
      </c>
      <c r="Y23" s="69">
        <f t="shared" si="25"/>
        <v>91155.266533747679</v>
      </c>
      <c r="Z23" s="69">
        <f t="shared" si="26"/>
        <v>14928.39101643604</v>
      </c>
      <c r="AA23" s="69">
        <f t="shared" si="27"/>
        <v>54323.122446262467</v>
      </c>
      <c r="AB23" s="69">
        <f t="shared" si="28"/>
        <v>86381.888165668221</v>
      </c>
      <c r="AC23" s="69">
        <f t="shared" si="29"/>
        <v>87531.161003872141</v>
      </c>
      <c r="AD23" s="68">
        <f t="shared" si="0"/>
        <v>1516369.1551361086</v>
      </c>
      <c r="AE23" s="68">
        <v>35513.016784962645</v>
      </c>
      <c r="AF23" s="70">
        <f t="shared" si="1"/>
        <v>2.3419769958176847E-2</v>
      </c>
    </row>
    <row r="24" spans="1:32" x14ac:dyDescent="0.35">
      <c r="A24" s="49">
        <v>22</v>
      </c>
      <c r="B24" s="68">
        <f t="shared" si="3"/>
        <v>64348.658336400396</v>
      </c>
      <c r="C24" s="68">
        <f t="shared" si="2"/>
        <v>111823.98615442403</v>
      </c>
      <c r="D24" s="68">
        <f t="shared" si="4"/>
        <v>32400.513015430202</v>
      </c>
      <c r="E24" s="68">
        <f t="shared" si="5"/>
        <v>71537.623954544222</v>
      </c>
      <c r="F24" s="68">
        <f t="shared" si="6"/>
        <v>45717.784693655936</v>
      </c>
      <c r="G24" s="68">
        <f t="shared" si="7"/>
        <v>66299.839062972736</v>
      </c>
      <c r="H24" s="68">
        <f t="shared" si="8"/>
        <v>41572.491529888379</v>
      </c>
      <c r="I24" s="68">
        <f t="shared" si="9"/>
        <v>11170.883506091697</v>
      </c>
      <c r="J24" s="68">
        <f t="shared" si="10"/>
        <v>53031.437949159823</v>
      </c>
      <c r="K24" s="68">
        <f t="shared" si="11"/>
        <v>86518.38590836557</v>
      </c>
      <c r="L24" s="68">
        <f t="shared" si="12"/>
        <v>29489.220835092485</v>
      </c>
      <c r="M24" s="68">
        <f t="shared" si="13"/>
        <v>91491.635849576152</v>
      </c>
      <c r="N24" s="68">
        <f t="shared" si="14"/>
        <v>51159.341647283989</v>
      </c>
      <c r="O24" s="68">
        <f t="shared" si="15"/>
        <v>21224.537724772774</v>
      </c>
      <c r="P24" s="68">
        <f t="shared" si="16"/>
        <v>27985.005653716598</v>
      </c>
      <c r="Q24" s="68">
        <f t="shared" si="17"/>
        <v>8787.6979819234766</v>
      </c>
      <c r="R24" s="68">
        <f t="shared" si="18"/>
        <v>54332.050737554644</v>
      </c>
      <c r="S24" s="69">
        <f t="shared" si="19"/>
        <v>77810.291701391543</v>
      </c>
      <c r="T24" s="69">
        <f t="shared" si="20"/>
        <v>44616.317029852733</v>
      </c>
      <c r="U24" s="69">
        <f t="shared" si="21"/>
        <v>8799.5310394243279</v>
      </c>
      <c r="V24" s="69">
        <f t="shared" si="22"/>
        <v>47362.102817128041</v>
      </c>
      <c r="W24" s="69">
        <f t="shared" si="23"/>
        <v>96066.601949740085</v>
      </c>
      <c r="X24" s="69">
        <f t="shared" si="24"/>
        <v>43325.82941890505</v>
      </c>
      <c r="Y24" s="69">
        <f t="shared" si="25"/>
        <v>91418.955938370942</v>
      </c>
      <c r="Z24" s="69">
        <f t="shared" si="26"/>
        <v>14957.627450662101</v>
      </c>
      <c r="AA24" s="69">
        <f t="shared" si="27"/>
        <v>54530.029519801785</v>
      </c>
      <c r="AB24" s="69">
        <f t="shared" si="28"/>
        <v>86756.565023593212</v>
      </c>
      <c r="AC24" s="69">
        <f t="shared" si="29"/>
        <v>88038.089614245575</v>
      </c>
      <c r="AD24" s="68">
        <f t="shared" si="0"/>
        <v>1522573.0360439688</v>
      </c>
      <c r="AE24" s="68">
        <v>39523.496186863864</v>
      </c>
      <c r="AF24" s="70">
        <f t="shared" si="1"/>
        <v>2.5958358155058321E-2</v>
      </c>
    </row>
    <row r="25" spans="1:32" x14ac:dyDescent="0.35">
      <c r="A25" s="49">
        <v>23</v>
      </c>
      <c r="B25" s="68">
        <f t="shared" si="3"/>
        <v>64434.765845676353</v>
      </c>
      <c r="C25" s="68">
        <f t="shared" si="2"/>
        <v>112037.54131216682</v>
      </c>
      <c r="D25" s="68">
        <f t="shared" si="4"/>
        <v>32468.484205577261</v>
      </c>
      <c r="E25" s="68">
        <f t="shared" si="5"/>
        <v>72078.913067369256</v>
      </c>
      <c r="F25" s="68">
        <f t="shared" si="6"/>
        <v>45779.345939640276</v>
      </c>
      <c r="G25" s="68">
        <f t="shared" si="7"/>
        <v>66597.69254325486</v>
      </c>
      <c r="H25" s="68">
        <f t="shared" si="8"/>
        <v>41706.024624651167</v>
      </c>
      <c r="I25" s="68">
        <f t="shared" si="9"/>
        <v>11286.591444063577</v>
      </c>
      <c r="J25" s="68">
        <f t="shared" si="10"/>
        <v>53159.232321374715</v>
      </c>
      <c r="K25" s="68">
        <f t="shared" si="11"/>
        <v>86865.185224414454</v>
      </c>
      <c r="L25" s="68">
        <f t="shared" si="12"/>
        <v>29544.647737842057</v>
      </c>
      <c r="M25" s="68">
        <f t="shared" si="13"/>
        <v>91733.875729705906</v>
      </c>
      <c r="N25" s="68">
        <f t="shared" si="14"/>
        <v>51327.760485312363</v>
      </c>
      <c r="O25" s="68">
        <f t="shared" si="15"/>
        <v>21229.233608970757</v>
      </c>
      <c r="P25" s="68">
        <f t="shared" si="16"/>
        <v>28059.613492015487</v>
      </c>
      <c r="Q25" s="68">
        <f t="shared" si="17"/>
        <v>8774.90476465559</v>
      </c>
      <c r="R25" s="68">
        <f t="shared" si="18"/>
        <v>54555.011888257432</v>
      </c>
      <c r="S25" s="69">
        <f t="shared" si="19"/>
        <v>78483.246934951399</v>
      </c>
      <c r="T25" s="69">
        <f t="shared" si="20"/>
        <v>44667.445447161706</v>
      </c>
      <c r="U25" s="69">
        <f t="shared" si="21"/>
        <v>8830.4819126671482</v>
      </c>
      <c r="V25" s="69">
        <f t="shared" si="22"/>
        <v>47850.894398356933</v>
      </c>
      <c r="W25" s="69">
        <f t="shared" si="23"/>
        <v>96600.556521740946</v>
      </c>
      <c r="X25" s="69">
        <f t="shared" si="24"/>
        <v>43408.358561294059</v>
      </c>
      <c r="Y25" s="69">
        <f t="shared" si="25"/>
        <v>91670.921864151198</v>
      </c>
      <c r="Z25" s="69">
        <f t="shared" si="26"/>
        <v>14985.564049884993</v>
      </c>
      <c r="AA25" s="69">
        <f t="shared" si="27"/>
        <v>54727.737624188077</v>
      </c>
      <c r="AB25" s="69">
        <f t="shared" si="28"/>
        <v>87114.583964514968</v>
      </c>
      <c r="AC25" s="69">
        <f t="shared" si="29"/>
        <v>88522.480470979935</v>
      </c>
      <c r="AD25" s="68">
        <f t="shared" si="0"/>
        <v>1528501.0959848398</v>
      </c>
      <c r="AE25" s="68">
        <v>43778.130504842637</v>
      </c>
      <c r="AF25" s="70">
        <f t="shared" si="1"/>
        <v>2.8641216299969758E-2</v>
      </c>
    </row>
    <row r="26" spans="1:32" x14ac:dyDescent="0.35">
      <c r="A26" s="49">
        <v>24</v>
      </c>
      <c r="B26" s="68">
        <f t="shared" si="3"/>
        <v>64517.208074767004</v>
      </c>
      <c r="C26" s="68">
        <f t="shared" si="2"/>
        <v>112242.0062117576</v>
      </c>
      <c r="D26" s="68">
        <f t="shared" si="4"/>
        <v>32533.562111985044</v>
      </c>
      <c r="E26" s="68">
        <f t="shared" si="5"/>
        <v>72597.16149214693</v>
      </c>
      <c r="F26" s="68">
        <f t="shared" si="6"/>
        <v>45838.286749648869</v>
      </c>
      <c r="G26" s="68">
        <f t="shared" si="7"/>
        <v>66882.867495629442</v>
      </c>
      <c r="H26" s="68">
        <f t="shared" si="8"/>
        <v>41833.87370636523</v>
      </c>
      <c r="I26" s="68">
        <f t="shared" si="9"/>
        <v>11397.374120395702</v>
      </c>
      <c r="J26" s="68">
        <f t="shared" si="10"/>
        <v>53281.586956867308</v>
      </c>
      <c r="K26" s="68">
        <f t="shared" si="11"/>
        <v>87197.222568225567</v>
      </c>
      <c r="L26" s="68">
        <f t="shared" si="12"/>
        <v>29597.715321060852</v>
      </c>
      <c r="M26" s="68">
        <f t="shared" si="13"/>
        <v>91965.804348481135</v>
      </c>
      <c r="N26" s="68">
        <f t="shared" si="14"/>
        <v>51489.010352422294</v>
      </c>
      <c r="O26" s="68">
        <f t="shared" si="15"/>
        <v>21233.729606637957</v>
      </c>
      <c r="P26" s="68">
        <f t="shared" si="16"/>
        <v>28131.045548855993</v>
      </c>
      <c r="Q26" s="68">
        <f t="shared" si="17"/>
        <v>8762.6561076258604</v>
      </c>
      <c r="R26" s="68">
        <f t="shared" si="18"/>
        <v>54768.482402259229</v>
      </c>
      <c r="S26" s="69">
        <f t="shared" si="19"/>
        <v>79127.55693763755</v>
      </c>
      <c r="T26" s="69">
        <f t="shared" si="20"/>
        <v>44716.397515666205</v>
      </c>
      <c r="U26" s="69">
        <f t="shared" si="21"/>
        <v>8860.1153209946679</v>
      </c>
      <c r="V26" s="69">
        <f t="shared" si="22"/>
        <v>48318.879918506012</v>
      </c>
      <c r="W26" s="69">
        <f t="shared" si="23"/>
        <v>97111.782610139519</v>
      </c>
      <c r="X26" s="69">
        <f t="shared" si="24"/>
        <v>43487.374741423999</v>
      </c>
      <c r="Y26" s="69">
        <f t="shared" si="25"/>
        <v>91912.162526561267</v>
      </c>
      <c r="Z26" s="69">
        <f t="shared" si="26"/>
        <v>15012.311490758773</v>
      </c>
      <c r="AA26" s="69">
        <f t="shared" si="27"/>
        <v>54917.030021238555</v>
      </c>
      <c r="AB26" s="69">
        <f t="shared" si="28"/>
        <v>87457.363355005393</v>
      </c>
      <c r="AC26" s="69">
        <f t="shared" si="29"/>
        <v>88986.252589301555</v>
      </c>
      <c r="AD26" s="68">
        <f t="shared" si="0"/>
        <v>1534176.8202023655</v>
      </c>
      <c r="AE26" s="68">
        <v>48280.198241967395</v>
      </c>
      <c r="AF26" s="70">
        <f t="shared" si="1"/>
        <v>3.1469774282992358E-2</v>
      </c>
    </row>
    <row r="27" spans="1:32" x14ac:dyDescent="0.35">
      <c r="A27" s="49">
        <v>25</v>
      </c>
      <c r="B27" s="68">
        <f t="shared" si="3"/>
        <v>64596.284360352191</v>
      </c>
      <c r="C27" s="68">
        <f t="shared" si="2"/>
        <v>112438.12323783181</v>
      </c>
      <c r="D27" s="68">
        <f t="shared" si="4"/>
        <v>32595.983023805966</v>
      </c>
      <c r="E27" s="68">
        <f t="shared" si="5"/>
        <v>73094.250919420068</v>
      </c>
      <c r="F27" s="68">
        <f t="shared" si="6"/>
        <v>45894.821129859971</v>
      </c>
      <c r="G27" s="68">
        <f t="shared" si="7"/>
        <v>67156.399352111868</v>
      </c>
      <c r="H27" s="68">
        <f t="shared" si="8"/>
        <v>41956.502977904078</v>
      </c>
      <c r="I27" s="68">
        <f t="shared" si="9"/>
        <v>11503.633772131925</v>
      </c>
      <c r="J27" s="68">
        <f t="shared" si="10"/>
        <v>53398.946108913588</v>
      </c>
      <c r="K27" s="68">
        <f t="shared" si="11"/>
        <v>87515.703522874246</v>
      </c>
      <c r="L27" s="68">
        <f t="shared" si="12"/>
        <v>29648.616266028159</v>
      </c>
      <c r="M27" s="68">
        <f t="shared" si="13"/>
        <v>92188.263807619252</v>
      </c>
      <c r="N27" s="68">
        <f t="shared" si="14"/>
        <v>51643.676725260637</v>
      </c>
      <c r="O27" s="68">
        <f t="shared" si="15"/>
        <v>21238.042042139077</v>
      </c>
      <c r="P27" s="68">
        <f t="shared" si="16"/>
        <v>28199.561184458787</v>
      </c>
      <c r="Q27" s="68">
        <f t="shared" si="17"/>
        <v>8750.9075376029305</v>
      </c>
      <c r="R27" s="68">
        <f t="shared" si="18"/>
        <v>54973.237362373919</v>
      </c>
      <c r="S27" s="69">
        <f t="shared" si="19"/>
        <v>79745.561112679687</v>
      </c>
      <c r="T27" s="69">
        <f t="shared" si="20"/>
        <v>44763.350973763401</v>
      </c>
      <c r="U27" s="69">
        <f t="shared" si="21"/>
        <v>8888.5388593392308</v>
      </c>
      <c r="V27" s="69">
        <f t="shared" si="22"/>
        <v>48767.758570250735</v>
      </c>
      <c r="W27" s="69">
        <f t="shared" si="23"/>
        <v>97602.136408316816</v>
      </c>
      <c r="X27" s="69">
        <f t="shared" si="24"/>
        <v>43563.164856450298</v>
      </c>
      <c r="Y27" s="69">
        <f t="shared" si="25"/>
        <v>92143.55383810043</v>
      </c>
      <c r="Z27" s="69">
        <f t="shared" si="26"/>
        <v>15037.966889654917</v>
      </c>
      <c r="AA27" s="69">
        <f t="shared" si="27"/>
        <v>55098.594006266299</v>
      </c>
      <c r="AB27" s="69">
        <f t="shared" si="28"/>
        <v>87786.147781070977</v>
      </c>
      <c r="AC27" s="69">
        <f t="shared" si="29"/>
        <v>89431.089863588772</v>
      </c>
      <c r="AD27" s="68">
        <f t="shared" si="0"/>
        <v>1539620.8164901703</v>
      </c>
      <c r="AE27" s="68">
        <v>53032.879530667517</v>
      </c>
      <c r="AF27" s="70">
        <f t="shared" si="1"/>
        <v>3.4445416015850619E-2</v>
      </c>
    </row>
    <row r="28" spans="1:32" x14ac:dyDescent="0.35">
      <c r="A28" s="49">
        <v>26</v>
      </c>
      <c r="B28" s="68">
        <f t="shared" si="3"/>
        <v>64672.258803801415</v>
      </c>
      <c r="C28" s="68">
        <f t="shared" si="2"/>
        <v>112626.54738796281</v>
      </c>
      <c r="D28" s="68">
        <f t="shared" si="4"/>
        <v>32655.955416288649</v>
      </c>
      <c r="E28" s="68">
        <f t="shared" si="5"/>
        <v>73571.841543487593</v>
      </c>
      <c r="F28" s="68">
        <f t="shared" si="6"/>
        <v>45949.137895505948</v>
      </c>
      <c r="G28" s="68">
        <f t="shared" si="7"/>
        <v>67419.201662666746</v>
      </c>
      <c r="H28" s="68">
        <f t="shared" si="8"/>
        <v>42074.322000216533</v>
      </c>
      <c r="I28" s="68">
        <f t="shared" si="9"/>
        <v>11605.725288469917</v>
      </c>
      <c r="J28" s="68">
        <f t="shared" si="10"/>
        <v>53511.701737157957</v>
      </c>
      <c r="K28" s="68">
        <f t="shared" si="11"/>
        <v>87821.691760682195</v>
      </c>
      <c r="L28" s="68">
        <f t="shared" si="12"/>
        <v>29697.520573258986</v>
      </c>
      <c r="M28" s="68">
        <f t="shared" si="13"/>
        <v>92401.997083948067</v>
      </c>
      <c r="N28" s="68">
        <f t="shared" si="14"/>
        <v>51792.276163255796</v>
      </c>
      <c r="O28" s="68">
        <f t="shared" si="15"/>
        <v>21242.185318276588</v>
      </c>
      <c r="P28" s="68">
        <f t="shared" si="16"/>
        <v>28265.389229415254</v>
      </c>
      <c r="Q28" s="68">
        <f t="shared" si="17"/>
        <v>8739.6198163574172</v>
      </c>
      <c r="R28" s="68">
        <f t="shared" si="18"/>
        <v>55169.960615408148</v>
      </c>
      <c r="S28" s="69">
        <f t="shared" si="19"/>
        <v>80339.323489107221</v>
      </c>
      <c r="T28" s="69">
        <f t="shared" si="20"/>
        <v>44808.46263803231</v>
      </c>
      <c r="U28" s="69">
        <f t="shared" si="21"/>
        <v>8915.8474574935972</v>
      </c>
      <c r="V28" s="69">
        <f t="shared" si="22"/>
        <v>49199.02953208422</v>
      </c>
      <c r="W28" s="69">
        <f t="shared" si="23"/>
        <v>98073.255614714042</v>
      </c>
      <c r="X28" s="69">
        <f t="shared" si="24"/>
        <v>43635.982032490683</v>
      </c>
      <c r="Y28" s="69">
        <f t="shared" si="25"/>
        <v>92365.868606467164</v>
      </c>
      <c r="Z28" s="69">
        <f t="shared" si="26"/>
        <v>15062.615931250361</v>
      </c>
      <c r="AA28" s="69">
        <f t="shared" si="27"/>
        <v>55273.035972158148</v>
      </c>
      <c r="AB28" s="69">
        <f t="shared" si="28"/>
        <v>88102.035326878817</v>
      </c>
      <c r="AC28" s="69">
        <f t="shared" si="29"/>
        <v>89858.477974820096</v>
      </c>
      <c r="AD28" s="68">
        <f t="shared" si="0"/>
        <v>1544851.2668716568</v>
      </c>
      <c r="AE28" s="68">
        <v>58039.263009442213</v>
      </c>
      <c r="AF28" s="70">
        <f t="shared" si="1"/>
        <v>3.7569482741838606E-2</v>
      </c>
    </row>
    <row r="29" spans="1:32" x14ac:dyDescent="0.35">
      <c r="A29" s="49">
        <v>27</v>
      </c>
      <c r="B29" s="68">
        <f t="shared" si="3"/>
        <v>64745.365593136987</v>
      </c>
      <c r="C29" s="68">
        <f t="shared" si="2"/>
        <v>112807.859471658</v>
      </c>
      <c r="D29" s="68">
        <f t="shared" si="4"/>
        <v>32713.664151807221</v>
      </c>
      <c r="E29" s="68">
        <f t="shared" si="5"/>
        <v>74031.405517334715</v>
      </c>
      <c r="F29" s="68">
        <f t="shared" si="6"/>
        <v>46001.404475729396</v>
      </c>
      <c r="G29" s="68">
        <f t="shared" si="7"/>
        <v>67672.084504348604</v>
      </c>
      <c r="H29" s="68">
        <f t="shared" si="8"/>
        <v>42187.693945477004</v>
      </c>
      <c r="I29" s="68">
        <f t="shared" si="9"/>
        <v>11703.963362209268</v>
      </c>
      <c r="J29" s="68">
        <f t="shared" si="10"/>
        <v>53620.201406075845</v>
      </c>
      <c r="K29" s="68">
        <f t="shared" si="11"/>
        <v>88116.130477505969</v>
      </c>
      <c r="L29" s="68">
        <f t="shared" si="12"/>
        <v>29744.578988220797</v>
      </c>
      <c r="M29" s="68">
        <f t="shared" si="13"/>
        <v>92607.663001290595</v>
      </c>
      <c r="N29" s="68">
        <f t="shared" si="14"/>
        <v>51935.266717917199</v>
      </c>
      <c r="O29" s="68">
        <f t="shared" si="15"/>
        <v>21246.172206524698</v>
      </c>
      <c r="P29" s="68">
        <f t="shared" si="16"/>
        <v>28328.732595901667</v>
      </c>
      <c r="Q29" s="68">
        <f t="shared" si="17"/>
        <v>8728.7581499639527</v>
      </c>
      <c r="R29" s="68">
        <f t="shared" si="18"/>
        <v>55359.258552504514</v>
      </c>
      <c r="S29" s="69">
        <f t="shared" si="19"/>
        <v>80910.67431443953</v>
      </c>
      <c r="T29" s="69">
        <f t="shared" si="20"/>
        <v>44851.871563278182</v>
      </c>
      <c r="U29" s="69">
        <f t="shared" si="21"/>
        <v>8942.1252930614937</v>
      </c>
      <c r="V29" s="69">
        <f t="shared" si="22"/>
        <v>49614.022178583604</v>
      </c>
      <c r="W29" s="69">
        <f t="shared" si="23"/>
        <v>98526.592434443999</v>
      </c>
      <c r="X29" s="69">
        <f t="shared" si="24"/>
        <v>43706.050725423636</v>
      </c>
      <c r="Y29" s="69">
        <f t="shared" si="25"/>
        <v>92579.792107572343</v>
      </c>
      <c r="Z29" s="69">
        <f t="shared" si="26"/>
        <v>15086.334595177741</v>
      </c>
      <c r="AA29" s="69">
        <f t="shared" si="27"/>
        <v>55440.893628927457</v>
      </c>
      <c r="AB29" s="69">
        <f t="shared" si="28"/>
        <v>88405.999702485467</v>
      </c>
      <c r="AC29" s="69">
        <f t="shared" si="29"/>
        <v>90269.734328849183</v>
      </c>
      <c r="AD29" s="68">
        <f t="shared" si="0"/>
        <v>1549884.293989849</v>
      </c>
      <c r="AE29" s="68">
        <v>63302.351965907401</v>
      </c>
      <c r="AF29" s="70">
        <f t="shared" si="1"/>
        <v>4.0843275986073062E-2</v>
      </c>
    </row>
    <row r="31" spans="1:32" s="46" customFormat="1" x14ac:dyDescent="0.35">
      <c r="A31" s="47" t="s">
        <v>69</v>
      </c>
    </row>
    <row r="32" spans="1:32" s="46" customFormat="1" x14ac:dyDescent="0.35">
      <c r="A32" s="48" t="s">
        <v>83</v>
      </c>
      <c r="B32" s="49" t="s">
        <v>38</v>
      </c>
      <c r="C32" s="49" t="s">
        <v>39</v>
      </c>
      <c r="D32" s="49" t="s">
        <v>40</v>
      </c>
      <c r="E32" s="49" t="s">
        <v>41</v>
      </c>
      <c r="F32" s="49" t="s">
        <v>42</v>
      </c>
      <c r="G32" s="49" t="s">
        <v>43</v>
      </c>
      <c r="H32" s="49" t="s">
        <v>44</v>
      </c>
      <c r="I32" s="49" t="s">
        <v>45</v>
      </c>
      <c r="J32" s="49" t="s">
        <v>46</v>
      </c>
      <c r="K32" s="49" t="s">
        <v>47</v>
      </c>
      <c r="L32" s="49" t="s">
        <v>48</v>
      </c>
      <c r="M32" s="49" t="s">
        <v>49</v>
      </c>
      <c r="N32" s="49" t="s">
        <v>50</v>
      </c>
      <c r="O32" s="49" t="s">
        <v>51</v>
      </c>
      <c r="P32" s="49" t="s">
        <v>52</v>
      </c>
      <c r="Q32" s="49" t="s">
        <v>53</v>
      </c>
      <c r="R32" s="49" t="s">
        <v>54</v>
      </c>
      <c r="S32" s="49" t="s">
        <v>55</v>
      </c>
      <c r="T32" s="49" t="s">
        <v>56</v>
      </c>
      <c r="U32" s="49" t="s">
        <v>57</v>
      </c>
      <c r="V32" s="49" t="s">
        <v>58</v>
      </c>
      <c r="W32" s="49" t="s">
        <v>59</v>
      </c>
      <c r="X32" s="49" t="s">
        <v>60</v>
      </c>
      <c r="Y32" s="49" t="s">
        <v>61</v>
      </c>
      <c r="Z32" s="49" t="s">
        <v>62</v>
      </c>
      <c r="AA32" s="49" t="s">
        <v>63</v>
      </c>
      <c r="AB32" s="49" t="s">
        <v>64</v>
      </c>
      <c r="AC32" s="49" t="s">
        <v>65</v>
      </c>
      <c r="AD32" s="49" t="s">
        <v>82</v>
      </c>
      <c r="AE32" s="53"/>
      <c r="AF32" s="53"/>
    </row>
    <row r="33" spans="1:32" s="46" customFormat="1" x14ac:dyDescent="0.35">
      <c r="A33" s="49">
        <v>2</v>
      </c>
      <c r="B33" s="50">
        <f t="shared" ref="B33:AD33" si="30">$AF4*B4</f>
        <v>5.4224260399272239</v>
      </c>
      <c r="C33" s="50">
        <f t="shared" si="30"/>
        <v>9.0074936237735628</v>
      </c>
      <c r="D33" s="50">
        <f t="shared" si="30"/>
        <v>2.5799084481884873</v>
      </c>
      <c r="E33" s="50">
        <f t="shared" si="30"/>
        <v>4.0242587377148604</v>
      </c>
      <c r="F33" s="50">
        <f t="shared" si="30"/>
        <v>3.8349990446045079</v>
      </c>
      <c r="G33" s="50">
        <f t="shared" si="30"/>
        <v>4.4462444649369859</v>
      </c>
      <c r="H33" s="50">
        <f t="shared" si="30"/>
        <v>3.1485930762904073</v>
      </c>
      <c r="I33" s="50">
        <f t="shared" si="30"/>
        <v>0.48537414118253042</v>
      </c>
      <c r="J33" s="50">
        <f t="shared" si="30"/>
        <v>4.1555633094899855</v>
      </c>
      <c r="K33" s="50">
        <f t="shared" si="30"/>
        <v>6.1441484103049788</v>
      </c>
      <c r="L33" s="50">
        <f t="shared" si="30"/>
        <v>2.3915543038489977</v>
      </c>
      <c r="M33" s="50">
        <f t="shared" si="30"/>
        <v>7.1321021193164356</v>
      </c>
      <c r="N33" s="50">
        <f t="shared" si="30"/>
        <v>3.7860994109779096</v>
      </c>
      <c r="O33" s="50">
        <f t="shared" si="30"/>
        <v>1.884446992165757</v>
      </c>
      <c r="P33" s="50">
        <f t="shared" si="30"/>
        <v>2.1443394894034178</v>
      </c>
      <c r="Q33" s="50">
        <f t="shared" si="30"/>
        <v>0.85031029584029116</v>
      </c>
      <c r="R33" s="50">
        <f t="shared" si="30"/>
        <v>3.7842883134361838</v>
      </c>
      <c r="S33" s="50">
        <f t="shared" si="30"/>
        <v>3.6738113633909064</v>
      </c>
      <c r="T33" s="50">
        <f t="shared" si="30"/>
        <v>3.782477215894458</v>
      </c>
      <c r="U33" s="50">
        <f t="shared" si="30"/>
        <v>0.65561731010476121</v>
      </c>
      <c r="V33" s="50">
        <f t="shared" si="30"/>
        <v>2.0438235758376329</v>
      </c>
      <c r="W33" s="50">
        <f t="shared" si="30"/>
        <v>6.018277131155032</v>
      </c>
      <c r="X33" s="50">
        <f t="shared" si="30"/>
        <v>3.5080959383229904</v>
      </c>
      <c r="Y33" s="50">
        <f t="shared" si="30"/>
        <v>7.0859191320024264</v>
      </c>
      <c r="Z33" s="50">
        <f t="shared" si="30"/>
        <v>1.1953243775390674</v>
      </c>
      <c r="AA33" s="50">
        <f t="shared" si="30"/>
        <v>4.0142977012353684</v>
      </c>
      <c r="AB33" s="50">
        <f t="shared" si="30"/>
        <v>6.1269429836585836</v>
      </c>
      <c r="AC33" s="50">
        <f t="shared" si="30"/>
        <v>5.6732630494562555</v>
      </c>
      <c r="AD33" s="50">
        <f t="shared" si="30"/>
        <v>109</v>
      </c>
      <c r="AE33" s="54"/>
      <c r="AF33" s="54"/>
    </row>
    <row r="34" spans="1:32" s="46" customFormat="1" x14ac:dyDescent="0.35">
      <c r="A34" s="49">
        <v>3</v>
      </c>
      <c r="B34" s="50">
        <f t="shared" ref="B34:AD34" si="31">$AF5*B5</f>
        <v>6.5615356928614279</v>
      </c>
      <c r="C34" s="50">
        <f t="shared" si="31"/>
        <v>11.259148170365927</v>
      </c>
      <c r="D34" s="50">
        <f t="shared" si="31"/>
        <v>3.2139252149570083</v>
      </c>
      <c r="E34" s="50">
        <f t="shared" si="31"/>
        <v>5.0219636072785443</v>
      </c>
      <c r="F34" s="50">
        <f t="shared" si="31"/>
        <v>4.7008998200359926</v>
      </c>
      <c r="G34" s="50">
        <f t="shared" si="31"/>
        <v>5.9314617076584684</v>
      </c>
      <c r="H34" s="50">
        <f t="shared" si="31"/>
        <v>3.816604679064187</v>
      </c>
      <c r="I34" s="50">
        <f t="shared" si="31"/>
        <v>0.59172165566886625</v>
      </c>
      <c r="J34" s="50">
        <f t="shared" si="31"/>
        <v>5.1786602679464107</v>
      </c>
      <c r="K34" s="50">
        <f t="shared" si="31"/>
        <v>7.8151089782043588</v>
      </c>
      <c r="L34" s="50">
        <f t="shared" si="31"/>
        <v>2.9509378124375125</v>
      </c>
      <c r="M34" s="50">
        <f t="shared" si="31"/>
        <v>8.7092661467706449</v>
      </c>
      <c r="N34" s="50">
        <f t="shared" si="31"/>
        <v>4.7787002599480104</v>
      </c>
      <c r="O34" s="50">
        <f t="shared" si="31"/>
        <v>2.3033313337332535</v>
      </c>
      <c r="P34" s="50">
        <f t="shared" si="31"/>
        <v>2.6934293141371723</v>
      </c>
      <c r="Q34" s="50">
        <f t="shared" si="31"/>
        <v>1.0245550889822035</v>
      </c>
      <c r="R34" s="50">
        <f t="shared" si="31"/>
        <v>4.8893741251749647</v>
      </c>
      <c r="S34" s="50">
        <f t="shared" si="31"/>
        <v>5.2608438312337533</v>
      </c>
      <c r="T34" s="50">
        <f t="shared" si="31"/>
        <v>4.6318656268746246</v>
      </c>
      <c r="U34" s="50">
        <f t="shared" si="31"/>
        <v>0.79553689262147564</v>
      </c>
      <c r="V34" s="50">
        <f t="shared" si="31"/>
        <v>2.5202959408118377</v>
      </c>
      <c r="W34" s="50">
        <f t="shared" si="31"/>
        <v>7.9290701859628072</v>
      </c>
      <c r="X34" s="50">
        <f t="shared" si="31"/>
        <v>4.3710697860427912</v>
      </c>
      <c r="Y34" s="50">
        <f t="shared" si="31"/>
        <v>8.7881623675264944</v>
      </c>
      <c r="Z34" s="50">
        <f t="shared" si="31"/>
        <v>1.5176564687062588</v>
      </c>
      <c r="AA34" s="50">
        <f t="shared" si="31"/>
        <v>4.9452589482103582</v>
      </c>
      <c r="AB34" s="50">
        <f t="shared" si="31"/>
        <v>7.6386882623475305</v>
      </c>
      <c r="AC34" s="50">
        <f t="shared" si="31"/>
        <v>7.1609278144371125</v>
      </c>
      <c r="AD34" s="50">
        <f t="shared" si="31"/>
        <v>137</v>
      </c>
      <c r="AE34" s="54"/>
      <c r="AF34" s="54"/>
    </row>
    <row r="35" spans="1:32" s="46" customFormat="1" x14ac:dyDescent="0.35">
      <c r="A35" s="49">
        <v>4</v>
      </c>
      <c r="B35" s="50">
        <f t="shared" ref="B35:AD35" si="32">$AF6*B6</f>
        <v>24.448107974855169</v>
      </c>
      <c r="C35" s="50">
        <f t="shared" si="32"/>
        <v>41.849808948601009</v>
      </c>
      <c r="D35" s="50">
        <f t="shared" si="32"/>
        <v>12.190003697769013</v>
      </c>
      <c r="E35" s="50">
        <f t="shared" si="32"/>
        <v>18.947984715888079</v>
      </c>
      <c r="F35" s="50">
        <f t="shared" si="32"/>
        <v>17.381671391593738</v>
      </c>
      <c r="G35" s="50">
        <f t="shared" si="32"/>
        <v>22.116664612350547</v>
      </c>
      <c r="H35" s="50">
        <f t="shared" si="32"/>
        <v>14.689695550351288</v>
      </c>
      <c r="I35" s="50">
        <f t="shared" si="32"/>
        <v>2.5717983483298408</v>
      </c>
      <c r="J35" s="50">
        <f t="shared" si="32"/>
        <v>19.388635523234313</v>
      </c>
      <c r="K35" s="50">
        <f t="shared" si="32"/>
        <v>29.139036114877356</v>
      </c>
      <c r="L35" s="50">
        <f t="shared" si="32"/>
        <v>11.080364846542587</v>
      </c>
      <c r="M35" s="50">
        <f t="shared" si="32"/>
        <v>33.168988043880191</v>
      </c>
      <c r="N35" s="50">
        <f t="shared" si="32"/>
        <v>18.158819179095278</v>
      </c>
      <c r="O35" s="50">
        <f t="shared" si="32"/>
        <v>8.5245901639344268</v>
      </c>
      <c r="P35" s="50">
        <f t="shared" si="32"/>
        <v>10.283187476888944</v>
      </c>
      <c r="Q35" s="50">
        <f t="shared" si="32"/>
        <v>3.765561444595094</v>
      </c>
      <c r="R35" s="50">
        <f t="shared" si="32"/>
        <v>18.411191914211759</v>
      </c>
      <c r="S35" s="50">
        <f t="shared" si="32"/>
        <v>21.011031677554541</v>
      </c>
      <c r="T35" s="50">
        <f t="shared" si="32"/>
        <v>17.261493898681127</v>
      </c>
      <c r="U35" s="50">
        <f t="shared" si="32"/>
        <v>2.9924195735239736</v>
      </c>
      <c r="V35" s="50">
        <f t="shared" si="32"/>
        <v>11.284666584494021</v>
      </c>
      <c r="W35" s="50">
        <f t="shared" si="32"/>
        <v>30.997781338592382</v>
      </c>
      <c r="X35" s="50">
        <f t="shared" si="32"/>
        <v>16.063724885985454</v>
      </c>
      <c r="Y35" s="50">
        <f t="shared" si="32"/>
        <v>32.572106495747562</v>
      </c>
      <c r="Z35" s="50">
        <f t="shared" si="32"/>
        <v>5.6683717490447432</v>
      </c>
      <c r="AA35" s="50">
        <f t="shared" si="32"/>
        <v>18.943978799457661</v>
      </c>
      <c r="AB35" s="50">
        <f t="shared" si="32"/>
        <v>29.43547393072846</v>
      </c>
      <c r="AC35" s="50">
        <f t="shared" si="32"/>
        <v>27.652841119191422</v>
      </c>
      <c r="AD35" s="50">
        <f t="shared" si="32"/>
        <v>520</v>
      </c>
      <c r="AE35" s="54"/>
      <c r="AF35" s="54"/>
    </row>
    <row r="36" spans="1:32" s="46" customFormat="1" x14ac:dyDescent="0.35">
      <c r="A36" s="49">
        <v>5</v>
      </c>
      <c r="B36" s="50">
        <f t="shared" ref="B36:AD36" si="33">$AF7*B7</f>
        <v>44.014580473865401</v>
      </c>
      <c r="C36" s="50">
        <f t="shared" si="33"/>
        <v>74.196611389870171</v>
      </c>
      <c r="D36" s="50">
        <f t="shared" si="33"/>
        <v>21.200039001267541</v>
      </c>
      <c r="E36" s="50">
        <f t="shared" si="33"/>
        <v>38.437849230099978</v>
      </c>
      <c r="F36" s="50">
        <f t="shared" si="33"/>
        <v>30.971656578838811</v>
      </c>
      <c r="G36" s="50">
        <f t="shared" si="33"/>
        <v>40.235657658873912</v>
      </c>
      <c r="H36" s="50">
        <f t="shared" si="33"/>
        <v>26.205701685304771</v>
      </c>
      <c r="I36" s="50">
        <f t="shared" si="33"/>
        <v>5.4498271193813794</v>
      </c>
      <c r="J36" s="50">
        <f t="shared" si="33"/>
        <v>34.835182143419658</v>
      </c>
      <c r="K36" s="50">
        <f t="shared" si="33"/>
        <v>52.658161390245183</v>
      </c>
      <c r="L36" s="50">
        <f t="shared" si="33"/>
        <v>19.500933780347861</v>
      </c>
      <c r="M36" s="50">
        <f t="shared" si="33"/>
        <v>59.19372379602337</v>
      </c>
      <c r="N36" s="50">
        <f t="shared" si="33"/>
        <v>31.951638428248916</v>
      </c>
      <c r="O36" s="50">
        <f t="shared" si="33"/>
        <v>15.009937822979246</v>
      </c>
      <c r="P36" s="50">
        <f t="shared" si="33"/>
        <v>18.203691619977647</v>
      </c>
      <c r="Q36" s="50">
        <f t="shared" si="33"/>
        <v>6.6201651553675491</v>
      </c>
      <c r="R36" s="50">
        <f t="shared" si="33"/>
        <v>33.714195711360617</v>
      </c>
      <c r="S36" s="50">
        <f t="shared" si="33"/>
        <v>40.390762699787743</v>
      </c>
      <c r="T36" s="50">
        <f t="shared" si="33"/>
        <v>30.294834582123919</v>
      </c>
      <c r="U36" s="50">
        <f t="shared" si="33"/>
        <v>5.597881931162763</v>
      </c>
      <c r="V36" s="50">
        <f t="shared" si="33"/>
        <v>22.74403918127339</v>
      </c>
      <c r="W36" s="50">
        <f t="shared" si="33"/>
        <v>54.914234712628158</v>
      </c>
      <c r="X36" s="50">
        <f t="shared" si="33"/>
        <v>28.475875465952644</v>
      </c>
      <c r="Y36" s="50">
        <f t="shared" si="33"/>
        <v>57.95993369784518</v>
      </c>
      <c r="Z36" s="50">
        <f t="shared" si="33"/>
        <v>9.9901746806771214</v>
      </c>
      <c r="AA36" s="50">
        <f t="shared" si="33"/>
        <v>33.18542852642711</v>
      </c>
      <c r="AB36" s="50">
        <f t="shared" si="33"/>
        <v>53.299732241297839</v>
      </c>
      <c r="AC36" s="50">
        <f t="shared" si="33"/>
        <v>50.747549295352094</v>
      </c>
      <c r="AD36" s="50">
        <f t="shared" si="33"/>
        <v>940</v>
      </c>
      <c r="AE36" s="54"/>
      <c r="AF36" s="54"/>
    </row>
    <row r="37" spans="1:32" s="46" customFormat="1" x14ac:dyDescent="0.35">
      <c r="A37" s="49">
        <v>6</v>
      </c>
      <c r="B37" s="50">
        <f t="shared" ref="B37:AD37" si="34">$AF8*B8</f>
        <v>72.846796058967328</v>
      </c>
      <c r="C37" s="50">
        <f t="shared" si="34"/>
        <v>124.40481517149419</v>
      </c>
      <c r="D37" s="50">
        <f t="shared" si="34"/>
        <v>35.827453885472998</v>
      </c>
      <c r="E37" s="50">
        <f t="shared" si="34"/>
        <v>67.241380843025411</v>
      </c>
      <c r="F37" s="50">
        <f t="shared" si="34"/>
        <v>51.841240091858658</v>
      </c>
      <c r="G37" s="50">
        <f t="shared" si="34"/>
        <v>67.937632417216093</v>
      </c>
      <c r="H37" s="50">
        <f t="shared" si="34"/>
        <v>44.45389288095415</v>
      </c>
      <c r="I37" s="50">
        <f t="shared" si="34"/>
        <v>9.122075709311801</v>
      </c>
      <c r="J37" s="50">
        <f t="shared" si="34"/>
        <v>58.036699014741835</v>
      </c>
      <c r="K37" s="50">
        <f t="shared" si="34"/>
        <v>90.264886287873182</v>
      </c>
      <c r="L37" s="50">
        <f t="shared" si="34"/>
        <v>32.912637973183202</v>
      </c>
      <c r="M37" s="50">
        <f t="shared" si="34"/>
        <v>99.918001333432116</v>
      </c>
      <c r="N37" s="50">
        <f t="shared" si="34"/>
        <v>54.992073486924959</v>
      </c>
      <c r="O37" s="50">
        <f t="shared" si="34"/>
        <v>24.817238313949183</v>
      </c>
      <c r="P37" s="50">
        <f t="shared" si="34"/>
        <v>30.363649159196978</v>
      </c>
      <c r="Q37" s="50">
        <f t="shared" si="34"/>
        <v>10.750596340469665</v>
      </c>
      <c r="R37" s="50">
        <f t="shared" si="34"/>
        <v>56.408178383583973</v>
      </c>
      <c r="S37" s="50">
        <f t="shared" si="34"/>
        <v>68.409667382769101</v>
      </c>
      <c r="T37" s="50">
        <f t="shared" si="34"/>
        <v>50.071108971034896</v>
      </c>
      <c r="U37" s="50">
        <f t="shared" si="34"/>
        <v>9.4170975627824287</v>
      </c>
      <c r="V37" s="50">
        <f t="shared" si="34"/>
        <v>38.683265427068676</v>
      </c>
      <c r="W37" s="50">
        <f t="shared" si="34"/>
        <v>94.50140010371139</v>
      </c>
      <c r="X37" s="50">
        <f t="shared" si="34"/>
        <v>48.595999703681755</v>
      </c>
      <c r="Y37" s="50">
        <f t="shared" si="34"/>
        <v>98.643506926439002</v>
      </c>
      <c r="Z37" s="50">
        <f t="shared" si="34"/>
        <v>16.662834284021038</v>
      </c>
      <c r="AA37" s="50">
        <f t="shared" si="34"/>
        <v>57.340447440551152</v>
      </c>
      <c r="AB37" s="50">
        <f t="shared" si="34"/>
        <v>90.500903770649685</v>
      </c>
      <c r="AC37" s="50">
        <f t="shared" si="34"/>
        <v>88.03452107563524</v>
      </c>
      <c r="AD37" s="50">
        <f t="shared" si="34"/>
        <v>1593</v>
      </c>
      <c r="AE37" s="54"/>
      <c r="AF37" s="54"/>
    </row>
    <row r="38" spans="1:32" s="46" customFormat="1" x14ac:dyDescent="0.35">
      <c r="A38" s="49">
        <v>7</v>
      </c>
      <c r="B38" s="50">
        <f t="shared" ref="B38:AD38" si="35">$AF9*B9</f>
        <v>80.068901549313324</v>
      </c>
      <c r="C38" s="50">
        <f t="shared" si="35"/>
        <v>136.77734761663842</v>
      </c>
      <c r="D38" s="50">
        <f t="shared" si="35"/>
        <v>39.431307421012882</v>
      </c>
      <c r="E38" s="50">
        <f t="shared" si="35"/>
        <v>75.399404617877593</v>
      </c>
      <c r="F38" s="50">
        <f t="shared" si="35"/>
        <v>56.980833388325522</v>
      </c>
      <c r="G38" s="50">
        <f t="shared" si="35"/>
        <v>74.673038428543151</v>
      </c>
      <c r="H38" s="50">
        <f t="shared" si="35"/>
        <v>49.574492422076062</v>
      </c>
      <c r="I38" s="50">
        <f t="shared" si="35"/>
        <v>10.76578459192128</v>
      </c>
      <c r="J38" s="50">
        <f t="shared" si="35"/>
        <v>63.868341362193235</v>
      </c>
      <c r="K38" s="50">
        <f t="shared" si="35"/>
        <v>100.96490031748824</v>
      </c>
      <c r="L38" s="50">
        <f t="shared" si="35"/>
        <v>36.175630393817414</v>
      </c>
      <c r="M38" s="50">
        <f t="shared" si="35"/>
        <v>109.8239736624066</v>
      </c>
      <c r="N38" s="50">
        <f t="shared" si="35"/>
        <v>60.080860517806471</v>
      </c>
      <c r="O38" s="50">
        <f t="shared" si="35"/>
        <v>27.05714055270818</v>
      </c>
      <c r="P38" s="50">
        <f t="shared" si="35"/>
        <v>33.218282337241448</v>
      </c>
      <c r="Q38" s="50">
        <f t="shared" si="35"/>
        <v>11.634829854160708</v>
      </c>
      <c r="R38" s="50">
        <f t="shared" si="35"/>
        <v>61.922717640761675</v>
      </c>
      <c r="S38" s="50">
        <f t="shared" si="35"/>
        <v>76.346274828974288</v>
      </c>
      <c r="T38" s="50">
        <f t="shared" si="35"/>
        <v>56.604679468848758</v>
      </c>
      <c r="U38" s="50">
        <f t="shared" si="35"/>
        <v>10.285864073968163</v>
      </c>
      <c r="V38" s="50">
        <f t="shared" si="35"/>
        <v>45.657303329593866</v>
      </c>
      <c r="W38" s="50">
        <f t="shared" si="35"/>
        <v>106.17917189092482</v>
      </c>
      <c r="X38" s="50">
        <f t="shared" si="35"/>
        <v>53.245235843176935</v>
      </c>
      <c r="Y38" s="50">
        <f t="shared" si="35"/>
        <v>111.74365573421908</v>
      </c>
      <c r="Z38" s="50">
        <f t="shared" si="35"/>
        <v>18.107271434123021</v>
      </c>
      <c r="AA38" s="50">
        <f t="shared" si="35"/>
        <v>65.113540543909437</v>
      </c>
      <c r="AB38" s="50">
        <f t="shared" si="35"/>
        <v>99.473255464390718</v>
      </c>
      <c r="AC38" s="50">
        <f t="shared" si="35"/>
        <v>97.825960713578667</v>
      </c>
      <c r="AD38" s="50">
        <f t="shared" si="35"/>
        <v>1769</v>
      </c>
      <c r="AE38" s="54"/>
      <c r="AF38" s="54"/>
    </row>
    <row r="39" spans="1:32" s="46" customFormat="1" x14ac:dyDescent="0.35">
      <c r="A39" s="49">
        <v>8</v>
      </c>
      <c r="B39" s="50">
        <f t="shared" ref="B39:AD39" si="36">$AF10*B10</f>
        <v>173.465719635683</v>
      </c>
      <c r="C39" s="50">
        <f t="shared" si="36"/>
        <v>297.40131752667747</v>
      </c>
      <c r="D39" s="50">
        <f t="shared" si="36"/>
        <v>85.785112421976933</v>
      </c>
      <c r="E39" s="50">
        <f t="shared" si="36"/>
        <v>164.65265742051687</v>
      </c>
      <c r="F39" s="50">
        <f t="shared" si="36"/>
        <v>123.21784619413776</v>
      </c>
      <c r="G39" s="50">
        <f t="shared" si="36"/>
        <v>165.49274076979347</v>
      </c>
      <c r="H39" s="50">
        <f t="shared" si="36"/>
        <v>107.13838611185965</v>
      </c>
      <c r="I39" s="50">
        <f t="shared" si="36"/>
        <v>23.738060512412314</v>
      </c>
      <c r="J39" s="50">
        <f t="shared" si="36"/>
        <v>139.36178813847076</v>
      </c>
      <c r="K39" s="50">
        <f t="shared" si="36"/>
        <v>218.6110995372062</v>
      </c>
      <c r="L39" s="50">
        <f t="shared" si="36"/>
        <v>78.484324630602956</v>
      </c>
      <c r="M39" s="50">
        <f t="shared" si="36"/>
        <v>239.05454561938191</v>
      </c>
      <c r="N39" s="50">
        <f t="shared" si="36"/>
        <v>131.58616616469064</v>
      </c>
      <c r="O39" s="50">
        <f t="shared" si="36"/>
        <v>58.71527262997018</v>
      </c>
      <c r="P39" s="50">
        <f t="shared" si="36"/>
        <v>73.088371893541591</v>
      </c>
      <c r="Q39" s="50">
        <f t="shared" si="36"/>
        <v>25.242667291609308</v>
      </c>
      <c r="R39" s="50">
        <f t="shared" si="36"/>
        <v>136.95641089132542</v>
      </c>
      <c r="S39" s="50">
        <f t="shared" si="36"/>
        <v>173.76205116104262</v>
      </c>
      <c r="T39" s="50">
        <f t="shared" si="36"/>
        <v>120.81546807554368</v>
      </c>
      <c r="U39" s="50">
        <f t="shared" si="36"/>
        <v>22.50770434179951</v>
      </c>
      <c r="V39" s="50">
        <f t="shared" si="36"/>
        <v>100.75711412637339</v>
      </c>
      <c r="W39" s="50">
        <f t="shared" si="36"/>
        <v>233.3167614056205</v>
      </c>
      <c r="X39" s="50">
        <f t="shared" si="36"/>
        <v>115.24056549172001</v>
      </c>
      <c r="Y39" s="50">
        <f t="shared" si="36"/>
        <v>238.23706166296722</v>
      </c>
      <c r="Z39" s="50">
        <f t="shared" si="36"/>
        <v>39.820312360009943</v>
      </c>
      <c r="AA39" s="50">
        <f t="shared" si="36"/>
        <v>139.10472940979309</v>
      </c>
      <c r="AB39" s="50">
        <f t="shared" si="36"/>
        <v>218.56341882924988</v>
      </c>
      <c r="AC39" s="50">
        <f t="shared" si="36"/>
        <v>214.1304952932949</v>
      </c>
      <c r="AD39" s="50">
        <f t="shared" si="36"/>
        <v>3858.248169547272</v>
      </c>
      <c r="AE39" s="54"/>
      <c r="AF39" s="54"/>
    </row>
    <row r="40" spans="1:32" s="46" customFormat="1" x14ac:dyDescent="0.35">
      <c r="A40" s="49">
        <v>9</v>
      </c>
      <c r="B40" s="50">
        <f t="shared" ref="B40:AD40" si="37">$AF11*B11</f>
        <v>225.71554619469165</v>
      </c>
      <c r="C40" s="50">
        <f t="shared" si="37"/>
        <v>387.61162406260013</v>
      </c>
      <c r="D40" s="50">
        <f t="shared" si="37"/>
        <v>111.86704022793234</v>
      </c>
      <c r="E40" s="50">
        <f t="shared" si="37"/>
        <v>218.63723900416474</v>
      </c>
      <c r="F40" s="50">
        <f t="shared" si="37"/>
        <v>160.33623523930882</v>
      </c>
      <c r="G40" s="50">
        <f t="shared" si="37"/>
        <v>217.4012615912076</v>
      </c>
      <c r="H40" s="50">
        <f t="shared" si="37"/>
        <v>140.17711967249491</v>
      </c>
      <c r="I40" s="50">
        <f t="shared" si="37"/>
        <v>31.880842611201015</v>
      </c>
      <c r="J40" s="50">
        <f t="shared" si="37"/>
        <v>181.89898312816285</v>
      </c>
      <c r="K40" s="50">
        <f t="shared" si="37"/>
        <v>286.73511778479173</v>
      </c>
      <c r="L40" s="50">
        <f t="shared" si="37"/>
        <v>102.2819736112161</v>
      </c>
      <c r="M40" s="50">
        <f t="shared" si="37"/>
        <v>312.24075753091307</v>
      </c>
      <c r="N40" s="50">
        <f t="shared" si="37"/>
        <v>172.20613752137331</v>
      </c>
      <c r="O40" s="50">
        <f t="shared" si="37"/>
        <v>76.167443985240965</v>
      </c>
      <c r="P40" s="50">
        <f t="shared" si="37"/>
        <v>95.469484870445655</v>
      </c>
      <c r="Q40" s="50">
        <f t="shared" si="37"/>
        <v>32.604170551707831</v>
      </c>
      <c r="R40" s="50">
        <f t="shared" si="37"/>
        <v>179.68944750580684</v>
      </c>
      <c r="S40" s="50">
        <f t="shared" si="37"/>
        <v>231.70487427553616</v>
      </c>
      <c r="T40" s="50">
        <f t="shared" si="37"/>
        <v>157.12197716480711</v>
      </c>
      <c r="U40" s="50">
        <f t="shared" si="37"/>
        <v>29.476184779254513</v>
      </c>
      <c r="V40" s="50">
        <f t="shared" si="37"/>
        <v>135.29716265413791</v>
      </c>
      <c r="W40" s="50">
        <f t="shared" si="37"/>
        <v>307.5881389715035</v>
      </c>
      <c r="X40" s="50">
        <f t="shared" si="37"/>
        <v>150.19419985992249</v>
      </c>
      <c r="Y40" s="50">
        <f t="shared" si="37"/>
        <v>311.27381018925246</v>
      </c>
      <c r="Z40" s="50">
        <f t="shared" si="37"/>
        <v>51.892672367818058</v>
      </c>
      <c r="AA40" s="50">
        <f t="shared" si="37"/>
        <v>182.23347936526008</v>
      </c>
      <c r="AB40" s="50">
        <f t="shared" si="37"/>
        <v>286.78046288111449</v>
      </c>
      <c r="AC40" s="50">
        <f t="shared" si="37"/>
        <v>282.24032302694212</v>
      </c>
      <c r="AD40" s="50">
        <f t="shared" si="37"/>
        <v>5058.7237106288094</v>
      </c>
      <c r="AE40" s="54"/>
      <c r="AF40" s="54"/>
    </row>
    <row r="41" spans="1:32" s="46" customFormat="1" x14ac:dyDescent="0.35">
      <c r="A41" s="49">
        <v>10</v>
      </c>
      <c r="B41" s="50">
        <f t="shared" ref="B41:AD41" si="38">$AF12*B12</f>
        <v>285.68690057300591</v>
      </c>
      <c r="C41" s="50">
        <f t="shared" si="38"/>
        <v>491.30588162436089</v>
      </c>
      <c r="D41" s="50">
        <f t="shared" si="38"/>
        <v>141.86214019677354</v>
      </c>
      <c r="E41" s="50">
        <f t="shared" si="38"/>
        <v>281.66336272100659</v>
      </c>
      <c r="F41" s="50">
        <f t="shared" si="38"/>
        <v>202.94093200713095</v>
      </c>
      <c r="G41" s="50">
        <f t="shared" si="38"/>
        <v>277.48012148352973</v>
      </c>
      <c r="H41" s="50">
        <f t="shared" si="38"/>
        <v>178.28431960800711</v>
      </c>
      <c r="I41" s="50">
        <f t="shared" si="38"/>
        <v>41.467507492782389</v>
      </c>
      <c r="J41" s="50">
        <f t="shared" si="38"/>
        <v>230.85803164252363</v>
      </c>
      <c r="K41" s="50">
        <f t="shared" si="38"/>
        <v>365.47807384149746</v>
      </c>
      <c r="L41" s="50">
        <f t="shared" si="38"/>
        <v>129.63457593472847</v>
      </c>
      <c r="M41" s="50">
        <f t="shared" si="38"/>
        <v>396.52851066183558</v>
      </c>
      <c r="N41" s="50">
        <f t="shared" si="38"/>
        <v>219.0675928191695</v>
      </c>
      <c r="O41" s="50">
        <f t="shared" si="38"/>
        <v>96.142123299324027</v>
      </c>
      <c r="P41" s="50">
        <f t="shared" si="38"/>
        <v>121.24680825687632</v>
      </c>
      <c r="Q41" s="50">
        <f t="shared" si="38"/>
        <v>40.994951824950277</v>
      </c>
      <c r="R41" s="50">
        <f t="shared" si="38"/>
        <v>229.09630791607046</v>
      </c>
      <c r="S41" s="50">
        <f t="shared" si="38"/>
        <v>299.56846957384641</v>
      </c>
      <c r="T41" s="50">
        <f t="shared" si="38"/>
        <v>198.77342678010118</v>
      </c>
      <c r="U41" s="50">
        <f t="shared" si="38"/>
        <v>37.520250592634099</v>
      </c>
      <c r="V41" s="50">
        <f t="shared" si="38"/>
        <v>175.95712629973394</v>
      </c>
      <c r="W41" s="50">
        <f t="shared" si="38"/>
        <v>393.80319511970316</v>
      </c>
      <c r="X41" s="50">
        <f t="shared" si="38"/>
        <v>190.37192824194554</v>
      </c>
      <c r="Y41" s="50">
        <f t="shared" si="38"/>
        <v>395.41346240551547</v>
      </c>
      <c r="Z41" s="50">
        <f t="shared" si="38"/>
        <v>65.76800652129883</v>
      </c>
      <c r="AA41" s="50">
        <f t="shared" si="38"/>
        <v>232.03361518484712</v>
      </c>
      <c r="AB41" s="50">
        <f t="shared" si="38"/>
        <v>365.65621496531162</v>
      </c>
      <c r="AC41" s="50">
        <f t="shared" si="38"/>
        <v>361.29059714995395</v>
      </c>
      <c r="AD41" s="50">
        <f t="shared" si="38"/>
        <v>6445.8944347384631</v>
      </c>
      <c r="AE41" s="54"/>
      <c r="AF41" s="54"/>
    </row>
    <row r="42" spans="1:32" s="46" customFormat="1" x14ac:dyDescent="0.35">
      <c r="A42" s="49">
        <v>11</v>
      </c>
      <c r="B42" s="50">
        <f t="shared" ref="B42:AD42" si="39">$AF13*B13</f>
        <v>353.58259272776598</v>
      </c>
      <c r="C42" s="50">
        <f t="shared" si="39"/>
        <v>608.856319006332</v>
      </c>
      <c r="D42" s="50">
        <f t="shared" si="39"/>
        <v>175.8801508456614</v>
      </c>
      <c r="E42" s="50">
        <f t="shared" si="39"/>
        <v>354.09444097654534</v>
      </c>
      <c r="F42" s="50">
        <f t="shared" si="39"/>
        <v>251.17614589259458</v>
      </c>
      <c r="G42" s="50">
        <f t="shared" si="39"/>
        <v>346.00302765184199</v>
      </c>
      <c r="H42" s="50">
        <f t="shared" si="39"/>
        <v>221.61513006810299</v>
      </c>
      <c r="I42" s="50">
        <f t="shared" si="39"/>
        <v>52.564457772065943</v>
      </c>
      <c r="J42" s="50">
        <f t="shared" si="39"/>
        <v>286.42366944306656</v>
      </c>
      <c r="K42" s="50">
        <f t="shared" si="39"/>
        <v>455.18417569460746</v>
      </c>
      <c r="L42" s="50">
        <f t="shared" si="39"/>
        <v>160.64001692063007</v>
      </c>
      <c r="M42" s="50">
        <f t="shared" si="39"/>
        <v>492.24325570606311</v>
      </c>
      <c r="N42" s="50">
        <f t="shared" si="39"/>
        <v>272.36272027354318</v>
      </c>
      <c r="O42" s="50">
        <f t="shared" si="39"/>
        <v>118.69886553857707</v>
      </c>
      <c r="P42" s="50">
        <f t="shared" si="39"/>
        <v>150.52004802322671</v>
      </c>
      <c r="Q42" s="50">
        <f t="shared" si="39"/>
        <v>50.435106258597614</v>
      </c>
      <c r="R42" s="50">
        <f t="shared" si="39"/>
        <v>285.39475162752819</v>
      </c>
      <c r="S42" s="50">
        <f t="shared" si="39"/>
        <v>377.77418406118699</v>
      </c>
      <c r="T42" s="50">
        <f t="shared" si="39"/>
        <v>245.9077811267486</v>
      </c>
      <c r="U42" s="50">
        <f t="shared" si="39"/>
        <v>46.67357237502209</v>
      </c>
      <c r="V42" s="50">
        <f t="shared" si="39"/>
        <v>223.01798506748705</v>
      </c>
      <c r="W42" s="50">
        <f t="shared" si="39"/>
        <v>492.39021837817671</v>
      </c>
      <c r="X42" s="50">
        <f t="shared" si="39"/>
        <v>235.91790377692888</v>
      </c>
      <c r="Y42" s="50">
        <f t="shared" si="39"/>
        <v>490.98428120568695</v>
      </c>
      <c r="Z42" s="50">
        <f t="shared" si="39"/>
        <v>81.495909689876015</v>
      </c>
      <c r="AA42" s="50">
        <f t="shared" si="39"/>
        <v>288.71562005560435</v>
      </c>
      <c r="AB42" s="50">
        <f t="shared" si="39"/>
        <v>455.53900863864362</v>
      </c>
      <c r="AC42" s="50">
        <f t="shared" si="39"/>
        <v>451.67228373706638</v>
      </c>
      <c r="AD42" s="50">
        <f t="shared" si="39"/>
        <v>8025.763622539177</v>
      </c>
      <c r="AE42" s="54"/>
      <c r="AF42" s="54"/>
    </row>
    <row r="43" spans="1:32" s="46" customFormat="1" x14ac:dyDescent="0.35">
      <c r="A43" s="49">
        <v>12</v>
      </c>
      <c r="B43" s="50">
        <f t="shared" ref="B43:AD43" si="40">$AF14*B14</f>
        <v>429.59109259541856</v>
      </c>
      <c r="C43" s="50">
        <f t="shared" si="40"/>
        <v>740.60911860849023</v>
      </c>
      <c r="D43" s="50">
        <f t="shared" si="40"/>
        <v>214.02315644836324</v>
      </c>
      <c r="E43" s="50">
        <f t="shared" si="40"/>
        <v>436.27009120520694</v>
      </c>
      <c r="F43" s="50">
        <f t="shared" si="40"/>
        <v>305.17589136178935</v>
      </c>
      <c r="G43" s="50">
        <f t="shared" si="40"/>
        <v>423.2252265176333</v>
      </c>
      <c r="H43" s="50">
        <f t="shared" si="40"/>
        <v>270.31405780002137</v>
      </c>
      <c r="I43" s="50">
        <f t="shared" si="40"/>
        <v>65.233830784729051</v>
      </c>
      <c r="J43" s="50">
        <f t="shared" si="40"/>
        <v>348.76781267141843</v>
      </c>
      <c r="K43" s="50">
        <f t="shared" si="40"/>
        <v>556.17427905372074</v>
      </c>
      <c r="L43" s="50">
        <f t="shared" si="40"/>
        <v>195.38932885154068</v>
      </c>
      <c r="M43" s="50">
        <f t="shared" si="40"/>
        <v>599.6879429178972</v>
      </c>
      <c r="N43" s="50">
        <f t="shared" si="40"/>
        <v>332.27054552778463</v>
      </c>
      <c r="O43" s="50">
        <f t="shared" si="40"/>
        <v>143.89291360972666</v>
      </c>
      <c r="P43" s="50">
        <f t="shared" si="40"/>
        <v>183.38201878116297</v>
      </c>
      <c r="Q43" s="50">
        <f t="shared" si="40"/>
        <v>60.943203400809629</v>
      </c>
      <c r="R43" s="50">
        <f t="shared" si="40"/>
        <v>348.78778207266163</v>
      </c>
      <c r="S43" s="50">
        <f t="shared" si="40"/>
        <v>466.71599927438587</v>
      </c>
      <c r="T43" s="50">
        <f t="shared" si="40"/>
        <v>298.65321284013834</v>
      </c>
      <c r="U43" s="50">
        <f t="shared" si="40"/>
        <v>56.967521785460654</v>
      </c>
      <c r="V43" s="50">
        <f t="shared" si="40"/>
        <v>276.74266656669687</v>
      </c>
      <c r="W43" s="50">
        <f t="shared" si="40"/>
        <v>603.74894381945739</v>
      </c>
      <c r="X43" s="50">
        <f t="shared" si="40"/>
        <v>286.96619175363202</v>
      </c>
      <c r="Y43" s="50">
        <f t="shared" si="40"/>
        <v>598.29187210784676</v>
      </c>
      <c r="Z43" s="50">
        <f t="shared" si="40"/>
        <v>99.122503844897693</v>
      </c>
      <c r="AA43" s="50">
        <f t="shared" si="40"/>
        <v>352.47562671920588</v>
      </c>
      <c r="AB43" s="50">
        <f t="shared" si="40"/>
        <v>556.75357997692925</v>
      </c>
      <c r="AC43" s="50">
        <f t="shared" si="40"/>
        <v>553.75026875100355</v>
      </c>
      <c r="AD43" s="50">
        <f t="shared" si="40"/>
        <v>9803.9266796480297</v>
      </c>
      <c r="AE43" s="54"/>
      <c r="AF43" s="54"/>
    </row>
    <row r="44" spans="1:32" s="46" customFormat="1" x14ac:dyDescent="0.35">
      <c r="A44" s="49">
        <v>13</v>
      </c>
      <c r="B44" s="50">
        <f t="shared" ref="B44:AD44" si="41">$AF15*B15</f>
        <v>513.88872794043039</v>
      </c>
      <c r="C44" s="50">
        <f t="shared" si="41"/>
        <v>886.8883914828582</v>
      </c>
      <c r="D44" s="50">
        <f t="shared" si="41"/>
        <v>256.38675362970787</v>
      </c>
      <c r="E44" s="50">
        <f t="shared" si="41"/>
        <v>528.50966434367092</v>
      </c>
      <c r="F44" s="50">
        <f t="shared" si="41"/>
        <v>365.06555039351787</v>
      </c>
      <c r="G44" s="50">
        <f t="shared" si="41"/>
        <v>509.38627752034665</v>
      </c>
      <c r="H44" s="50">
        <f t="shared" si="41"/>
        <v>324.5165817891222</v>
      </c>
      <c r="I44" s="50">
        <f t="shared" si="41"/>
        <v>79.534125513950869</v>
      </c>
      <c r="J44" s="50">
        <f t="shared" si="41"/>
        <v>418.05150755591416</v>
      </c>
      <c r="K44" s="50">
        <f t="shared" si="41"/>
        <v>668.74940503362484</v>
      </c>
      <c r="L44" s="50">
        <f t="shared" si="41"/>
        <v>233.96773706956787</v>
      </c>
      <c r="M44" s="50">
        <f t="shared" si="41"/>
        <v>719.1464388158721</v>
      </c>
      <c r="N44" s="50">
        <f t="shared" si="41"/>
        <v>398.95892245170859</v>
      </c>
      <c r="O44" s="50">
        <f t="shared" si="41"/>
        <v>171.77586556024468</v>
      </c>
      <c r="P44" s="50">
        <f t="shared" si="41"/>
        <v>219.91969011658293</v>
      </c>
      <c r="Q44" s="50">
        <f t="shared" si="41"/>
        <v>72.536527554444717</v>
      </c>
      <c r="R44" s="50">
        <f t="shared" si="41"/>
        <v>419.46586826311045</v>
      </c>
      <c r="S44" s="50">
        <f t="shared" si="41"/>
        <v>566.76457420731538</v>
      </c>
      <c r="T44" s="50">
        <f t="shared" si="41"/>
        <v>357.12960598859439</v>
      </c>
      <c r="U44" s="50">
        <f t="shared" si="41"/>
        <v>68.43151879898916</v>
      </c>
      <c r="V44" s="50">
        <f t="shared" si="41"/>
        <v>337.37869969739614</v>
      </c>
      <c r="W44" s="50">
        <f t="shared" si="41"/>
        <v>728.25482153220264</v>
      </c>
      <c r="X44" s="50">
        <f t="shared" si="41"/>
        <v>343.64230921237862</v>
      </c>
      <c r="Y44" s="50">
        <f t="shared" si="41"/>
        <v>717.62262139849736</v>
      </c>
      <c r="Z44" s="50">
        <f t="shared" si="41"/>
        <v>118.69096823273631</v>
      </c>
      <c r="AA44" s="50">
        <f t="shared" si="41"/>
        <v>423.49758374177202</v>
      </c>
      <c r="AB44" s="50">
        <f t="shared" si="41"/>
        <v>669.60461994010359</v>
      </c>
      <c r="AC44" s="50">
        <f t="shared" si="41"/>
        <v>667.86725775765206</v>
      </c>
      <c r="AD44" s="50">
        <f t="shared" si="41"/>
        <v>11785.632615542312</v>
      </c>
      <c r="AE44" s="54"/>
      <c r="AF44" s="54"/>
    </row>
    <row r="45" spans="1:32" s="46" customFormat="1" x14ac:dyDescent="0.35">
      <c r="A45" s="49">
        <v>14</v>
      </c>
      <c r="B45" s="50">
        <f t="shared" ref="B45:AD45" si="42">$AF16*B16</f>
        <v>606.64139302832825</v>
      </c>
      <c r="C45" s="50">
        <f t="shared" si="42"/>
        <v>1047.9992699456311</v>
      </c>
      <c r="D45" s="50">
        <f t="shared" si="42"/>
        <v>303.06095919373877</v>
      </c>
      <c r="E45" s="50">
        <f t="shared" si="42"/>
        <v>631.1150039525437</v>
      </c>
      <c r="F45" s="50">
        <f t="shared" si="42"/>
        <v>430.96308718172338</v>
      </c>
      <c r="G45" s="50">
        <f t="shared" si="42"/>
        <v>604.71221705456924</v>
      </c>
      <c r="H45" s="50">
        <f t="shared" si="42"/>
        <v>384.35040743565253</v>
      </c>
      <c r="I45" s="50">
        <f t="shared" si="42"/>
        <v>95.520693595979651</v>
      </c>
      <c r="J45" s="50">
        <f t="shared" si="42"/>
        <v>494.426448209976</v>
      </c>
      <c r="K45" s="50">
        <f t="shared" si="42"/>
        <v>793.19348319215283</v>
      </c>
      <c r="L45" s="50">
        <f t="shared" si="42"/>
        <v>276.45547381544401</v>
      </c>
      <c r="M45" s="50">
        <f t="shared" si="42"/>
        <v>850.88618672746645</v>
      </c>
      <c r="N45" s="50">
        <f t="shared" si="42"/>
        <v>472.58608443323266</v>
      </c>
      <c r="O45" s="50">
        <f t="shared" si="42"/>
        <v>202.396192429519</v>
      </c>
      <c r="P45" s="50">
        <f t="shared" si="42"/>
        <v>260.21500137287302</v>
      </c>
      <c r="Q45" s="50">
        <f t="shared" si="42"/>
        <v>85.231263754615114</v>
      </c>
      <c r="R45" s="50">
        <f t="shared" si="42"/>
        <v>497.60867735759911</v>
      </c>
      <c r="S45" s="50">
        <f t="shared" si="42"/>
        <v>678.27040880448794</v>
      </c>
      <c r="T45" s="50">
        <f t="shared" si="42"/>
        <v>421.44972424501458</v>
      </c>
      <c r="U45" s="50">
        <f t="shared" si="42"/>
        <v>81.09330235696622</v>
      </c>
      <c r="V45" s="50">
        <f t="shared" si="42"/>
        <v>405.16029296347165</v>
      </c>
      <c r="W45" s="50">
        <f t="shared" si="42"/>
        <v>866.26234959913756</v>
      </c>
      <c r="X45" s="50">
        <f t="shared" si="42"/>
        <v>406.06442275812873</v>
      </c>
      <c r="Y45" s="50">
        <f t="shared" si="42"/>
        <v>849.24637369804589</v>
      </c>
      <c r="Z45" s="50">
        <f t="shared" si="42"/>
        <v>140.24195183126264</v>
      </c>
      <c r="AA45" s="50">
        <f t="shared" si="42"/>
        <v>501.95494411069399</v>
      </c>
      <c r="AB45" s="50">
        <f t="shared" si="42"/>
        <v>794.3795447640664</v>
      </c>
      <c r="AC45" s="50">
        <f t="shared" si="42"/>
        <v>794.34682082940287</v>
      </c>
      <c r="AD45" s="50">
        <f t="shared" si="42"/>
        <v>13975.83197864172</v>
      </c>
      <c r="AE45" s="54"/>
      <c r="AF45" s="54"/>
    </row>
    <row r="46" spans="1:32" s="46" customFormat="1" x14ac:dyDescent="0.35">
      <c r="A46" s="49">
        <v>15</v>
      </c>
      <c r="B46" s="50">
        <f t="shared" ref="B46:AD46" si="43">$AF17*B17</f>
        <v>708.00590587051784</v>
      </c>
      <c r="C46" s="50">
        <f t="shared" si="43"/>
        <v>1224.2303657879584</v>
      </c>
      <c r="D46" s="50">
        <f t="shared" si="43"/>
        <v>354.13093187753924</v>
      </c>
      <c r="E46" s="50">
        <f t="shared" si="43"/>
        <v>744.37264947413064</v>
      </c>
      <c r="F46" s="50">
        <f t="shared" si="43"/>
        <v>502.98001301622617</v>
      </c>
      <c r="G46" s="50">
        <f t="shared" si="43"/>
        <v>709.41728279441588</v>
      </c>
      <c r="H46" s="50">
        <f t="shared" si="43"/>
        <v>449.93646481151228</v>
      </c>
      <c r="I46" s="50">
        <f t="shared" si="43"/>
        <v>113.24613196529464</v>
      </c>
      <c r="J46" s="50">
        <f t="shared" si="43"/>
        <v>578.03618374135215</v>
      </c>
      <c r="K46" s="50">
        <f t="shared" si="43"/>
        <v>929.7755364203299</v>
      </c>
      <c r="L46" s="50">
        <f t="shared" si="43"/>
        <v>322.92842509893256</v>
      </c>
      <c r="M46" s="50">
        <f t="shared" si="43"/>
        <v>995.16032325396452</v>
      </c>
      <c r="N46" s="50">
        <f t="shared" si="43"/>
        <v>553.30187921632182</v>
      </c>
      <c r="O46" s="50">
        <f t="shared" si="43"/>
        <v>235.79964897404926</v>
      </c>
      <c r="P46" s="50">
        <f t="shared" si="43"/>
        <v>304.34550982366409</v>
      </c>
      <c r="Q46" s="50">
        <f t="shared" si="43"/>
        <v>99.042644855696324</v>
      </c>
      <c r="R46" s="50">
        <f t="shared" si="43"/>
        <v>583.3864548035159</v>
      </c>
      <c r="S46" s="50">
        <f t="shared" si="43"/>
        <v>801.5663716353497</v>
      </c>
      <c r="T46" s="50">
        <f t="shared" si="43"/>
        <v>491.72013857344149</v>
      </c>
      <c r="U46" s="50">
        <f t="shared" si="43"/>
        <v>94.979145851692039</v>
      </c>
      <c r="V46" s="50">
        <f t="shared" si="43"/>
        <v>480.30999642081105</v>
      </c>
      <c r="W46" s="50">
        <f t="shared" si="43"/>
        <v>1018.107732137554</v>
      </c>
      <c r="X46" s="50">
        <f t="shared" si="43"/>
        <v>474.34430065549464</v>
      </c>
      <c r="Y46" s="50">
        <f t="shared" si="43"/>
        <v>993.41856220175907</v>
      </c>
      <c r="Z46" s="50">
        <f t="shared" si="43"/>
        <v>163.81390118154826</v>
      </c>
      <c r="AA46" s="50">
        <f t="shared" si="43"/>
        <v>588.01200978366819</v>
      </c>
      <c r="AB46" s="50">
        <f t="shared" si="43"/>
        <v>931.35070286296502</v>
      </c>
      <c r="AC46" s="50">
        <f t="shared" si="43"/>
        <v>933.49582074842772</v>
      </c>
      <c r="AD46" s="50">
        <f t="shared" si="43"/>
        <v>16379.215033838129</v>
      </c>
      <c r="AE46" s="54"/>
      <c r="AF46" s="54"/>
    </row>
    <row r="47" spans="1:32" s="46" customFormat="1" x14ac:dyDescent="0.35">
      <c r="A47" s="49">
        <v>16</v>
      </c>
      <c r="B47" s="50">
        <f t="shared" ref="B47:AD47" si="44">$AF18*B18</f>
        <v>818.13110599458446</v>
      </c>
      <c r="C47" s="50">
        <f t="shared" si="44"/>
        <v>1415.8557597744436</v>
      </c>
      <c r="D47" s="50">
        <f t="shared" si="44"/>
        <v>409.67755660034527</v>
      </c>
      <c r="E47" s="50">
        <f t="shared" si="44"/>
        <v>868.55562693501793</v>
      </c>
      <c r="F47" s="50">
        <f t="shared" si="44"/>
        <v>581.22216670755029</v>
      </c>
      <c r="G47" s="50">
        <f t="shared" si="44"/>
        <v>823.70531242986124</v>
      </c>
      <c r="H47" s="50">
        <f t="shared" si="44"/>
        <v>521.38971758666719</v>
      </c>
      <c r="I47" s="50">
        <f t="shared" si="44"/>
        <v>132.76060239279124</v>
      </c>
      <c r="J47" s="50">
        <f t="shared" si="44"/>
        <v>669.01709569366528</v>
      </c>
      <c r="K47" s="50">
        <f t="shared" si="44"/>
        <v>1078.7514526200721</v>
      </c>
      <c r="L47" s="50">
        <f t="shared" si="44"/>
        <v>373.45865421248533</v>
      </c>
      <c r="M47" s="50">
        <f t="shared" si="44"/>
        <v>1152.2093924431895</v>
      </c>
      <c r="N47" s="50">
        <f t="shared" si="44"/>
        <v>641.24876960820893</v>
      </c>
      <c r="O47" s="50">
        <f t="shared" si="44"/>
        <v>272.02960541064186</v>
      </c>
      <c r="P47" s="50">
        <f t="shared" si="44"/>
        <v>352.38491565168266</v>
      </c>
      <c r="Q47" s="50">
        <f t="shared" si="44"/>
        <v>113.98507002153957</v>
      </c>
      <c r="R47" s="50">
        <f t="shared" si="44"/>
        <v>676.96114354633426</v>
      </c>
      <c r="S47" s="50">
        <f t="shared" si="44"/>
        <v>936.96975538763093</v>
      </c>
      <c r="T47" s="50">
        <f t="shared" si="44"/>
        <v>568.04197739632457</v>
      </c>
      <c r="U47" s="50">
        <f t="shared" si="44"/>
        <v>110.11403178785692</v>
      </c>
      <c r="V47" s="50">
        <f t="shared" si="44"/>
        <v>563.04005416493021</v>
      </c>
      <c r="W47" s="50">
        <f t="shared" si="44"/>
        <v>1184.1110370601241</v>
      </c>
      <c r="X47" s="50">
        <f t="shared" si="44"/>
        <v>548.58808338181996</v>
      </c>
      <c r="Y47" s="50">
        <f t="shared" si="44"/>
        <v>1150.3819341857968</v>
      </c>
      <c r="Z47" s="50">
        <f t="shared" si="44"/>
        <v>189.44332569947935</v>
      </c>
      <c r="AA47" s="50">
        <f t="shared" si="44"/>
        <v>681.82502161421473</v>
      </c>
      <c r="AB47" s="50">
        <f t="shared" si="44"/>
        <v>1080.7771645226267</v>
      </c>
      <c r="AC47" s="50">
        <f t="shared" si="44"/>
        <v>1085.6063841156142</v>
      </c>
      <c r="AD47" s="50">
        <f t="shared" si="44"/>
        <v>19000.2427169455</v>
      </c>
      <c r="AE47" s="54"/>
      <c r="AF47" s="54"/>
    </row>
    <row r="48" spans="1:32" s="46" customFormat="1" x14ac:dyDescent="0.35">
      <c r="A48" s="49">
        <v>17</v>
      </c>
      <c r="B48" s="50">
        <f t="shared" ref="B48:AD48" si="45">$AF19*B19</f>
        <v>937.15875615105642</v>
      </c>
      <c r="C48" s="50">
        <f t="shared" si="45"/>
        <v>1623.1366367602855</v>
      </c>
      <c r="D48" s="50">
        <f t="shared" si="45"/>
        <v>469.77792472923028</v>
      </c>
      <c r="E48" s="50">
        <f t="shared" si="45"/>
        <v>1003.9249264224628</v>
      </c>
      <c r="F48" s="50">
        <f t="shared" si="45"/>
        <v>665.79035563231673</v>
      </c>
      <c r="G48" s="50">
        <f t="shared" si="45"/>
        <v>947.77089568258509</v>
      </c>
      <c r="H48" s="50">
        <f t="shared" si="45"/>
        <v>598.81982863329767</v>
      </c>
      <c r="I48" s="50">
        <f t="shared" si="45"/>
        <v>154.11209544559577</v>
      </c>
      <c r="J48" s="50">
        <f t="shared" si="45"/>
        <v>767.49920175666591</v>
      </c>
      <c r="K48" s="50">
        <f t="shared" si="45"/>
        <v>1240.3654433775446</v>
      </c>
      <c r="L48" s="50">
        <f t="shared" si="45"/>
        <v>428.11483198088644</v>
      </c>
      <c r="M48" s="50">
        <f t="shared" si="45"/>
        <v>1322.2627555819427</v>
      </c>
      <c r="N48" s="50">
        <f t="shared" si="45"/>
        <v>736.5626569385297</v>
      </c>
      <c r="O48" s="50">
        <f t="shared" si="45"/>
        <v>311.12731955879809</v>
      </c>
      <c r="P48" s="50">
        <f t="shared" si="45"/>
        <v>404.40349371565873</v>
      </c>
      <c r="Q48" s="50">
        <f t="shared" si="45"/>
        <v>130.07220168966509</v>
      </c>
      <c r="R48" s="50">
        <f t="shared" si="45"/>
        <v>778.48730557086731</v>
      </c>
      <c r="S48" s="50">
        <f t="shared" si="45"/>
        <v>1084.7839736673945</v>
      </c>
      <c r="T48" s="50">
        <f t="shared" si="45"/>
        <v>650.51154265376761</v>
      </c>
      <c r="U48" s="50">
        <f t="shared" si="45"/>
        <v>126.52179553305744</v>
      </c>
      <c r="V48" s="50">
        <f t="shared" si="45"/>
        <v>653.55352156004005</v>
      </c>
      <c r="W48" s="50">
        <f t="shared" si="45"/>
        <v>1364.5779744578344</v>
      </c>
      <c r="X48" s="50">
        <f t="shared" si="45"/>
        <v>628.89691692172994</v>
      </c>
      <c r="Y48" s="50">
        <f t="shared" si="45"/>
        <v>1320.3679702542265</v>
      </c>
      <c r="Z48" s="50">
        <f t="shared" si="45"/>
        <v>217.16501571955686</v>
      </c>
      <c r="AA48" s="50">
        <f t="shared" si="45"/>
        <v>783.54305646140858</v>
      </c>
      <c r="AB48" s="50">
        <f t="shared" si="45"/>
        <v>1242.9061955333907</v>
      </c>
      <c r="AC48" s="50">
        <f t="shared" si="45"/>
        <v>1250.9575258432426</v>
      </c>
      <c r="AD48" s="50">
        <f t="shared" si="45"/>
        <v>21843.172118233033</v>
      </c>
      <c r="AE48" s="54"/>
      <c r="AF48" s="54"/>
    </row>
    <row r="49" spans="1:32" x14ac:dyDescent="0.35">
      <c r="A49" s="49">
        <v>18</v>
      </c>
      <c r="B49" s="50">
        <f t="shared" ref="B49:AD49" si="46">$AF20*B20</f>
        <v>1065.2242929067434</v>
      </c>
      <c r="C49" s="50">
        <f t="shared" si="46"/>
        <v>1846.3226475202146</v>
      </c>
      <c r="D49" s="50">
        <f t="shared" si="46"/>
        <v>534.50573414184771</v>
      </c>
      <c r="E49" s="50">
        <f t="shared" si="46"/>
        <v>1150.730737076605</v>
      </c>
      <c r="F49" s="50">
        <f t="shared" si="46"/>
        <v>756.78088935282449</v>
      </c>
      <c r="G49" s="50">
        <f t="shared" si="46"/>
        <v>1081.8003356633699</v>
      </c>
      <c r="H49" s="50">
        <f t="shared" si="46"/>
        <v>682.33171497923934</v>
      </c>
      <c r="I49" s="50">
        <f t="shared" si="46"/>
        <v>177.34665136879167</v>
      </c>
      <c r="J49" s="50">
        <f t="shared" si="46"/>
        <v>873.60682543897485</v>
      </c>
      <c r="K49" s="50">
        <f t="shared" si="46"/>
        <v>1414.8512608381227</v>
      </c>
      <c r="L49" s="50">
        <f t="shared" si="46"/>
        <v>486.96259509055699</v>
      </c>
      <c r="M49" s="50">
        <f t="shared" si="46"/>
        <v>1505.5397661037819</v>
      </c>
      <c r="N49" s="50">
        <f t="shared" si="46"/>
        <v>839.37356766693529</v>
      </c>
      <c r="O49" s="50">
        <f t="shared" si="46"/>
        <v>353.13216310343785</v>
      </c>
      <c r="P49" s="50">
        <f t="shared" si="46"/>
        <v>460.46845338617078</v>
      </c>
      <c r="Q49" s="50">
        <f t="shared" si="46"/>
        <v>147.31704600347135</v>
      </c>
      <c r="R49" s="50">
        <f t="shared" si="46"/>
        <v>888.11289073179466</v>
      </c>
      <c r="S49" s="50">
        <f t="shared" si="46"/>
        <v>1245.2999799759132</v>
      </c>
      <c r="T49" s="50">
        <f t="shared" si="46"/>
        <v>739.22082252134237</v>
      </c>
      <c r="U49" s="50">
        <f t="shared" si="46"/>
        <v>144.22524519809869</v>
      </c>
      <c r="V49" s="50">
        <f t="shared" si="46"/>
        <v>752.04520012481532</v>
      </c>
      <c r="W49" s="50">
        <f t="shared" si="46"/>
        <v>1559.801381609542</v>
      </c>
      <c r="X49" s="50">
        <f t="shared" si="46"/>
        <v>715.36748021253777</v>
      </c>
      <c r="Y49" s="50">
        <f t="shared" si="46"/>
        <v>1503.5980672298117</v>
      </c>
      <c r="Z49" s="50">
        <f t="shared" si="46"/>
        <v>247.01222408863671</v>
      </c>
      <c r="AA49" s="50">
        <f t="shared" si="46"/>
        <v>893.30877539002415</v>
      </c>
      <c r="AB49" s="50">
        <f t="shared" si="46"/>
        <v>1417.9744866428116</v>
      </c>
      <c r="AC49" s="50">
        <f t="shared" si="46"/>
        <v>1429.8165056180333</v>
      </c>
      <c r="AD49" s="50">
        <f t="shared" si="46"/>
        <v>24912.077739984456</v>
      </c>
      <c r="AE49" s="54"/>
      <c r="AF49" s="54"/>
    </row>
    <row r="50" spans="1:32" x14ac:dyDescent="0.35">
      <c r="A50" s="49">
        <v>19</v>
      </c>
      <c r="B50" s="50">
        <f t="shared" ref="B50:AD50" si="47">$AF21*B21</f>
        <v>1202.457458752611</v>
      </c>
      <c r="C50" s="50">
        <f t="shared" si="47"/>
        <v>2085.6530561844147</v>
      </c>
      <c r="D50" s="50">
        <f t="shared" si="47"/>
        <v>603.93162636013608</v>
      </c>
      <c r="E50" s="50">
        <f t="shared" si="47"/>
        <v>1309.2134911715937</v>
      </c>
      <c r="F50" s="50">
        <f t="shared" si="47"/>
        <v>854.28602900520491</v>
      </c>
      <c r="G50" s="50">
        <f t="shared" si="47"/>
        <v>1225.9724603697648</v>
      </c>
      <c r="H50" s="50">
        <f t="shared" si="47"/>
        <v>772.02601586512276</v>
      </c>
      <c r="I50" s="50">
        <f t="shared" si="47"/>
        <v>202.50854701320003</v>
      </c>
      <c r="J50" s="50">
        <f t="shared" si="47"/>
        <v>987.4591605443793</v>
      </c>
      <c r="K50" s="50">
        <f t="shared" si="47"/>
        <v>1602.4332245851679</v>
      </c>
      <c r="L50" s="50">
        <f t="shared" si="47"/>
        <v>550.06484799927568</v>
      </c>
      <c r="M50" s="50">
        <f t="shared" si="47"/>
        <v>1702.2507601170953</v>
      </c>
      <c r="N50" s="50">
        <f t="shared" si="47"/>
        <v>949.80623251200939</v>
      </c>
      <c r="O50" s="50">
        <f t="shared" si="47"/>
        <v>398.08181192583663</v>
      </c>
      <c r="P50" s="50">
        <f t="shared" si="47"/>
        <v>520.64424191623539</v>
      </c>
      <c r="Q50" s="50">
        <f t="shared" si="47"/>
        <v>165.73202032516272</v>
      </c>
      <c r="R50" s="50">
        <f t="shared" si="47"/>
        <v>1005.9798855821326</v>
      </c>
      <c r="S50" s="50">
        <f t="shared" si="47"/>
        <v>1418.7974678500341</v>
      </c>
      <c r="T50" s="50">
        <f t="shared" si="47"/>
        <v>834.25792311471537</v>
      </c>
      <c r="U50" s="50">
        <f t="shared" si="47"/>
        <v>163.24626276735398</v>
      </c>
      <c r="V50" s="50">
        <f t="shared" si="47"/>
        <v>858.70242869794856</v>
      </c>
      <c r="W50" s="50">
        <f t="shared" si="47"/>
        <v>1770.0624772497038</v>
      </c>
      <c r="X50" s="50">
        <f t="shared" si="47"/>
        <v>808.09242955196851</v>
      </c>
      <c r="Y50" s="50">
        <f t="shared" si="47"/>
        <v>1700.2845354939877</v>
      </c>
      <c r="Z50" s="50">
        <f t="shared" si="47"/>
        <v>279.01681916587029</v>
      </c>
      <c r="AA50" s="50">
        <f t="shared" si="47"/>
        <v>1011.2590548938989</v>
      </c>
      <c r="AB50" s="50">
        <f t="shared" si="47"/>
        <v>1606.2091911255404</v>
      </c>
      <c r="AC50" s="50">
        <f t="shared" si="47"/>
        <v>1622.4399735622169</v>
      </c>
      <c r="AD50" s="50">
        <f t="shared" si="47"/>
        <v>28210.869433702585</v>
      </c>
      <c r="AE50" s="54"/>
      <c r="AF50" s="54"/>
    </row>
    <row r="51" spans="1:32" x14ac:dyDescent="0.35">
      <c r="A51" s="49">
        <v>20</v>
      </c>
      <c r="B51" s="50">
        <f t="shared" ref="B51:AD51" si="48">$AF22*B22</f>
        <v>1348.9828399027681</v>
      </c>
      <c r="C51" s="50">
        <f t="shared" si="48"/>
        <v>2341.3577169436935</v>
      </c>
      <c r="D51" s="50">
        <f t="shared" si="48"/>
        <v>678.12347356312421</v>
      </c>
      <c r="E51" s="50">
        <f t="shared" si="48"/>
        <v>1479.6047556552419</v>
      </c>
      <c r="F51" s="50">
        <f t="shared" si="48"/>
        <v>958.39436964279582</v>
      </c>
      <c r="G51" s="50">
        <f t="shared" si="48"/>
        <v>1380.4593146277421</v>
      </c>
      <c r="H51" s="50">
        <f t="shared" si="48"/>
        <v>867.99949153380385</v>
      </c>
      <c r="I51" s="50">
        <f t="shared" si="48"/>
        <v>229.64045560507262</v>
      </c>
      <c r="J51" s="50">
        <f t="shared" si="48"/>
        <v>1109.1707518420362</v>
      </c>
      <c r="K51" s="50">
        <f t="shared" si="48"/>
        <v>1803.3270969873133</v>
      </c>
      <c r="L51" s="50">
        <f t="shared" si="48"/>
        <v>617.48201991757969</v>
      </c>
      <c r="M51" s="50">
        <f t="shared" si="48"/>
        <v>1912.5979000181951</v>
      </c>
      <c r="N51" s="50">
        <f t="shared" si="48"/>
        <v>1067.9805799008877</v>
      </c>
      <c r="O51" s="50">
        <f t="shared" si="48"/>
        <v>446.01240786567621</v>
      </c>
      <c r="P51" s="50">
        <f t="shared" si="48"/>
        <v>584.99280281939241</v>
      </c>
      <c r="Q51" s="50">
        <f t="shared" si="48"/>
        <v>185.32901049778093</v>
      </c>
      <c r="R51" s="50">
        <f t="shared" si="48"/>
        <v>1132.22486648834</v>
      </c>
      <c r="S51" s="50">
        <f t="shared" si="48"/>
        <v>1605.5458960718322</v>
      </c>
      <c r="T51" s="50">
        <f t="shared" si="48"/>
        <v>935.70743572283186</v>
      </c>
      <c r="U51" s="50">
        <f t="shared" si="48"/>
        <v>183.60589027986305</v>
      </c>
      <c r="V51" s="50">
        <f t="shared" si="48"/>
        <v>973.7057596504086</v>
      </c>
      <c r="W51" s="50">
        <f t="shared" si="48"/>
        <v>1995.6319316439588</v>
      </c>
      <c r="X51" s="50">
        <f t="shared" si="48"/>
        <v>907.16077687952679</v>
      </c>
      <c r="Y51" s="50">
        <f t="shared" si="48"/>
        <v>1910.6314484668142</v>
      </c>
      <c r="Z51" s="50">
        <f t="shared" si="48"/>
        <v>313.20941505291586</v>
      </c>
      <c r="AA51" s="50">
        <f t="shared" si="48"/>
        <v>1137.5255248474239</v>
      </c>
      <c r="AB51" s="50">
        <f t="shared" si="48"/>
        <v>1807.828809305716</v>
      </c>
      <c r="AC51" s="50">
        <f t="shared" si="48"/>
        <v>1829.0749476246358</v>
      </c>
      <c r="AD51" s="50">
        <f t="shared" si="48"/>
        <v>31743.307689357363</v>
      </c>
      <c r="AE51" s="54"/>
      <c r="AF51" s="54"/>
    </row>
    <row r="52" spans="1:32" x14ac:dyDescent="0.35">
      <c r="A52" s="49">
        <v>21</v>
      </c>
      <c r="B52" s="50">
        <f t="shared" ref="B52:AD52" si="49">$AF23*B23</f>
        <v>1504.9203280258407</v>
      </c>
      <c r="C52" s="50">
        <f t="shared" si="49"/>
        <v>2613.6579129829161</v>
      </c>
      <c r="D52" s="50">
        <f t="shared" si="49"/>
        <v>757.14662514867973</v>
      </c>
      <c r="E52" s="50">
        <f t="shared" si="49"/>
        <v>1662.1280002071094</v>
      </c>
      <c r="F52" s="50">
        <f t="shared" si="49"/>
        <v>1069.1911685021882</v>
      </c>
      <c r="G52" s="50">
        <f t="shared" si="49"/>
        <v>1545.4267553931759</v>
      </c>
      <c r="H52" s="50">
        <f t="shared" si="49"/>
        <v>970.34536607212294</v>
      </c>
      <c r="I52" s="50">
        <f t="shared" si="49"/>
        <v>258.78358451005374</v>
      </c>
      <c r="J52" s="50">
        <f t="shared" si="49"/>
        <v>1238.8519080836768</v>
      </c>
      <c r="K52" s="50">
        <f t="shared" si="49"/>
        <v>2017.7408360929453</v>
      </c>
      <c r="L52" s="50">
        <f t="shared" si="49"/>
        <v>689.27228553596706</v>
      </c>
      <c r="M52" s="50">
        <f t="shared" si="49"/>
        <v>2136.7758994862124</v>
      </c>
      <c r="N52" s="50">
        <f t="shared" si="49"/>
        <v>1194.012160211935</v>
      </c>
      <c r="O52" s="50">
        <f t="shared" si="49"/>
        <v>496.95869746367811</v>
      </c>
      <c r="P52" s="50">
        <f t="shared" si="49"/>
        <v>653.57379792066308</v>
      </c>
      <c r="Q52" s="50">
        <f t="shared" si="49"/>
        <v>206.11941986358036</v>
      </c>
      <c r="R52" s="50">
        <f t="shared" si="49"/>
        <v>1266.9794753950016</v>
      </c>
      <c r="S52" s="50">
        <f t="shared" si="49"/>
        <v>1805.8053722149452</v>
      </c>
      <c r="T52" s="50">
        <f t="shared" si="49"/>
        <v>1043.6507520483133</v>
      </c>
      <c r="U52" s="50">
        <f t="shared" si="49"/>
        <v>205.32440393352098</v>
      </c>
      <c r="V52" s="50">
        <f t="shared" si="49"/>
        <v>1097.2295419540969</v>
      </c>
      <c r="W52" s="50">
        <f t="shared" si="49"/>
        <v>2236.770787694441</v>
      </c>
      <c r="X52" s="50">
        <f t="shared" si="49"/>
        <v>1012.6582146971937</v>
      </c>
      <c r="Y52" s="50">
        <f t="shared" si="49"/>
        <v>2134.835372696667</v>
      </c>
      <c r="Z52" s="50">
        <f t="shared" si="49"/>
        <v>349.61948345064593</v>
      </c>
      <c r="AA52" s="50">
        <f t="shared" si="49"/>
        <v>1272.2350311013402</v>
      </c>
      <c r="AB52" s="50">
        <f t="shared" si="49"/>
        <v>2023.0439493929086</v>
      </c>
      <c r="AC52" s="50">
        <f t="shared" si="49"/>
        <v>2049.9596548828254</v>
      </c>
      <c r="AD52" s="50">
        <f t="shared" si="49"/>
        <v>35513.016784962645</v>
      </c>
      <c r="AE52" s="54"/>
      <c r="AF52" s="54"/>
    </row>
    <row r="53" spans="1:32" x14ac:dyDescent="0.35">
      <c r="A53" s="49">
        <v>22</v>
      </c>
      <c r="B53" s="50">
        <f t="shared" ref="B53:AD53" si="50">$AF24*B24</f>
        <v>1670.3855198937608</v>
      </c>
      <c r="C53" s="50">
        <f t="shared" si="50"/>
        <v>2902.7670829228218</v>
      </c>
      <c r="D53" s="50">
        <f t="shared" si="50"/>
        <v>841.06412126216583</v>
      </c>
      <c r="E53" s="50">
        <f t="shared" si="50"/>
        <v>1856.9992641739386</v>
      </c>
      <c r="F53" s="50">
        <f t="shared" si="50"/>
        <v>1186.7586291337641</v>
      </c>
      <c r="G53" s="50">
        <f t="shared" si="50"/>
        <v>1721.0349680193726</v>
      </c>
      <c r="H53" s="50">
        <f t="shared" si="50"/>
        <v>1079.153624530971</v>
      </c>
      <c r="I53" s="50">
        <f t="shared" si="50"/>
        <v>289.97779495956189</v>
      </c>
      <c r="J53" s="50">
        <f t="shared" si="50"/>
        <v>1376.6090597620423</v>
      </c>
      <c r="K53" s="50">
        <f t="shared" si="50"/>
        <v>2245.8752484069041</v>
      </c>
      <c r="L53" s="50">
        <f t="shared" si="50"/>
        <v>765.49175615093873</v>
      </c>
      <c r="M53" s="50">
        <f t="shared" si="50"/>
        <v>2374.9726515754714</v>
      </c>
      <c r="N53" s="50">
        <f t="shared" si="50"/>
        <v>1328.0125134571892</v>
      </c>
      <c r="O53" s="50">
        <f t="shared" si="50"/>
        <v>550.9541519351983</v>
      </c>
      <c r="P53" s="50">
        <f t="shared" si="50"/>
        <v>726.4447997305075</v>
      </c>
      <c r="Q53" s="50">
        <f t="shared" si="50"/>
        <v>228.11421157325282</v>
      </c>
      <c r="R53" s="50">
        <f t="shared" si="50"/>
        <v>1410.370832344244</v>
      </c>
      <c r="S53" s="50">
        <f t="shared" si="50"/>
        <v>2019.827420134284</v>
      </c>
      <c r="T53" s="50">
        <f t="shared" si="50"/>
        <v>1158.1663370205451</v>
      </c>
      <c r="U53" s="50">
        <f t="shared" si="50"/>
        <v>228.42137831792934</v>
      </c>
      <c r="V53" s="50">
        <f t="shared" si="50"/>
        <v>1229.4424279037064</v>
      </c>
      <c r="W53" s="50">
        <f t="shared" si="50"/>
        <v>2493.731260150777</v>
      </c>
      <c r="X53" s="50">
        <f t="shared" si="50"/>
        <v>1124.6673974208995</v>
      </c>
      <c r="Y53" s="50">
        <f t="shared" si="50"/>
        <v>2373.0860004097285</v>
      </c>
      <c r="Z53" s="50">
        <f t="shared" si="50"/>
        <v>388.27545051421873</v>
      </c>
      <c r="AA53" s="50">
        <f t="shared" si="50"/>
        <v>1415.5100364809177</v>
      </c>
      <c r="AB53" s="50">
        <f t="shared" si="50"/>
        <v>2252.0579871850382</v>
      </c>
      <c r="AC53" s="50">
        <f t="shared" si="50"/>
        <v>2285.3242614937071</v>
      </c>
      <c r="AD53" s="50">
        <f t="shared" si="50"/>
        <v>39523.496186863864</v>
      </c>
      <c r="AE53" s="54"/>
      <c r="AF53" s="54"/>
    </row>
    <row r="54" spans="1:32" x14ac:dyDescent="0.35">
      <c r="A54" s="49">
        <v>23</v>
      </c>
      <c r="B54" s="50">
        <f t="shared" ref="B54:AD54" si="51">$AF25*B25</f>
        <v>1845.4900658239203</v>
      </c>
      <c r="C54" s="50">
        <f t="shared" si="51"/>
        <v>3208.8914544385675</v>
      </c>
      <c r="D54" s="50">
        <f t="shared" si="51"/>
        <v>929.93687906409002</v>
      </c>
      <c r="E54" s="50">
        <f t="shared" si="51"/>
        <v>2064.4277398292397</v>
      </c>
      <c r="F54" s="50">
        <f t="shared" si="51"/>
        <v>1311.1761491283794</v>
      </c>
      <c r="G54" s="50">
        <f t="shared" si="51"/>
        <v>1907.4389172102456</v>
      </c>
      <c r="H54" s="50">
        <f t="shared" si="51"/>
        <v>1194.5112722864992</v>
      </c>
      <c r="I54" s="50">
        <f t="shared" si="51"/>
        <v>323.26170683881293</v>
      </c>
      <c r="J54" s="50">
        <f t="shared" si="51"/>
        <v>1522.5450712568368</v>
      </c>
      <c r="K54" s="50">
        <f t="shared" si="51"/>
        <v>2487.9245589493912</v>
      </c>
      <c r="L54" s="50">
        <f t="shared" si="51"/>
        <v>846.1946463659466</v>
      </c>
      <c r="M54" s="50">
        <f t="shared" si="51"/>
        <v>2627.3697768090528</v>
      </c>
      <c r="N54" s="50">
        <f t="shared" si="51"/>
        <v>1470.0894902528721</v>
      </c>
      <c r="O54" s="50">
        <f t="shared" si="51"/>
        <v>608.03107167711903</v>
      </c>
      <c r="P54" s="50">
        <f t="shared" si="51"/>
        <v>803.66145931836536</v>
      </c>
      <c r="Q54" s="50">
        <f t="shared" si="51"/>
        <v>251.32394537613598</v>
      </c>
      <c r="R54" s="50">
        <f t="shared" si="51"/>
        <v>1562.5218957390027</v>
      </c>
      <c r="S54" s="50">
        <f t="shared" si="51"/>
        <v>2247.8556513878816</v>
      </c>
      <c r="T54" s="50">
        <f t="shared" si="51"/>
        <v>1279.3299666192579</v>
      </c>
      <c r="U54" s="50">
        <f t="shared" si="51"/>
        <v>252.91574249367045</v>
      </c>
      <c r="V54" s="50">
        <f t="shared" si="51"/>
        <v>1370.5078166103522</v>
      </c>
      <c r="W54" s="50">
        <f t="shared" si="51"/>
        <v>2766.7574340366368</v>
      </c>
      <c r="X54" s="50">
        <f t="shared" si="51"/>
        <v>1243.2681867806673</v>
      </c>
      <c r="Y54" s="50">
        <f t="shared" si="51"/>
        <v>2625.5667015287813</v>
      </c>
      <c r="Z54" s="50">
        <f t="shared" si="51"/>
        <v>429.20478132980691</v>
      </c>
      <c r="AA54" s="50">
        <f t="shared" si="51"/>
        <v>1567.4689709023637</v>
      </c>
      <c r="AB54" s="50">
        <f t="shared" si="51"/>
        <v>2495.0676422095503</v>
      </c>
      <c r="AC54" s="50">
        <f t="shared" si="51"/>
        <v>2535.3915105791853</v>
      </c>
      <c r="AD54" s="50">
        <f t="shared" si="51"/>
        <v>43778.130504842637</v>
      </c>
      <c r="AE54" s="54"/>
      <c r="AF54" s="54"/>
    </row>
    <row r="55" spans="1:32" x14ac:dyDescent="0.35">
      <c r="A55" s="49">
        <v>24</v>
      </c>
      <c r="B55" s="50">
        <f t="shared" ref="B55:AD55" si="52">$AF26*B26</f>
        <v>2030.3419754817696</v>
      </c>
      <c r="C55" s="50">
        <f t="shared" si="52"/>
        <v>3532.2306005542378</v>
      </c>
      <c r="D55" s="50">
        <f t="shared" si="52"/>
        <v>1023.8238562858814</v>
      </c>
      <c r="E55" s="50">
        <f t="shared" si="52"/>
        <v>2284.6162857438085</v>
      </c>
      <c r="F55" s="50">
        <f t="shared" si="52"/>
        <v>1442.5205375305293</v>
      </c>
      <c r="G55" s="50">
        <f t="shared" si="52"/>
        <v>2104.7887434867448</v>
      </c>
      <c r="H55" s="50">
        <f t="shared" si="52"/>
        <v>1316.5025629225227</v>
      </c>
      <c r="I55" s="50">
        <f t="shared" si="52"/>
        <v>358.67279098767131</v>
      </c>
      <c r="J55" s="50">
        <f t="shared" si="52"/>
        <v>1676.7595149722438</v>
      </c>
      <c r="K55" s="50">
        <f t="shared" si="52"/>
        <v>2744.0769123259056</v>
      </c>
      <c r="L55" s="50">
        <f t="shared" si="52"/>
        <v>931.43342044604969</v>
      </c>
      <c r="M55" s="50">
        <f t="shared" si="52"/>
        <v>2894.1431046005382</v>
      </c>
      <c r="N55" s="50">
        <f t="shared" si="52"/>
        <v>1620.3475338453864</v>
      </c>
      <c r="O55" s="50">
        <f t="shared" si="52"/>
        <v>668.22067790698861</v>
      </c>
      <c r="P55" s="50">
        <f t="shared" si="52"/>
        <v>885.27765376707498</v>
      </c>
      <c r="Q55" s="50">
        <f t="shared" si="52"/>
        <v>275.75880982647021</v>
      </c>
      <c r="R55" s="50">
        <f t="shared" si="52"/>
        <v>1723.551779021137</v>
      </c>
      <c r="S55" s="50">
        <f t="shared" si="52"/>
        <v>2490.1263563920797</v>
      </c>
      <c r="T55" s="50">
        <f t="shared" si="52"/>
        <v>1407.2149365665757</v>
      </c>
      <c r="U55" s="50">
        <f t="shared" si="52"/>
        <v>278.82582927298455</v>
      </c>
      <c r="V55" s="50">
        <f t="shared" si="52"/>
        <v>1520.5842446423965</v>
      </c>
      <c r="W55" s="50">
        <f t="shared" si="52"/>
        <v>3056.085878960113</v>
      </c>
      <c r="X55" s="50">
        <f t="shared" si="52"/>
        <v>1368.5378672725165</v>
      </c>
      <c r="Y55" s="50">
        <f t="shared" si="52"/>
        <v>2892.4550085725919</v>
      </c>
      <c r="Z55" s="50">
        <f t="shared" si="52"/>
        <v>472.4340540801511</v>
      </c>
      <c r="AA55" s="50">
        <f t="shared" si="52"/>
        <v>1728.2265390606924</v>
      </c>
      <c r="AB55" s="50">
        <f t="shared" si="52"/>
        <v>2752.2634841676668</v>
      </c>
      <c r="AC55" s="50">
        <f t="shared" si="52"/>
        <v>2800.377283274664</v>
      </c>
      <c r="AD55" s="50">
        <f t="shared" si="52"/>
        <v>48280.198241967395</v>
      </c>
      <c r="AE55" s="54"/>
      <c r="AF55" s="54"/>
    </row>
    <row r="56" spans="1:32" x14ac:dyDescent="0.35">
      <c r="A56" s="49">
        <v>25</v>
      </c>
      <c r="B56" s="50">
        <f t="shared" ref="B56:AD56" si="53">$AF27*B27</f>
        <v>2225.0458878705163</v>
      </c>
      <c r="C56" s="50">
        <f t="shared" si="53"/>
        <v>3872.9779309685973</v>
      </c>
      <c r="D56" s="50">
        <f t="shared" si="53"/>
        <v>1122.7821957006008</v>
      </c>
      <c r="E56" s="50">
        <f t="shared" si="53"/>
        <v>2517.7618812863957</v>
      </c>
      <c r="F56" s="50">
        <f t="shared" si="53"/>
        <v>1580.866206791078</v>
      </c>
      <c r="G56" s="50">
        <f t="shared" si="53"/>
        <v>2313.2301138100943</v>
      </c>
      <c r="H56" s="50">
        <f t="shared" si="53"/>
        <v>1445.2091996441814</v>
      </c>
      <c r="I56" s="50">
        <f t="shared" si="53"/>
        <v>396.24745097507309</v>
      </c>
      <c r="J56" s="50">
        <f t="shared" si="53"/>
        <v>1839.3489135295163</v>
      </c>
      <c r="K56" s="50">
        <f t="shared" si="53"/>
        <v>3014.514815765247</v>
      </c>
      <c r="L56" s="50">
        <f t="shared" si="53"/>
        <v>1021.2589215776555</v>
      </c>
      <c r="M56" s="50">
        <f t="shared" si="53"/>
        <v>3175.46309863243</v>
      </c>
      <c r="N56" s="50">
        <f t="shared" si="53"/>
        <v>1778.8879293897046</v>
      </c>
      <c r="O56" s="50">
        <f t="shared" si="53"/>
        <v>731.55319350360617</v>
      </c>
      <c r="P56" s="50">
        <f t="shared" si="53"/>
        <v>971.34561646311613</v>
      </c>
      <c r="Q56" s="50">
        <f t="shared" si="53"/>
        <v>301.42865064897586</v>
      </c>
      <c r="R56" s="50">
        <f t="shared" si="53"/>
        <v>1893.5760306850723</v>
      </c>
      <c r="S56" s="50">
        <f t="shared" si="53"/>
        <v>2746.869027943691</v>
      </c>
      <c r="T56" s="50">
        <f t="shared" si="53"/>
        <v>1541.8922465548123</v>
      </c>
      <c r="U56" s="50">
        <f t="shared" si="53"/>
        <v>306.16941878299411</v>
      </c>
      <c r="V56" s="50">
        <f t="shared" si="53"/>
        <v>1679.825732112851</v>
      </c>
      <c r="W56" s="50">
        <f t="shared" si="53"/>
        <v>3361.946192620273</v>
      </c>
      <c r="X56" s="50">
        <f t="shared" si="53"/>
        <v>1500.5513364475139</v>
      </c>
      <c r="Y56" s="50">
        <f t="shared" si="53"/>
        <v>3173.9230451322983</v>
      </c>
      <c r="Z56" s="50">
        <f t="shared" si="53"/>
        <v>517.98902554675078</v>
      </c>
      <c r="AA56" s="50">
        <f t="shared" si="53"/>
        <v>1897.893992434296</v>
      </c>
      <c r="AB56" s="50">
        <f t="shared" si="53"/>
        <v>3023.8303807479315</v>
      </c>
      <c r="AC56" s="50">
        <f t="shared" si="53"/>
        <v>3080.4910951022366</v>
      </c>
      <c r="AD56" s="50">
        <f t="shared" si="53"/>
        <v>53032.879530667517</v>
      </c>
      <c r="AE56" s="54"/>
      <c r="AF56" s="54"/>
    </row>
    <row r="57" spans="1:32" x14ac:dyDescent="0.35">
      <c r="A57" s="49">
        <v>26</v>
      </c>
      <c r="B57" s="50">
        <f t="shared" ref="B57:AD57" si="54">$AF28*B28</f>
        <v>2429.703311005137</v>
      </c>
      <c r="C57" s="50">
        <f t="shared" si="54"/>
        <v>4231.3211283649371</v>
      </c>
      <c r="D57" s="50">
        <f t="shared" si="54"/>
        <v>1226.8673534305074</v>
      </c>
      <c r="E57" s="50">
        <f t="shared" si="54"/>
        <v>2764.0560311533418</v>
      </c>
      <c r="F57" s="50">
        <f t="shared" si="54"/>
        <v>1726.285343167573</v>
      </c>
      <c r="G57" s="50">
        <f t="shared" si="54"/>
        <v>2532.904533334095</v>
      </c>
      <c r="H57" s="50">
        <f t="shared" si="54"/>
        <v>1580.7105142616954</v>
      </c>
      <c r="I57" s="50">
        <f t="shared" si="54"/>
        <v>436.02109593169041</v>
      </c>
      <c r="J57" s="50">
        <f t="shared" si="54"/>
        <v>2010.4069549005708</v>
      </c>
      <c r="K57" s="50">
        <f t="shared" si="54"/>
        <v>3299.4155329620194</v>
      </c>
      <c r="L57" s="50">
        <f t="shared" si="54"/>
        <v>1115.7204866524503</v>
      </c>
      <c r="M57" s="50">
        <f t="shared" si="54"/>
        <v>3471.4952347568083</v>
      </c>
      <c r="N57" s="50">
        <f t="shared" si="54"/>
        <v>1945.8090254759777</v>
      </c>
      <c r="O57" s="50">
        <f t="shared" si="54"/>
        <v>798.05791471392968</v>
      </c>
      <c r="P57" s="50">
        <f t="shared" si="54"/>
        <v>1061.9160528458672</v>
      </c>
      <c r="Q57" s="50">
        <f t="shared" si="54"/>
        <v>328.34299586087064</v>
      </c>
      <c r="R57" s="50">
        <f t="shared" si="54"/>
        <v>2072.7068832084919</v>
      </c>
      <c r="S57" s="50">
        <f t="shared" si="54"/>
        <v>3018.3068273150025</v>
      </c>
      <c r="T57" s="50">
        <f t="shared" si="54"/>
        <v>1683.4307637678749</v>
      </c>
      <c r="U57" s="50">
        <f t="shared" si="54"/>
        <v>334.96377718317132</v>
      </c>
      <c r="V57" s="50">
        <f t="shared" si="54"/>
        <v>1848.3820909208459</v>
      </c>
      <c r="W57" s="50">
        <f t="shared" si="54"/>
        <v>3684.5614842529253</v>
      </c>
      <c r="X57" s="50">
        <f t="shared" si="54"/>
        <v>1639.3812738928382</v>
      </c>
      <c r="Y57" s="50">
        <f t="shared" si="54"/>
        <v>3470.1379065456003</v>
      </c>
      <c r="Z57" s="50">
        <f t="shared" si="54"/>
        <v>565.89468927605367</v>
      </c>
      <c r="AA57" s="50">
        <f t="shared" si="54"/>
        <v>2076.5793710450198</v>
      </c>
      <c r="AB57" s="50">
        <f t="shared" si="54"/>
        <v>3309.9478957340289</v>
      </c>
      <c r="AC57" s="50">
        <f t="shared" si="54"/>
        <v>3375.9365374828881</v>
      </c>
      <c r="AD57" s="50">
        <f t="shared" si="54"/>
        <v>58039.263009442213</v>
      </c>
      <c r="AE57" s="54"/>
      <c r="AF57" s="54"/>
    </row>
    <row r="58" spans="1:32" x14ac:dyDescent="0.35">
      <c r="A58" s="49">
        <v>27</v>
      </c>
      <c r="B58" s="50">
        <f t="shared" ref="B58:AD58" si="55">$AF29*B29</f>
        <v>2644.412835739693</v>
      </c>
      <c r="C58" s="50">
        <f t="shared" si="55"/>
        <v>4607.4425377990738</v>
      </c>
      <c r="D58" s="50">
        <f t="shared" si="55"/>
        <v>1336.1332134679672</v>
      </c>
      <c r="E58" s="50">
        <f t="shared" si="55"/>
        <v>3023.6851271813939</v>
      </c>
      <c r="F58" s="50">
        <f t="shared" si="55"/>
        <v>1878.8480587491922</v>
      </c>
      <c r="G58" s="50">
        <f t="shared" si="55"/>
        <v>2763.9496239639684</v>
      </c>
      <c r="H58" s="50">
        <f t="shared" si="55"/>
        <v>1723.0836270311008</v>
      </c>
      <c r="I58" s="50">
        <f t="shared" si="55"/>
        <v>478.02820573360071</v>
      </c>
      <c r="J58" s="50">
        <f t="shared" si="55"/>
        <v>2190.0246844571784</v>
      </c>
      <c r="K58" s="50">
        <f t="shared" si="55"/>
        <v>3598.9514359176001</v>
      </c>
      <c r="L58" s="50">
        <f t="shared" si="55"/>
        <v>1214.8660487054519</v>
      </c>
      <c r="M58" s="50">
        <f t="shared" si="55"/>
        <v>3782.400338386959</v>
      </c>
      <c r="N58" s="50">
        <f t="shared" si="55"/>
        <v>2121.2064319702072</v>
      </c>
      <c r="O58" s="50">
        <f t="shared" si="55"/>
        <v>867.76327507872315</v>
      </c>
      <c r="P58" s="50">
        <f t="shared" si="55"/>
        <v>1157.0382437500757</v>
      </c>
      <c r="Q58" s="50">
        <f t="shared" si="55"/>
        <v>356.51107813466223</v>
      </c>
      <c r="R58" s="50">
        <f t="shared" si="55"/>
        <v>2261.0534754443174</v>
      </c>
      <c r="S58" s="50">
        <f t="shared" si="55"/>
        <v>3304.6570012439265</v>
      </c>
      <c r="T58" s="50">
        <f t="shared" si="55"/>
        <v>1831.8973687508731</v>
      </c>
      <c r="U58" s="50">
        <f t="shared" si="55"/>
        <v>365.22569124655507</v>
      </c>
      <c r="V58" s="50">
        <f t="shared" si="55"/>
        <v>2026.3992006190399</v>
      </c>
      <c r="W58" s="50">
        <f t="shared" si="55"/>
        <v>4024.1488067673345</v>
      </c>
      <c r="X58" s="50">
        <f t="shared" si="55"/>
        <v>1785.0982920397864</v>
      </c>
      <c r="Y58" s="50">
        <f t="shared" si="55"/>
        <v>3781.261999782846</v>
      </c>
      <c r="Z58" s="50">
        <f t="shared" si="55"/>
        <v>616.17532748908627</v>
      </c>
      <c r="AA58" s="50">
        <f t="shared" si="55"/>
        <v>2264.3877194008037</v>
      </c>
      <c r="AB58" s="50">
        <f t="shared" si="55"/>
        <v>3610.7906446733068</v>
      </c>
      <c r="AC58" s="50">
        <f t="shared" si="55"/>
        <v>3686.911672382681</v>
      </c>
      <c r="AD58" s="50">
        <f t="shared" si="55"/>
        <v>63302.351965907401</v>
      </c>
      <c r="AE58" s="54"/>
      <c r="AF58" s="54"/>
    </row>
    <row r="59" spans="1:32" s="46" customFormat="1" x14ac:dyDescent="0.35">
      <c r="A59" s="51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54"/>
    </row>
    <row r="60" spans="1:32" s="46" customFormat="1" x14ac:dyDescent="0.35">
      <c r="A60" s="51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</row>
    <row r="61" spans="1:32" s="46" customFormat="1" x14ac:dyDescent="0.35">
      <c r="A61" s="51" t="s">
        <v>70</v>
      </c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</row>
    <row r="62" spans="1:32" s="46" customFormat="1" x14ac:dyDescent="0.35">
      <c r="A62" s="48" t="s">
        <v>83</v>
      </c>
      <c r="B62" s="73" t="s">
        <v>84</v>
      </c>
      <c r="C62" s="73" t="s">
        <v>85</v>
      </c>
      <c r="D62" s="51"/>
      <c r="E62" s="51"/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51"/>
      <c r="AE62" s="51"/>
      <c r="AF62" s="51"/>
    </row>
    <row r="63" spans="1:32" s="46" customFormat="1" x14ac:dyDescent="0.35">
      <c r="A63" s="49">
        <v>2</v>
      </c>
      <c r="B63" s="72">
        <v>0.99082568807339455</v>
      </c>
      <c r="C63" s="72">
        <v>9.1743119266055051E-3</v>
      </c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</row>
    <row r="64" spans="1:32" s="46" customFormat="1" x14ac:dyDescent="0.35">
      <c r="A64" s="49">
        <v>3</v>
      </c>
      <c r="B64" s="72">
        <v>0.91240875912408759</v>
      </c>
      <c r="C64" s="72">
        <v>8.7591240875912413E-2</v>
      </c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</row>
    <row r="65" spans="1:32" s="46" customFormat="1" x14ac:dyDescent="0.35">
      <c r="A65" s="49">
        <v>4</v>
      </c>
      <c r="B65" s="72">
        <v>0.39615384615384613</v>
      </c>
      <c r="C65" s="72">
        <v>0.60384615384615381</v>
      </c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</row>
    <row r="66" spans="1:32" s="46" customFormat="1" x14ac:dyDescent="0.35">
      <c r="A66" s="49">
        <v>5</v>
      </c>
      <c r="B66" s="72">
        <v>0.40425531914893614</v>
      </c>
      <c r="C66" s="72">
        <v>0.5957446808510638</v>
      </c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</row>
    <row r="67" spans="1:32" s="46" customFormat="1" x14ac:dyDescent="0.35">
      <c r="A67" s="49">
        <v>6</v>
      </c>
      <c r="B67" s="72">
        <v>0.29692404268675454</v>
      </c>
      <c r="C67" s="72">
        <v>0.70307595731324546</v>
      </c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</row>
    <row r="68" spans="1:32" s="46" customFormat="1" x14ac:dyDescent="0.35">
      <c r="A68" s="49">
        <v>7</v>
      </c>
      <c r="B68" s="72">
        <v>0.3120407009609949</v>
      </c>
      <c r="C68" s="72">
        <v>0.6879592990390051</v>
      </c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</row>
    <row r="69" spans="1:32" s="46" customFormat="1" x14ac:dyDescent="0.35">
      <c r="A69" s="49">
        <v>8</v>
      </c>
      <c r="B69" s="72">
        <v>0.2904924216519697</v>
      </c>
      <c r="C69" s="72">
        <f>1-B69</f>
        <v>0.70950757834803024</v>
      </c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</row>
    <row r="70" spans="1:32" s="46" customFormat="1" x14ac:dyDescent="0.35">
      <c r="A70" s="49">
        <v>9</v>
      </c>
      <c r="B70" s="72">
        <v>0.26699897919818194</v>
      </c>
      <c r="C70" s="72">
        <f t="shared" ref="C70:C88" si="56">1-B70</f>
        <v>0.73300102080181806</v>
      </c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</row>
    <row r="71" spans="1:32" s="46" customFormat="1" x14ac:dyDescent="0.35">
      <c r="A71" s="49">
        <v>10</v>
      </c>
      <c r="B71" s="72">
        <v>0.24759806009718291</v>
      </c>
      <c r="C71" s="72">
        <f t="shared" si="56"/>
        <v>0.75240193990281712</v>
      </c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4"/>
      <c r="AE71" s="54"/>
      <c r="AF71" s="54"/>
    </row>
    <row r="72" spans="1:32" s="46" customFormat="1" x14ac:dyDescent="0.35">
      <c r="A72" s="49">
        <v>11</v>
      </c>
      <c r="B72" s="72">
        <v>0.23126508743217641</v>
      </c>
      <c r="C72" s="72">
        <f t="shared" si="56"/>
        <v>0.76873491256782356</v>
      </c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</row>
    <row r="73" spans="1:32" s="46" customFormat="1" x14ac:dyDescent="0.35">
      <c r="A73" s="49">
        <v>12</v>
      </c>
      <c r="B73" s="72">
        <v>0.21729686743171167</v>
      </c>
      <c r="C73" s="72">
        <f t="shared" si="56"/>
        <v>0.78270313256828827</v>
      </c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</row>
    <row r="74" spans="1:32" s="46" customFormat="1" x14ac:dyDescent="0.35">
      <c r="A74" s="49">
        <v>13</v>
      </c>
      <c r="B74" s="72">
        <v>0.20519359361212364</v>
      </c>
      <c r="C74" s="72">
        <f t="shared" si="56"/>
        <v>0.79480640638787636</v>
      </c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</row>
    <row r="75" spans="1:32" s="46" customFormat="1" x14ac:dyDescent="0.35">
      <c r="A75" s="49">
        <v>14</v>
      </c>
      <c r="B75" s="72">
        <v>0.19458957259585227</v>
      </c>
      <c r="C75" s="72">
        <f t="shared" si="56"/>
        <v>0.8054104274041477</v>
      </c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</row>
    <row r="76" spans="1:32" s="46" customFormat="1" x14ac:dyDescent="0.35">
      <c r="A76" s="49">
        <v>15</v>
      </c>
      <c r="B76" s="72">
        <v>0.18521062455028672</v>
      </c>
      <c r="C76" s="72">
        <f t="shared" si="56"/>
        <v>0.8147893754497133</v>
      </c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</row>
    <row r="77" spans="1:32" s="46" customFormat="1" x14ac:dyDescent="0.35">
      <c r="A77" s="49">
        <v>16</v>
      </c>
      <c r="B77" s="72">
        <v>0.17684685064127909</v>
      </c>
      <c r="C77" s="72">
        <f t="shared" si="56"/>
        <v>0.82315314935872097</v>
      </c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</row>
    <row r="78" spans="1:32" s="46" customFormat="1" x14ac:dyDescent="0.35">
      <c r="A78" s="49">
        <v>17</v>
      </c>
      <c r="B78" s="72">
        <v>0.16933464047034519</v>
      </c>
      <c r="C78" s="72">
        <f t="shared" si="56"/>
        <v>0.83066535952965481</v>
      </c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</row>
    <row r="79" spans="1:32" s="46" customFormat="1" x14ac:dyDescent="0.35">
      <c r="A79" s="49">
        <v>18</v>
      </c>
      <c r="B79" s="72">
        <v>0.162544442044706</v>
      </c>
      <c r="C79" s="72">
        <f t="shared" si="56"/>
        <v>0.83745555795529403</v>
      </c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  <c r="AA79" s="54"/>
      <c r="AB79" s="54"/>
      <c r="AC79" s="54"/>
      <c r="AD79" s="54"/>
      <c r="AE79" s="54"/>
      <c r="AF79" s="54"/>
    </row>
    <row r="80" spans="1:32" s="46" customFormat="1" x14ac:dyDescent="0.35">
      <c r="A80" s="49">
        <v>19</v>
      </c>
      <c r="B80" s="72">
        <v>0.15637224073549716</v>
      </c>
      <c r="C80" s="72">
        <f t="shared" si="56"/>
        <v>0.84362775926450284</v>
      </c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  <c r="AF80" s="54"/>
    </row>
    <row r="81" spans="1:32" s="46" customFormat="1" x14ac:dyDescent="0.35">
      <c r="A81" s="49">
        <v>20</v>
      </c>
      <c r="B81" s="72">
        <v>0.15073349213060289</v>
      </c>
      <c r="C81" s="72">
        <f t="shared" si="56"/>
        <v>0.84926650786939706</v>
      </c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  <c r="AA81" s="54"/>
      <c r="AB81" s="54"/>
      <c r="AC81" s="54"/>
      <c r="AD81" s="54"/>
      <c r="AE81" s="54"/>
      <c r="AF81" s="54"/>
    </row>
    <row r="82" spans="1:32" s="46" customFormat="1" x14ac:dyDescent="0.35">
      <c r="A82" s="49">
        <v>21</v>
      </c>
      <c r="B82" s="72">
        <v>0.14555871826017269</v>
      </c>
      <c r="C82" s="72">
        <f t="shared" si="56"/>
        <v>0.85444128173982725</v>
      </c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  <c r="AF82" s="54"/>
    </row>
    <row r="83" spans="1:32" s="46" customFormat="1" x14ac:dyDescent="0.35">
      <c r="A83" s="49">
        <v>22</v>
      </c>
      <c r="B83" s="72">
        <v>0.14079025588027119</v>
      </c>
      <c r="C83" s="72">
        <f t="shared" si="56"/>
        <v>0.85920974411972884</v>
      </c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  <c r="AF83" s="54"/>
    </row>
    <row r="84" spans="1:32" s="46" customFormat="1" x14ac:dyDescent="0.35">
      <c r="A84" s="49">
        <v>23</v>
      </c>
      <c r="B84" s="72">
        <v>0.13637981818377587</v>
      </c>
      <c r="C84" s="72">
        <f t="shared" si="56"/>
        <v>0.86362018181622413</v>
      </c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  <c r="AA84" s="54"/>
      <c r="AB84" s="54"/>
      <c r="AC84" s="54"/>
      <c r="AD84" s="54"/>
      <c r="AE84" s="54"/>
      <c r="AF84" s="54"/>
    </row>
    <row r="85" spans="1:32" s="46" customFormat="1" x14ac:dyDescent="0.35">
      <c r="A85" s="49">
        <v>24</v>
      </c>
      <c r="B85" s="72">
        <v>0.13228664087338393</v>
      </c>
      <c r="C85" s="72">
        <f t="shared" si="56"/>
        <v>0.86771335912661607</v>
      </c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</row>
    <row r="86" spans="1:32" s="46" customFormat="1" x14ac:dyDescent="0.35">
      <c r="A86" s="49">
        <v>25</v>
      </c>
      <c r="B86" s="72">
        <v>0.12847605466253725</v>
      </c>
      <c r="C86" s="72">
        <f t="shared" si="56"/>
        <v>0.8715239453374628</v>
      </c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  <c r="AA86" s="54"/>
      <c r="AB86" s="54"/>
      <c r="AC86" s="54"/>
      <c r="AD86" s="54"/>
      <c r="AE86" s="54"/>
      <c r="AF86" s="54"/>
    </row>
    <row r="87" spans="1:32" s="46" customFormat="1" x14ac:dyDescent="0.35">
      <c r="A87" s="49">
        <v>26</v>
      </c>
      <c r="B87" s="72">
        <v>0.1249183734147321</v>
      </c>
      <c r="C87" s="72">
        <f t="shared" si="56"/>
        <v>0.87508162658526789</v>
      </c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</row>
    <row r="88" spans="1:32" s="46" customFormat="1" x14ac:dyDescent="0.35">
      <c r="A88" s="49">
        <v>27</v>
      </c>
      <c r="B88" s="72">
        <v>0.12158801897099517</v>
      </c>
      <c r="C88" s="72">
        <f t="shared" si="56"/>
        <v>0.87841198102900486</v>
      </c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</row>
    <row r="89" spans="1:32" s="46" customFormat="1" x14ac:dyDescent="0.35">
      <c r="A89" s="51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</row>
    <row r="90" spans="1:32" s="46" customFormat="1" x14ac:dyDescent="0.35">
      <c r="A90" s="51" t="s">
        <v>88</v>
      </c>
      <c r="B90" s="54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</row>
    <row r="91" spans="1:32" s="46" customFormat="1" x14ac:dyDescent="0.35">
      <c r="A91" s="48" t="s">
        <v>83</v>
      </c>
      <c r="B91" s="49" t="s">
        <v>38</v>
      </c>
      <c r="C91" s="49" t="s">
        <v>39</v>
      </c>
      <c r="D91" s="49" t="s">
        <v>40</v>
      </c>
      <c r="E91" s="49" t="s">
        <v>41</v>
      </c>
      <c r="F91" s="49" t="s">
        <v>42</v>
      </c>
      <c r="G91" s="49" t="s">
        <v>43</v>
      </c>
      <c r="H91" s="49" t="s">
        <v>44</v>
      </c>
      <c r="I91" s="49" t="s">
        <v>45</v>
      </c>
      <c r="J91" s="49" t="s">
        <v>46</v>
      </c>
      <c r="K91" s="49" t="s">
        <v>47</v>
      </c>
      <c r="L91" s="49" t="s">
        <v>48</v>
      </c>
      <c r="M91" s="49" t="s">
        <v>49</v>
      </c>
      <c r="N91" s="49" t="s">
        <v>50</v>
      </c>
      <c r="O91" s="49" t="s">
        <v>51</v>
      </c>
      <c r="P91" s="49" t="s">
        <v>52</v>
      </c>
      <c r="Q91" s="49" t="s">
        <v>53</v>
      </c>
      <c r="R91" s="49" t="s">
        <v>54</v>
      </c>
      <c r="S91" s="49" t="s">
        <v>55</v>
      </c>
      <c r="T91" s="49" t="s">
        <v>56</v>
      </c>
      <c r="U91" s="49" t="s">
        <v>57</v>
      </c>
      <c r="V91" s="49" t="s">
        <v>58</v>
      </c>
      <c r="W91" s="49" t="s">
        <v>59</v>
      </c>
      <c r="X91" s="49" t="s">
        <v>60</v>
      </c>
      <c r="Y91" s="49" t="s">
        <v>61</v>
      </c>
      <c r="Z91" s="49" t="s">
        <v>62</v>
      </c>
      <c r="AA91" s="49" t="s">
        <v>63</v>
      </c>
      <c r="AB91" s="49" t="s">
        <v>64</v>
      </c>
      <c r="AC91" s="49" t="s">
        <v>65</v>
      </c>
      <c r="AD91" s="49" t="s">
        <v>89</v>
      </c>
      <c r="AE91" s="54"/>
      <c r="AF91" s="54"/>
    </row>
    <row r="92" spans="1:32" s="46" customFormat="1" x14ac:dyDescent="0.35">
      <c r="A92" s="49">
        <v>2</v>
      </c>
      <c r="B92" s="50">
        <f>$B63*B33</f>
        <v>5.3726790120379837</v>
      </c>
      <c r="C92" s="50">
        <f t="shared" ref="C92:AD101" si="57">$B63*C33</f>
        <v>8.9248560675921542</v>
      </c>
      <c r="D92" s="50">
        <f t="shared" si="57"/>
        <v>2.5562395633427215</v>
      </c>
      <c r="E92" s="50">
        <f t="shared" si="57"/>
        <v>3.9873389327816966</v>
      </c>
      <c r="F92" s="50">
        <f t="shared" si="57"/>
        <v>3.7998155671310725</v>
      </c>
      <c r="G92" s="50">
        <f t="shared" si="57"/>
        <v>4.4054532313137109</v>
      </c>
      <c r="H92" s="50">
        <f t="shared" si="57"/>
        <v>3.119706901278569</v>
      </c>
      <c r="I92" s="50">
        <f t="shared" si="57"/>
        <v>0.48092116741021362</v>
      </c>
      <c r="J92" s="50">
        <f t="shared" si="57"/>
        <v>4.1174388754579674</v>
      </c>
      <c r="K92" s="50">
        <f t="shared" si="57"/>
        <v>6.0877800762654841</v>
      </c>
      <c r="L92" s="50">
        <f t="shared" si="57"/>
        <v>2.3696134386760712</v>
      </c>
      <c r="M92" s="50">
        <f t="shared" si="57"/>
        <v>7.0666699897814231</v>
      </c>
      <c r="N92" s="50">
        <f t="shared" si="57"/>
        <v>3.7513645539964613</v>
      </c>
      <c r="O92" s="50">
        <f t="shared" si="57"/>
        <v>1.867158487650475</v>
      </c>
      <c r="P92" s="50">
        <f t="shared" si="57"/>
        <v>2.1246666500510929</v>
      </c>
      <c r="Q92" s="50">
        <f t="shared" si="57"/>
        <v>0.84250928395184821</v>
      </c>
      <c r="R92" s="50">
        <f t="shared" si="57"/>
        <v>3.7495700720285128</v>
      </c>
      <c r="S92" s="50">
        <f t="shared" si="57"/>
        <v>3.6401066719836508</v>
      </c>
      <c r="T92" s="50">
        <f t="shared" si="57"/>
        <v>3.7477755900605643</v>
      </c>
      <c r="U92" s="50">
        <f t="shared" si="57"/>
        <v>0.64960247239737812</v>
      </c>
      <c r="V92" s="50">
        <f t="shared" si="57"/>
        <v>2.0250729008299482</v>
      </c>
      <c r="W92" s="50">
        <f t="shared" si="57"/>
        <v>5.9630635794930598</v>
      </c>
      <c r="X92" s="50">
        <f t="shared" si="57"/>
        <v>3.4759115719163578</v>
      </c>
      <c r="Y92" s="50">
        <f t="shared" si="57"/>
        <v>7.0209106995987351</v>
      </c>
      <c r="Z92" s="50">
        <f t="shared" si="57"/>
        <v>1.1843580988460485</v>
      </c>
      <c r="AA92" s="50">
        <f t="shared" si="57"/>
        <v>3.9774692819579798</v>
      </c>
      <c r="AB92" s="50">
        <f t="shared" si="57"/>
        <v>6.0707324975699732</v>
      </c>
      <c r="AC92" s="50">
        <f t="shared" si="57"/>
        <v>5.621214764598859</v>
      </c>
      <c r="AD92" s="50">
        <f t="shared" si="57"/>
        <v>108</v>
      </c>
      <c r="AE92" s="54"/>
      <c r="AF92" s="54"/>
    </row>
    <row r="93" spans="1:32" s="46" customFormat="1" x14ac:dyDescent="0.35">
      <c r="A93" s="49">
        <v>3</v>
      </c>
      <c r="B93" s="50">
        <f t="shared" ref="B93:Q117" si="58">$B64*B34</f>
        <v>5.9868026394721054</v>
      </c>
      <c r="C93" s="50">
        <f t="shared" si="58"/>
        <v>10.272945410917817</v>
      </c>
      <c r="D93" s="50">
        <f t="shared" si="58"/>
        <v>2.9324135172965407</v>
      </c>
      <c r="E93" s="50">
        <f t="shared" si="58"/>
        <v>4.5820835832833433</v>
      </c>
      <c r="F93" s="50">
        <f t="shared" si="58"/>
        <v>4.289142171565687</v>
      </c>
      <c r="G93" s="50">
        <f t="shared" si="58"/>
        <v>5.4119176164767051</v>
      </c>
      <c r="H93" s="50">
        <f t="shared" si="58"/>
        <v>3.4823035392921415</v>
      </c>
      <c r="I93" s="50">
        <f t="shared" si="58"/>
        <v>0.53989202159568084</v>
      </c>
      <c r="J93" s="50">
        <f t="shared" si="58"/>
        <v>4.7250549890021993</v>
      </c>
      <c r="K93" s="50">
        <f t="shared" si="58"/>
        <v>7.1305738852229554</v>
      </c>
      <c r="L93" s="50">
        <f t="shared" si="58"/>
        <v>2.6924615076984604</v>
      </c>
      <c r="M93" s="50">
        <f t="shared" si="58"/>
        <v>7.9464107178564278</v>
      </c>
      <c r="N93" s="50">
        <f t="shared" si="58"/>
        <v>4.3601279744051187</v>
      </c>
      <c r="O93" s="50">
        <f t="shared" si="58"/>
        <v>2.1015796840631875</v>
      </c>
      <c r="P93" s="50">
        <f t="shared" si="58"/>
        <v>2.4575084983003399</v>
      </c>
      <c r="Q93" s="50">
        <f t="shared" si="58"/>
        <v>0.93481303739252142</v>
      </c>
      <c r="R93" s="50">
        <f t="shared" si="57"/>
        <v>4.4611077784443109</v>
      </c>
      <c r="S93" s="50">
        <f t="shared" si="57"/>
        <v>4.8000399920015999</v>
      </c>
      <c r="T93" s="50">
        <f t="shared" si="57"/>
        <v>4.2261547690461905</v>
      </c>
      <c r="U93" s="50">
        <f t="shared" si="57"/>
        <v>0.72585482903419307</v>
      </c>
      <c r="V93" s="50">
        <f t="shared" si="57"/>
        <v>2.2995400919816036</v>
      </c>
      <c r="W93" s="50">
        <f t="shared" si="57"/>
        <v>7.234553089382123</v>
      </c>
      <c r="X93" s="50">
        <f t="shared" si="57"/>
        <v>3.9882023595280942</v>
      </c>
      <c r="Y93" s="50">
        <f t="shared" si="57"/>
        <v>8.0183963207358531</v>
      </c>
      <c r="Z93" s="50">
        <f t="shared" si="57"/>
        <v>1.3847230553889223</v>
      </c>
      <c r="AA93" s="50">
        <f t="shared" si="57"/>
        <v>4.5120975804839034</v>
      </c>
      <c r="AB93" s="50">
        <f t="shared" si="57"/>
        <v>6.9696060787842429</v>
      </c>
      <c r="AC93" s="50">
        <f t="shared" si="57"/>
        <v>6.5336932613477305</v>
      </c>
      <c r="AD93" s="50">
        <f t="shared" si="57"/>
        <v>125</v>
      </c>
      <c r="AE93" s="54"/>
      <c r="AF93" s="54"/>
    </row>
    <row r="94" spans="1:32" s="46" customFormat="1" x14ac:dyDescent="0.35">
      <c r="A94" s="49">
        <v>4</v>
      </c>
      <c r="B94" s="50">
        <f t="shared" si="58"/>
        <v>9.6852120054233932</v>
      </c>
      <c r="C94" s="50">
        <f t="shared" si="57"/>
        <v>16.578962775791936</v>
      </c>
      <c r="D94" s="50">
        <f t="shared" si="57"/>
        <v>4.8291168495008012</v>
      </c>
      <c r="E94" s="50">
        <f t="shared" si="57"/>
        <v>7.5063170220633539</v>
      </c>
      <c r="F94" s="50">
        <f t="shared" si="57"/>
        <v>6.8858159743621341</v>
      </c>
      <c r="G94" s="50">
        <f t="shared" si="57"/>
        <v>8.7616017502773325</v>
      </c>
      <c r="H94" s="50">
        <f t="shared" si="57"/>
        <v>5.8193793911007026</v>
      </c>
      <c r="I94" s="50">
        <f t="shared" si="57"/>
        <v>1.0188278072229753</v>
      </c>
      <c r="J94" s="50">
        <f t="shared" si="57"/>
        <v>7.6808825342043621</v>
      </c>
      <c r="K94" s="50">
        <f t="shared" si="57"/>
        <v>11.543541230124491</v>
      </c>
      <c r="L94" s="50">
        <f t="shared" si="57"/>
        <v>4.3895291507457168</v>
      </c>
      <c r="M94" s="50">
        <f t="shared" si="57"/>
        <v>13.140022186614075</v>
      </c>
      <c r="N94" s="50">
        <f t="shared" si="57"/>
        <v>7.1936860594108216</v>
      </c>
      <c r="O94" s="50">
        <f t="shared" si="57"/>
        <v>3.377049180327869</v>
      </c>
      <c r="P94" s="50">
        <f t="shared" si="57"/>
        <v>4.0737242696906204</v>
      </c>
      <c r="Q94" s="50">
        <f t="shared" si="57"/>
        <v>1.4917416492049795</v>
      </c>
      <c r="R94" s="50">
        <f t="shared" si="57"/>
        <v>7.2936644890915812</v>
      </c>
      <c r="S94" s="50">
        <f t="shared" si="57"/>
        <v>8.3236010107235288</v>
      </c>
      <c r="T94" s="50">
        <f t="shared" si="57"/>
        <v>6.8382071983236772</v>
      </c>
      <c r="U94" s="50">
        <f t="shared" si="57"/>
        <v>1.1854585233575741</v>
      </c>
      <c r="V94" s="50">
        <f t="shared" si="57"/>
        <v>4.4704640700110927</v>
      </c>
      <c r="W94" s="50">
        <f t="shared" si="57"/>
        <v>12.279890299519289</v>
      </c>
      <c r="X94" s="50">
        <f t="shared" si="57"/>
        <v>6.3637063971403913</v>
      </c>
      <c r="Y94" s="50">
        <f t="shared" si="57"/>
        <v>12.903565265623072</v>
      </c>
      <c r="Z94" s="50">
        <f t="shared" si="57"/>
        <v>2.245547269813879</v>
      </c>
      <c r="AA94" s="50">
        <f t="shared" si="57"/>
        <v>7.5047300628620732</v>
      </c>
      <c r="AB94" s="50">
        <f t="shared" si="57"/>
        <v>11.660976211019351</v>
      </c>
      <c r="AC94" s="50">
        <f t="shared" si="57"/>
        <v>10.954779366448909</v>
      </c>
      <c r="AD94" s="50">
        <f t="shared" si="57"/>
        <v>206</v>
      </c>
      <c r="AE94" s="54"/>
      <c r="AF94" s="54"/>
    </row>
    <row r="95" spans="1:32" s="46" customFormat="1" x14ac:dyDescent="0.35">
      <c r="A95" s="49">
        <v>5</v>
      </c>
      <c r="B95" s="50">
        <f t="shared" si="58"/>
        <v>17.793128276668991</v>
      </c>
      <c r="C95" s="50">
        <f t="shared" si="57"/>
        <v>29.994374817181555</v>
      </c>
      <c r="D95" s="50">
        <f t="shared" si="57"/>
        <v>8.5702285324273024</v>
      </c>
      <c r="E95" s="50">
        <f t="shared" si="57"/>
        <v>15.538705007912757</v>
      </c>
      <c r="F95" s="50">
        <f t="shared" si="57"/>
        <v>12.520456914849731</v>
      </c>
      <c r="G95" s="50">
        <f t="shared" si="57"/>
        <v>16.265478628055408</v>
      </c>
      <c r="H95" s="50">
        <f t="shared" si="57"/>
        <v>10.593794298314695</v>
      </c>
      <c r="I95" s="50">
        <f t="shared" si="57"/>
        <v>2.2031216014520467</v>
      </c>
      <c r="J95" s="50">
        <f t="shared" si="57"/>
        <v>14.082307674999436</v>
      </c>
      <c r="K95" s="50">
        <f t="shared" si="57"/>
        <v>21.287341838609752</v>
      </c>
      <c r="L95" s="50">
        <f t="shared" si="57"/>
        <v>7.8833562090767941</v>
      </c>
      <c r="M95" s="50">
        <f t="shared" si="57"/>
        <v>23.929377704775405</v>
      </c>
      <c r="N95" s="50">
        <f t="shared" si="57"/>
        <v>12.916619790143178</v>
      </c>
      <c r="O95" s="50">
        <f t="shared" si="57"/>
        <v>6.0678472050341634</v>
      </c>
      <c r="P95" s="50">
        <f t="shared" si="57"/>
        <v>7.3589391655228784</v>
      </c>
      <c r="Q95" s="50">
        <f t="shared" si="57"/>
        <v>2.6762369777017749</v>
      </c>
      <c r="R95" s="50">
        <f t="shared" si="57"/>
        <v>13.62914294714578</v>
      </c>
      <c r="S95" s="50">
        <f t="shared" si="57"/>
        <v>16.328180665871638</v>
      </c>
      <c r="T95" s="50">
        <f t="shared" si="57"/>
        <v>12.246848022560732</v>
      </c>
      <c r="U95" s="50">
        <f t="shared" si="57"/>
        <v>2.2629735466402656</v>
      </c>
      <c r="V95" s="50">
        <f t="shared" si="57"/>
        <v>9.1943988179615825</v>
      </c>
      <c r="W95" s="50">
        <f t="shared" si="57"/>
        <v>22.199371479573085</v>
      </c>
      <c r="X95" s="50">
        <f t="shared" si="57"/>
        <v>11.511524124534047</v>
      </c>
      <c r="Y95" s="50">
        <f t="shared" si="57"/>
        <v>23.430611494873581</v>
      </c>
      <c r="Z95" s="50">
        <f t="shared" si="57"/>
        <v>4.0385812538907508</v>
      </c>
      <c r="AA95" s="50">
        <f t="shared" si="57"/>
        <v>13.415386000045</v>
      </c>
      <c r="AB95" s="50">
        <f t="shared" si="57"/>
        <v>21.546700267758698</v>
      </c>
      <c r="AC95" s="50">
        <f t="shared" si="57"/>
        <v>20.514966736418931</v>
      </c>
      <c r="AD95" s="50">
        <f t="shared" si="57"/>
        <v>380</v>
      </c>
      <c r="AE95" s="54"/>
      <c r="AF95" s="54"/>
    </row>
    <row r="96" spans="1:32" s="46" customFormat="1" x14ac:dyDescent="0.35">
      <c r="A96" s="49">
        <v>6</v>
      </c>
      <c r="B96" s="50">
        <f t="shared" si="58"/>
        <v>21.629965182606117</v>
      </c>
      <c r="C96" s="50">
        <f t="shared" si="57"/>
        <v>36.938780650418551</v>
      </c>
      <c r="D96" s="50">
        <f t="shared" si="57"/>
        <v>10.638032446847914</v>
      </c>
      <c r="E96" s="50">
        <f t="shared" si="57"/>
        <v>19.965582635750796</v>
      </c>
      <c r="F96" s="50">
        <f t="shared" si="57"/>
        <v>15.39291058596933</v>
      </c>
      <c r="G96" s="50">
        <f t="shared" si="57"/>
        <v>20.17231646788651</v>
      </c>
      <c r="H96" s="50">
        <f t="shared" si="57"/>
        <v>13.199429587376844</v>
      </c>
      <c r="I96" s="50">
        <f t="shared" si="57"/>
        <v>2.7085635973035038</v>
      </c>
      <c r="J96" s="50">
        <f t="shared" si="57"/>
        <v>17.232491295651531</v>
      </c>
      <c r="K96" s="50">
        <f t="shared" si="57"/>
        <v>26.801814949255501</v>
      </c>
      <c r="L96" s="50">
        <f t="shared" si="57"/>
        <v>9.7725535224831468</v>
      </c>
      <c r="M96" s="50">
        <f t="shared" si="57"/>
        <v>29.668056893103195</v>
      </c>
      <c r="N96" s="50">
        <f t="shared" si="57"/>
        <v>16.328468775464849</v>
      </c>
      <c r="O96" s="50">
        <f t="shared" si="57"/>
        <v>7.368834728498407</v>
      </c>
      <c r="P96" s="50">
        <f t="shared" si="57"/>
        <v>9.0156974590710419</v>
      </c>
      <c r="Q96" s="50">
        <f t="shared" si="57"/>
        <v>3.1921105267056817</v>
      </c>
      <c r="R96" s="50">
        <f t="shared" si="57"/>
        <v>16.748944366249351</v>
      </c>
      <c r="S96" s="50">
        <f t="shared" si="57"/>
        <v>20.312474998148012</v>
      </c>
      <c r="T96" s="50">
        <f t="shared" si="57"/>
        <v>14.867316097488704</v>
      </c>
      <c r="U96" s="50">
        <f t="shared" si="57"/>
        <v>2.796162678716942</v>
      </c>
      <c r="V96" s="50">
        <f t="shared" si="57"/>
        <v>11.485991554929996</v>
      </c>
      <c r="W96" s="50">
        <f t="shared" si="57"/>
        <v>28.059737758352473</v>
      </c>
      <c r="X96" s="50">
        <f t="shared" si="57"/>
        <v>14.429320690421513</v>
      </c>
      <c r="Y96" s="50">
        <f t="shared" si="57"/>
        <v>29.289628861397141</v>
      </c>
      <c r="Z96" s="50">
        <f t="shared" si="57"/>
        <v>4.9475961182309796</v>
      </c>
      <c r="AA96" s="50">
        <f t="shared" si="57"/>
        <v>17.025757463515816</v>
      </c>
      <c r="AB96" s="50">
        <f t="shared" si="57"/>
        <v>26.871894214386252</v>
      </c>
      <c r="AC96" s="50">
        <f t="shared" si="57"/>
        <v>26.139565893769909</v>
      </c>
      <c r="AD96" s="50">
        <f t="shared" si="57"/>
        <v>473</v>
      </c>
      <c r="AE96" s="54"/>
      <c r="AF96" s="54"/>
    </row>
    <row r="97" spans="1:32" s="46" customFormat="1" x14ac:dyDescent="0.35">
      <c r="A97" s="49">
        <v>7</v>
      </c>
      <c r="B97" s="50">
        <f t="shared" si="58"/>
        <v>24.984756164624621</v>
      </c>
      <c r="C97" s="50">
        <f t="shared" si="57"/>
        <v>42.680099425881515</v>
      </c>
      <c r="D97" s="50">
        <f t="shared" si="57"/>
        <v>12.30417280746134</v>
      </c>
      <c r="E97" s="50">
        <f t="shared" si="57"/>
        <v>23.527683069004201</v>
      </c>
      <c r="F97" s="50">
        <f t="shared" si="57"/>
        <v>17.780339191834759</v>
      </c>
      <c r="G97" s="50">
        <f t="shared" si="57"/>
        <v>23.301027254129913</v>
      </c>
      <c r="H97" s="50">
        <f t="shared" si="57"/>
        <v>15.469259365170144</v>
      </c>
      <c r="I97" s="50">
        <f t="shared" si="57"/>
        <v>3.3593629704581947</v>
      </c>
      <c r="J97" s="50">
        <f t="shared" si="57"/>
        <v>19.92952200787488</v>
      </c>
      <c r="K97" s="50">
        <f t="shared" si="57"/>
        <v>31.505158267526006</v>
      </c>
      <c r="L97" s="50">
        <f t="shared" si="57"/>
        <v>11.288269065792658</v>
      </c>
      <c r="M97" s="50">
        <f t="shared" si="57"/>
        <v>34.2695497239392</v>
      </c>
      <c r="N97" s="50">
        <f t="shared" si="57"/>
        <v>18.747673830316096</v>
      </c>
      <c r="O97" s="50">
        <f t="shared" si="57"/>
        <v>8.4429291040672219</v>
      </c>
      <c r="P97" s="50">
        <f t="shared" si="57"/>
        <v>10.365456105233058</v>
      </c>
      <c r="Q97" s="50">
        <f t="shared" si="57"/>
        <v>3.6305404632542175</v>
      </c>
      <c r="R97" s="50">
        <f t="shared" si="57"/>
        <v>19.322408218033036</v>
      </c>
      <c r="S97" s="50">
        <f t="shared" si="57"/>
        <v>23.823145113393899</v>
      </c>
      <c r="T97" s="50">
        <f t="shared" si="57"/>
        <v>17.662963859132002</v>
      </c>
      <c r="U97" s="50">
        <f t="shared" si="57"/>
        <v>3.2096082356305402</v>
      </c>
      <c r="V97" s="50">
        <f t="shared" si="57"/>
        <v>14.246936934955237</v>
      </c>
      <c r="W97" s="50">
        <f t="shared" si="57"/>
        <v>33.132223224302145</v>
      </c>
      <c r="X97" s="50">
        <f t="shared" si="57"/>
        <v>16.61468071533842</v>
      </c>
      <c r="Y97" s="50">
        <f t="shared" si="57"/>
        <v>34.868568663249818</v>
      </c>
      <c r="Z97" s="50">
        <f t="shared" si="57"/>
        <v>5.6502056707947466</v>
      </c>
      <c r="AA97" s="50">
        <f t="shared" si="57"/>
        <v>20.318074833373661</v>
      </c>
      <c r="AB97" s="50">
        <f t="shared" si="57"/>
        <v>31.039704361980597</v>
      </c>
      <c r="AC97" s="50">
        <f t="shared" si="57"/>
        <v>30.525681353247837</v>
      </c>
      <c r="AD97" s="50">
        <f t="shared" si="57"/>
        <v>552</v>
      </c>
      <c r="AE97" s="54"/>
      <c r="AF97" s="54"/>
    </row>
    <row r="98" spans="1:32" s="46" customFormat="1" x14ac:dyDescent="0.35">
      <c r="A98" s="49">
        <v>8</v>
      </c>
      <c r="B98" s="50">
        <f t="shared" si="58"/>
        <v>50.390476970571186</v>
      </c>
      <c r="C98" s="50">
        <f t="shared" si="57"/>
        <v>86.392828930810921</v>
      </c>
      <c r="D98" s="50">
        <f t="shared" si="57"/>
        <v>24.919925049146546</v>
      </c>
      <c r="E98" s="50">
        <f t="shared" si="57"/>
        <v>47.830349185518102</v>
      </c>
      <c r="F98" s="50">
        <f t="shared" si="57"/>
        <v>35.79385053167502</v>
      </c>
      <c r="G98" s="50">
        <f t="shared" si="57"/>
        <v>48.074387032038963</v>
      </c>
      <c r="H98" s="50">
        <f t="shared" si="57"/>
        <v>31.122889233517867</v>
      </c>
      <c r="I98" s="50">
        <f t="shared" si="57"/>
        <v>6.8957266835716498</v>
      </c>
      <c r="J98" s="50">
        <f t="shared" si="57"/>
        <v>40.483543322093119</v>
      </c>
      <c r="K98" s="50">
        <f t="shared" si="57"/>
        <v>63.50486770456282</v>
      </c>
      <c r="L98" s="50">
        <f t="shared" si="57"/>
        <v>22.799101523663186</v>
      </c>
      <c r="M98" s="50">
        <f t="shared" si="57"/>
        <v>69.44353386388552</v>
      </c>
      <c r="N98" s="50">
        <f t="shared" si="57"/>
        <v>38.224784065079461</v>
      </c>
      <c r="O98" s="50">
        <f t="shared" si="57"/>
        <v>17.056341734235655</v>
      </c>
      <c r="P98" s="50">
        <f t="shared" si="57"/>
        <v>21.231618145954656</v>
      </c>
      <c r="Q98" s="50">
        <f t="shared" si="57"/>
        <v>7.332803550494555</v>
      </c>
      <c r="R98" s="50">
        <f t="shared" si="57"/>
        <v>39.784799460583322</v>
      </c>
      <c r="S98" s="50">
        <f t="shared" si="57"/>
        <v>50.476559032984724</v>
      </c>
      <c r="T98" s="50">
        <f t="shared" si="57"/>
        <v>35.095977894280921</v>
      </c>
      <c r="U98" s="50">
        <f t="shared" si="57"/>
        <v>6.5383175400758926</v>
      </c>
      <c r="V98" s="50">
        <f t="shared" si="57"/>
        <v>29.269178081234092</v>
      </c>
      <c r="W98" s="50">
        <f t="shared" si="57"/>
        <v>67.77675103271352</v>
      </c>
      <c r="X98" s="50">
        <f t="shared" si="57"/>
        <v>33.47651094223216</v>
      </c>
      <c r="Y98" s="50">
        <f t="shared" si="57"/>
        <v>69.206060969724973</v>
      </c>
      <c r="Z98" s="50">
        <f t="shared" si="57"/>
        <v>11.56749896839715</v>
      </c>
      <c r="AA98" s="50">
        <f t="shared" si="57"/>
        <v>40.408869709492762</v>
      </c>
      <c r="AB98" s="50">
        <f t="shared" si="57"/>
        <v>63.491016820242514</v>
      </c>
      <c r="AC98" s="50">
        <f t="shared" si="57"/>
        <v>62.203286127284933</v>
      </c>
      <c r="AD98" s="50">
        <f t="shared" si="57"/>
        <v>1120.7918541060665</v>
      </c>
      <c r="AE98" s="54"/>
      <c r="AF98" s="54"/>
    </row>
    <row r="99" spans="1:32" s="46" customFormat="1" x14ac:dyDescent="0.35">
      <c r="A99" s="49">
        <v>9</v>
      </c>
      <c r="B99" s="50">
        <f t="shared" si="58"/>
        <v>60.265820423142749</v>
      </c>
      <c r="C99" s="50">
        <f t="shared" si="57"/>
        <v>103.49190795006369</v>
      </c>
      <c r="D99" s="50">
        <f t="shared" si="57"/>
        <v>29.868385546779887</v>
      </c>
      <c r="E99" s="50">
        <f t="shared" si="57"/>
        <v>58.375919628820917</v>
      </c>
      <c r="F99" s="50">
        <f t="shared" si="57"/>
        <v>42.809611137375022</v>
      </c>
      <c r="G99" s="50">
        <f t="shared" si="57"/>
        <v>58.045914921249349</v>
      </c>
      <c r="H99" s="50">
        <f t="shared" si="57"/>
        <v>37.427147859497531</v>
      </c>
      <c r="I99" s="50">
        <f t="shared" si="57"/>
        <v>8.5121524331685716</v>
      </c>
      <c r="J99" s="50">
        <f t="shared" si="57"/>
        <v>48.566842812406804</v>
      </c>
      <c r="K99" s="50">
        <f t="shared" si="57"/>
        <v>76.55798374880986</v>
      </c>
      <c r="L99" s="50">
        <f t="shared" si="57"/>
        <v>27.309182544570081</v>
      </c>
      <c r="M99" s="50">
        <f t="shared" si="57"/>
        <v>83.367963524820837</v>
      </c>
      <c r="N99" s="50">
        <f t="shared" si="57"/>
        <v>45.978862929868413</v>
      </c>
      <c r="O99" s="50">
        <f t="shared" si="57"/>
        <v>20.336629792194042</v>
      </c>
      <c r="P99" s="50">
        <f t="shared" si="57"/>
        <v>25.490255004985265</v>
      </c>
      <c r="Q99" s="50">
        <f t="shared" si="57"/>
        <v>8.7052802549094146</v>
      </c>
      <c r="R99" s="50">
        <f t="shared" si="57"/>
        <v>47.976899056735725</v>
      </c>
      <c r="S99" s="50">
        <f t="shared" si="57"/>
        <v>61.864964906811238</v>
      </c>
      <c r="T99" s="50">
        <f t="shared" si="57"/>
        <v>41.951407512603552</v>
      </c>
      <c r="U99" s="50">
        <f t="shared" si="57"/>
        <v>7.8701112467179426</v>
      </c>
      <c r="V99" s="50">
        <f t="shared" si="57"/>
        <v>36.124204317065207</v>
      </c>
      <c r="W99" s="50">
        <f t="shared" si="57"/>
        <v>82.125719118859962</v>
      </c>
      <c r="X99" s="50">
        <f t="shared" si="57"/>
        <v>40.101698044087023</v>
      </c>
      <c r="Y99" s="50">
        <f t="shared" si="57"/>
        <v>83.10978957165905</v>
      </c>
      <c r="Z99" s="50">
        <f t="shared" si="57"/>
        <v>13.855290550073125</v>
      </c>
      <c r="AA99" s="50">
        <f t="shared" si="57"/>
        <v>48.656152966257395</v>
      </c>
      <c r="AB99" s="50">
        <f t="shared" si="57"/>
        <v>76.570090843239669</v>
      </c>
      <c r="AC99" s="50">
        <f t="shared" si="57"/>
        <v>75.357878136758671</v>
      </c>
      <c r="AD99" s="50">
        <f t="shared" si="57"/>
        <v>1350.6740667835313</v>
      </c>
      <c r="AE99" s="54"/>
      <c r="AF99" s="54"/>
    </row>
    <row r="100" spans="1:32" s="46" customFormat="1" x14ac:dyDescent="0.35">
      <c r="A100" s="49">
        <v>10</v>
      </c>
      <c r="B100" s="50">
        <f t="shared" si="58"/>
        <v>70.73552237705303</v>
      </c>
      <c r="C100" s="50">
        <f t="shared" si="57"/>
        <v>121.64638320452794</v>
      </c>
      <c r="D100" s="50">
        <f t="shared" si="57"/>
        <v>35.124790713955719</v>
      </c>
      <c r="E100" s="50">
        <f t="shared" si="57"/>
        <v>69.739302210170422</v>
      </c>
      <c r="F100" s="50">
        <f t="shared" si="57"/>
        <v>50.247781079279918</v>
      </c>
      <c r="G100" s="50">
        <f t="shared" si="57"/>
        <v>68.703539794852603</v>
      </c>
      <c r="H100" s="50">
        <f t="shared" si="57"/>
        <v>44.142851680688707</v>
      </c>
      <c r="I100" s="50">
        <f t="shared" si="57"/>
        <v>10.267274412278317</v>
      </c>
      <c r="J100" s="50">
        <f t="shared" si="57"/>
        <v>57.160000792542917</v>
      </c>
      <c r="K100" s="50">
        <f t="shared" si="57"/>
        <v>90.491662091209747</v>
      </c>
      <c r="L100" s="50">
        <f t="shared" si="57"/>
        <v>32.097269522959721</v>
      </c>
      <c r="M100" s="50">
        <f t="shared" si="57"/>
        <v>98.179690013095595</v>
      </c>
      <c r="N100" s="50">
        <f t="shared" si="57"/>
        <v>54.240711012185926</v>
      </c>
      <c r="O100" s="50">
        <f t="shared" si="57"/>
        <v>23.804603222536798</v>
      </c>
      <c r="P100" s="50">
        <f t="shared" si="57"/>
        <v>30.020474517377675</v>
      </c>
      <c r="Q100" s="50">
        <f t="shared" si="57"/>
        <v>10.150270545635157</v>
      </c>
      <c r="R100" s="50">
        <f t="shared" si="57"/>
        <v>56.723801415445934</v>
      </c>
      <c r="S100" s="50">
        <f t="shared" si="57"/>
        <v>74.172571932766331</v>
      </c>
      <c r="T100" s="50">
        <f t="shared" si="57"/>
        <v>49.21591486962248</v>
      </c>
      <c r="U100" s="50">
        <f t="shared" si="57"/>
        <v>9.2899412610963807</v>
      </c>
      <c r="V100" s="50">
        <f t="shared" si="57"/>
        <v>43.566643132089126</v>
      </c>
      <c r="W100" s="50">
        <f t="shared" si="57"/>
        <v>97.504907171710911</v>
      </c>
      <c r="X100" s="50">
        <f t="shared" si="57"/>
        <v>47.135720129665827</v>
      </c>
      <c r="Y100" s="50">
        <f t="shared" si="57"/>
        <v>97.903606227916001</v>
      </c>
      <c r="Z100" s="50">
        <f t="shared" si="57"/>
        <v>16.284030831132466</v>
      </c>
      <c r="AA100" s="50">
        <f t="shared" si="57"/>
        <v>57.45107299710439</v>
      </c>
      <c r="AB100" s="50">
        <f t="shared" si="57"/>
        <v>90.535769487889652</v>
      </c>
      <c r="AC100" s="50">
        <f t="shared" si="57"/>
        <v>89.454850985681404</v>
      </c>
      <c r="AD100" s="50">
        <f t="shared" si="57"/>
        <v>1595.9909576324708</v>
      </c>
      <c r="AE100" s="54"/>
      <c r="AF100" s="54"/>
    </row>
    <row r="101" spans="1:32" s="46" customFormat="1" x14ac:dyDescent="0.35">
      <c r="A101" s="49">
        <v>11</v>
      </c>
      <c r="B101" s="50">
        <f t="shared" si="58"/>
        <v>81.771309221682429</v>
      </c>
      <c r="C101" s="50">
        <f t="shared" si="57"/>
        <v>140.80720984863245</v>
      </c>
      <c r="D101" s="50">
        <f t="shared" si="57"/>
        <v>40.674938462906262</v>
      </c>
      <c r="E101" s="50">
        <f t="shared" si="57"/>
        <v>81.889681851688394</v>
      </c>
      <c r="F101" s="50">
        <f t="shared" si="57"/>
        <v>58.08827334072798</v>
      </c>
      <c r="G101" s="50">
        <f t="shared" si="57"/>
        <v>80.018420441700997</v>
      </c>
      <c r="H101" s="50">
        <f t="shared" si="57"/>
        <v>51.251842431492982</v>
      </c>
      <c r="I101" s="50">
        <f t="shared" si="57"/>
        <v>12.156323922481775</v>
      </c>
      <c r="J101" s="50">
        <f t="shared" si="57"/>
        <v>66.239794956395585</v>
      </c>
      <c r="K101" s="50">
        <f t="shared" si="57"/>
        <v>105.26820818975655</v>
      </c>
      <c r="L101" s="50">
        <f t="shared" si="57"/>
        <v>37.150427558255814</v>
      </c>
      <c r="M101" s="50">
        <f t="shared" si="57"/>
        <v>113.83867956876186</v>
      </c>
      <c r="N101" s="50">
        <f t="shared" si="57"/>
        <v>62.987988317326369</v>
      </c>
      <c r="O101" s="50">
        <f t="shared" si="57"/>
        <v>27.450903516879176</v>
      </c>
      <c r="P101" s="50">
        <f t="shared" si="57"/>
        <v>34.810032066386917</v>
      </c>
      <c r="Q101" s="50">
        <f t="shared" si="57"/>
        <v>11.663879258545686</v>
      </c>
      <c r="R101" s="50">
        <f t="shared" si="57"/>
        <v>66.001842187824579</v>
      </c>
      <c r="S101" s="50">
        <f t="shared" si="57"/>
        <v>87.365979706529515</v>
      </c>
      <c r="T101" s="50">
        <f t="shared" si="57"/>
        <v>56.86988450253002</v>
      </c>
      <c r="U101" s="50">
        <f t="shared" ref="C101:AD110" si="59">$B72*U42</f>
        <v>10.793967796081498</v>
      </c>
      <c r="V101" s="50">
        <f t="shared" si="59"/>
        <v>51.576273815580208</v>
      </c>
      <c r="W101" s="50">
        <f t="shared" si="59"/>
        <v>113.87266690397747</v>
      </c>
      <c r="X101" s="50">
        <f t="shared" si="59"/>
        <v>54.559574643787236</v>
      </c>
      <c r="Y101" s="50">
        <f t="shared" si="59"/>
        <v>113.54752272085749</v>
      </c>
      <c r="Z101" s="50">
        <f t="shared" si="59"/>
        <v>18.847158679793928</v>
      </c>
      <c r="AA101" s="50">
        <f t="shared" si="59"/>
        <v>66.769843115194362</v>
      </c>
      <c r="AB101" s="50">
        <f t="shared" si="59"/>
        <v>105.35026866158289</v>
      </c>
      <c r="AC101" s="50">
        <f t="shared" si="59"/>
        <v>104.45603018914345</v>
      </c>
      <c r="AD101" s="50">
        <f t="shared" si="59"/>
        <v>1856.0789258765037</v>
      </c>
      <c r="AE101" s="54"/>
      <c r="AF101" s="71"/>
    </row>
    <row r="102" spans="1:32" s="46" customFormat="1" x14ac:dyDescent="0.35">
      <c r="A102" s="49">
        <v>12</v>
      </c>
      <c r="B102" s="50">
        <f t="shared" si="58"/>
        <v>93.348798697550833</v>
      </c>
      <c r="C102" s="50">
        <f t="shared" si="59"/>
        <v>160.93204146498593</v>
      </c>
      <c r="D102" s="50">
        <f t="shared" si="59"/>
        <v>46.506561454076476</v>
      </c>
      <c r="E102" s="50">
        <f t="shared" si="59"/>
        <v>94.800124173038611</v>
      </c>
      <c r="F102" s="50">
        <f t="shared" si="59"/>
        <v>66.313765208597189</v>
      </c>
      <c r="G102" s="50">
        <f t="shared" si="59"/>
        <v>91.965515940358301</v>
      </c>
      <c r="H102" s="50">
        <f t="shared" si="59"/>
        <v>58.73839798269929</v>
      </c>
      <c r="I102" s="50">
        <f t="shared" si="59"/>
        <v>14.17510708009198</v>
      </c>
      <c r="J102" s="50">
        <f t="shared" si="59"/>
        <v>75.786153154509265</v>
      </c>
      <c r="K102" s="50">
        <f t="shared" si="59"/>
        <v>120.85492858446416</v>
      </c>
      <c r="L102" s="50">
        <f t="shared" si="59"/>
        <v>42.457489089024349</v>
      </c>
      <c r="M102" s="50">
        <f t="shared" si="59"/>
        <v>130.31031143262618</v>
      </c>
      <c r="N102" s="50">
        <f t="shared" si="59"/>
        <v>72.201348683013535</v>
      </c>
      <c r="O102" s="50">
        <f t="shared" si="59"/>
        <v>31.267479373015515</v>
      </c>
      <c r="P102" s="50">
        <f t="shared" si="59"/>
        <v>39.848338224450032</v>
      </c>
      <c r="Q102" s="50">
        <f t="shared" si="59"/>
        <v>13.24276719024957</v>
      </c>
      <c r="R102" s="50">
        <f t="shared" si="59"/>
        <v>75.790492442843899</v>
      </c>
      <c r="S102" s="50">
        <f t="shared" si="59"/>
        <v>101.41592462258507</v>
      </c>
      <c r="T102" s="50">
        <f t="shared" si="59"/>
        <v>64.896407598578307</v>
      </c>
      <c r="U102" s="50">
        <f t="shared" si="59"/>
        <v>12.37886402932839</v>
      </c>
      <c r="V102" s="50">
        <f t="shared" si="59"/>
        <v>60.135314529641917</v>
      </c>
      <c r="W102" s="50">
        <f t="shared" si="59"/>
        <v>131.19275420717258</v>
      </c>
      <c r="X102" s="50">
        <f t="shared" si="59"/>
        <v>62.356854526872127</v>
      </c>
      <c r="Y102" s="50">
        <f t="shared" si="59"/>
        <v>130.00694961888937</v>
      </c>
      <c r="Z102" s="50">
        <f t="shared" si="59"/>
        <v>21.539009577484066</v>
      </c>
      <c r="AA102" s="50">
        <f t="shared" si="59"/>
        <v>76.591849532112761</v>
      </c>
      <c r="AB102" s="50">
        <f t="shared" si="59"/>
        <v>120.98080886037768</v>
      </c>
      <c r="AC102" s="50">
        <f t="shared" si="59"/>
        <v>120.32819873906153</v>
      </c>
      <c r="AD102" s="50">
        <f t="shared" si="59"/>
        <v>2130.3625560176993</v>
      </c>
      <c r="AE102" s="54"/>
      <c r="AF102" s="54"/>
    </row>
    <row r="103" spans="1:32" s="46" customFormat="1" x14ac:dyDescent="0.35">
      <c r="A103" s="49">
        <v>13</v>
      </c>
      <c r="B103" s="50">
        <f t="shared" si="58"/>
        <v>105.44667480285983</v>
      </c>
      <c r="C103" s="50">
        <f t="shared" si="59"/>
        <v>181.98381618124361</v>
      </c>
      <c r="D103" s="50">
        <f t="shared" si="59"/>
        <v>52.608919331825945</v>
      </c>
      <c r="E103" s="50">
        <f t="shared" si="59"/>
        <v>108.44679728541509</v>
      </c>
      <c r="F103" s="50">
        <f t="shared" si="59"/>
        <v>74.909112189233753</v>
      </c>
      <c r="G103" s="50">
        <f t="shared" si="59"/>
        <v>104.52280082110244</v>
      </c>
      <c r="H103" s="50">
        <f t="shared" si="59"/>
        <v>66.588723604032623</v>
      </c>
      <c r="I103" s="50">
        <f t="shared" si="59"/>
        <v>16.319893029005268</v>
      </c>
      <c r="J103" s="50">
        <f t="shared" si="59"/>
        <v>85.781491150363877</v>
      </c>
      <c r="K103" s="50">
        <f t="shared" si="59"/>
        <v>137.22309364481907</v>
      </c>
      <c r="L103" s="50">
        <f t="shared" si="59"/>
        <v>48.008680758601102</v>
      </c>
      <c r="M103" s="50">
        <f t="shared" si="59"/>
        <v>147.56424211398999</v>
      </c>
      <c r="N103" s="50">
        <f t="shared" si="59"/>
        <v>81.863815001486643</v>
      </c>
      <c r="O103" s="50">
        <f t="shared" si="59"/>
        <v>35.247307150139633</v>
      </c>
      <c r="P103" s="50">
        <f t="shared" si="59"/>
        <v>45.12611152108628</v>
      </c>
      <c r="Q103" s="50">
        <f t="shared" si="59"/>
        <v>14.884030757041337</v>
      </c>
      <c r="R103" s="50">
        <f t="shared" si="59"/>
        <v>86.071708906537282</v>
      </c>
      <c r="S103" s="50">
        <f t="shared" si="59"/>
        <v>116.29645971364417</v>
      </c>
      <c r="T103" s="50">
        <f t="shared" si="59"/>
        <v>73.280707238081476</v>
      </c>
      <c r="U103" s="50">
        <f t="shared" si="59"/>
        <v>14.04170925870018</v>
      </c>
      <c r="V103" s="50">
        <f t="shared" si="59"/>
        <v>69.22794779909421</v>
      </c>
      <c r="W103" s="50">
        <f t="shared" si="59"/>
        <v>149.43322389554842</v>
      </c>
      <c r="X103" s="50">
        <f t="shared" si="59"/>
        <v>70.51320034445655</v>
      </c>
      <c r="Y103" s="50">
        <f t="shared" si="59"/>
        <v>147.25156454211012</v>
      </c>
      <c r="Z103" s="50">
        <f t="shared" si="59"/>
        <v>24.354626300977571</v>
      </c>
      <c r="AA103" s="50">
        <f t="shared" si="59"/>
        <v>86.898991094025462</v>
      </c>
      <c r="AB103" s="50">
        <f t="shared" si="59"/>
        <v>137.3985782647901</v>
      </c>
      <c r="AC103" s="50">
        <f t="shared" si="59"/>
        <v>137.04208267516708</v>
      </c>
      <c r="AD103" s="50">
        <f t="shared" si="59"/>
        <v>2418.3363093753792</v>
      </c>
      <c r="AE103" s="54"/>
      <c r="AF103" s="54"/>
    </row>
    <row r="104" spans="1:32" s="46" customFormat="1" x14ac:dyDescent="0.35">
      <c r="A104" s="49">
        <v>14</v>
      </c>
      <c r="B104" s="50">
        <f t="shared" si="58"/>
        <v>118.04608938833483</v>
      </c>
      <c r="C104" s="50">
        <f t="shared" si="59"/>
        <v>203.92973001948556</v>
      </c>
      <c r="D104" s="50">
        <f t="shared" si="59"/>
        <v>58.972502519998656</v>
      </c>
      <c r="E104" s="50">
        <f t="shared" si="59"/>
        <v>122.8083988779551</v>
      </c>
      <c r="F104" s="50">
        <f t="shared" si="59"/>
        <v>83.86092293928057</v>
      </c>
      <c r="G104" s="50">
        <f t="shared" si="59"/>
        <v>117.67069186013887</v>
      </c>
      <c r="H104" s="50">
        <f t="shared" si="59"/>
        <v>74.790581509945312</v>
      </c>
      <c r="I104" s="50">
        <f t="shared" si="59"/>
        <v>18.587330940901044</v>
      </c>
      <c r="J104" s="50">
        <f t="shared" si="59"/>
        <v>96.210231237264523</v>
      </c>
      <c r="K104" s="50">
        <f t="shared" si="59"/>
        <v>154.34718088017635</v>
      </c>
      <c r="L104" s="50">
        <f t="shared" si="59"/>
        <v>53.795352491531077</v>
      </c>
      <c r="M104" s="50">
        <f t="shared" si="59"/>
        <v>165.57357940301225</v>
      </c>
      <c r="N104" s="50">
        <f t="shared" si="59"/>
        <v>91.960324184610101</v>
      </c>
      <c r="O104" s="50">
        <f t="shared" si="59"/>
        <v>39.384188579887976</v>
      </c>
      <c r="P104" s="50">
        <f t="shared" si="59"/>
        <v>50.635125900176476</v>
      </c>
      <c r="Q104" s="50">
        <f t="shared" si="59"/>
        <v>16.58511518581491</v>
      </c>
      <c r="R104" s="50">
        <f t="shared" si="59"/>
        <v>96.829459847002568</v>
      </c>
      <c r="S104" s="50">
        <f t="shared" si="59"/>
        <v>131.9843489536793</v>
      </c>
      <c r="T104" s="50">
        <f t="shared" si="59"/>
        <v>82.009721711477184</v>
      </c>
      <c r="U104" s="50">
        <f t="shared" si="59"/>
        <v>15.779911046028277</v>
      </c>
      <c r="V104" s="50">
        <f t="shared" si="59"/>
        <v>78.839968240572247</v>
      </c>
      <c r="W104" s="50">
        <f t="shared" si="59"/>
        <v>168.56562036437495</v>
      </c>
      <c r="X104" s="50">
        <f t="shared" si="59"/>
        <v>79.015902470885734</v>
      </c>
      <c r="Y104" s="50">
        <f t="shared" si="59"/>
        <v>165.25448888648017</v>
      </c>
      <c r="Z104" s="50">
        <f t="shared" si="59"/>
        <v>27.2896214668535</v>
      </c>
      <c r="AA104" s="50">
        <f t="shared" si="59"/>
        <v>97.67519803687486</v>
      </c>
      <c r="AB104" s="50">
        <f t="shared" si="59"/>
        <v>154.57797609452737</v>
      </c>
      <c r="AC104" s="50">
        <f t="shared" si="59"/>
        <v>154.57160835806755</v>
      </c>
      <c r="AD104" s="50">
        <f t="shared" si="59"/>
        <v>2719.5511713953365</v>
      </c>
      <c r="AE104" s="54"/>
      <c r="AF104" s="54"/>
    </row>
    <row r="105" spans="1:32" s="46" customFormat="1" x14ac:dyDescent="0.35">
      <c r="A105" s="49">
        <v>15</v>
      </c>
      <c r="B105" s="50">
        <f t="shared" si="58"/>
        <v>131.13021601157013</v>
      </c>
      <c r="C105" s="50">
        <f t="shared" si="59"/>
        <v>226.74047064101373</v>
      </c>
      <c r="D105" s="50">
        <f t="shared" si="59"/>
        <v>65.588811065614081</v>
      </c>
      <c r="E105" s="50">
        <f t="shared" si="59"/>
        <v>137.86572330725539</v>
      </c>
      <c r="F105" s="50">
        <f t="shared" si="59"/>
        <v>93.157242347046591</v>
      </c>
      <c r="G105" s="50">
        <f t="shared" si="59"/>
        <v>131.39161801312113</v>
      </c>
      <c r="H105" s="50">
        <f t="shared" si="59"/>
        <v>83.333013655688291</v>
      </c>
      <c r="I105" s="50">
        <f t="shared" si="59"/>
        <v>20.974386829196408</v>
      </c>
      <c r="J105" s="50">
        <f t="shared" si="59"/>
        <v>107.05844260340012</v>
      </c>
      <c r="K105" s="50">
        <f t="shared" si="59"/>
        <v>172.20430779198716</v>
      </c>
      <c r="L105" s="50">
        <f t="shared" si="59"/>
        <v>59.80977529761379</v>
      </c>
      <c r="M105" s="50">
        <f t="shared" si="59"/>
        <v>184.31426499753201</v>
      </c>
      <c r="N105" s="50">
        <f t="shared" si="59"/>
        <v>102.47738661450228</v>
      </c>
      <c r="O105" s="50">
        <f t="shared" si="59"/>
        <v>43.672600255222036</v>
      </c>
      <c r="P105" s="50">
        <f t="shared" si="59"/>
        <v>56.368021953516248</v>
      </c>
      <c r="Q105" s="50">
        <f t="shared" si="59"/>
        <v>18.34375011083576</v>
      </c>
      <c r="R105" s="50">
        <f t="shared" si="59"/>
        <v>108.04936964833679</v>
      </c>
      <c r="S105" s="50">
        <f t="shared" si="59"/>
        <v>148.45860830909035</v>
      </c>
      <c r="T105" s="50">
        <f t="shared" si="59"/>
        <v>91.071793969140629</v>
      </c>
      <c r="U105" s="50">
        <f t="shared" si="59"/>
        <v>17.591146922444658</v>
      </c>
      <c r="V105" s="50">
        <f t="shared" si="59"/>
        <v>88.958514414844402</v>
      </c>
      <c r="W105" s="50">
        <f t="shared" si="59"/>
        <v>188.56436892867239</v>
      </c>
      <c r="X105" s="50">
        <f t="shared" si="59"/>
        <v>87.853604176273137</v>
      </c>
      <c r="Y105" s="50">
        <f t="shared" si="59"/>
        <v>183.99167234523566</v>
      </c>
      <c r="Z105" s="50">
        <f t="shared" si="59"/>
        <v>30.340074947853505</v>
      </c>
      <c r="AA105" s="50">
        <f t="shared" si="59"/>
        <v>108.90607157510249</v>
      </c>
      <c r="AB105" s="50">
        <f t="shared" si="59"/>
        <v>172.49604535259826</v>
      </c>
      <c r="AC105" s="50">
        <f t="shared" si="59"/>
        <v>172.8933439758988</v>
      </c>
      <c r="AD105" s="50">
        <f t="shared" si="59"/>
        <v>3033.6046460606053</v>
      </c>
      <c r="AE105" s="54"/>
      <c r="AF105" s="54"/>
    </row>
    <row r="106" spans="1:32" s="46" customFormat="1" x14ac:dyDescent="0.35">
      <c r="A106" s="49">
        <v>16</v>
      </c>
      <c r="B106" s="50">
        <f t="shared" si="58"/>
        <v>144.68390950680873</v>
      </c>
      <c r="C106" s="50">
        <f t="shared" si="59"/>
        <v>250.38963207842576</v>
      </c>
      <c r="D106" s="50">
        <f t="shared" si="59"/>
        <v>72.450185663185422</v>
      </c>
      <c r="E106" s="50">
        <f t="shared" si="59"/>
        <v>153.60132723021962</v>
      </c>
      <c r="F106" s="50">
        <f t="shared" si="59"/>
        <v>102.78730970513075</v>
      </c>
      <c r="G106" s="50">
        <f t="shared" si="59"/>
        <v>145.66969035971181</v>
      </c>
      <c r="H106" s="50">
        <f t="shared" si="59"/>
        <v>92.206129511948021</v>
      </c>
      <c r="I106" s="50">
        <f t="shared" si="59"/>
        <v>23.47829442240419</v>
      </c>
      <c r="J106" s="50">
        <f t="shared" si="59"/>
        <v>118.31356639859995</v>
      </c>
      <c r="K106" s="50">
        <f t="shared" si="59"/>
        <v>190.77379702056473</v>
      </c>
      <c r="L106" s="50">
        <f t="shared" si="59"/>
        <v>66.044986842208488</v>
      </c>
      <c r="M106" s="50">
        <f t="shared" si="59"/>
        <v>203.76460233287963</v>
      </c>
      <c r="N106" s="50">
        <f t="shared" si="59"/>
        <v>113.40282538280691</v>
      </c>
      <c r="O106" s="50">
        <f t="shared" si="59"/>
        <v>48.107578998061868</v>
      </c>
      <c r="P106" s="50">
        <f t="shared" si="59"/>
        <v>62.31816254649285</v>
      </c>
      <c r="Q106" s="50">
        <f t="shared" si="59"/>
        <v>20.157900653434947</v>
      </c>
      <c r="R106" s="50">
        <f t="shared" si="59"/>
        <v>119.71844624268806</v>
      </c>
      <c r="S106" s="50">
        <f t="shared" si="59"/>
        <v>165.70015038643217</v>
      </c>
      <c r="T106" s="50">
        <f t="shared" si="59"/>
        <v>100.45643473458465</v>
      </c>
      <c r="U106" s="50">
        <f t="shared" si="59"/>
        <v>19.47331973309619</v>
      </c>
      <c r="V106" s="50">
        <f t="shared" si="59"/>
        <v>99.571860363963097</v>
      </c>
      <c r="W106" s="50">
        <f t="shared" si="59"/>
        <v>209.40630771366185</v>
      </c>
      <c r="X106" s="50">
        <f t="shared" si="59"/>
        <v>97.016074845410273</v>
      </c>
      <c r="Y106" s="50">
        <f t="shared" si="59"/>
        <v>203.44142209538134</v>
      </c>
      <c r="Z106" s="50">
        <f t="shared" si="59"/>
        <v>33.502455524963011</v>
      </c>
      <c r="AA106" s="50">
        <f t="shared" si="59"/>
        <v>120.57860776089592</v>
      </c>
      <c r="AB106" s="50">
        <f t="shared" si="59"/>
        <v>191.13203779083807</v>
      </c>
      <c r="AC106" s="50">
        <f t="shared" si="59"/>
        <v>191.98607006691307</v>
      </c>
      <c r="AD106" s="50">
        <f t="shared" si="59"/>
        <v>3360.1330859117115</v>
      </c>
      <c r="AE106" s="54"/>
      <c r="AF106" s="54"/>
    </row>
    <row r="107" spans="1:32" s="46" customFormat="1" x14ac:dyDescent="0.35">
      <c r="A107" s="49">
        <v>17</v>
      </c>
      <c r="B107" s="50">
        <f t="shared" si="58"/>
        <v>158.69344103647504</v>
      </c>
      <c r="C107" s="50">
        <f t="shared" si="59"/>
        <v>274.85325882004821</v>
      </c>
      <c r="D107" s="50">
        <f t="shared" si="59"/>
        <v>79.549675984929095</v>
      </c>
      <c r="E107" s="50">
        <f t="shared" si="59"/>
        <v>169.99926647496548</v>
      </c>
      <c r="F107" s="50">
        <f t="shared" si="59"/>
        <v>112.74137049962161</v>
      </c>
      <c r="G107" s="50">
        <f t="shared" si="59"/>
        <v>160.49044386866757</v>
      </c>
      <c r="H107" s="50">
        <f t="shared" si="59"/>
        <v>101.40094038813318</v>
      </c>
      <c r="I107" s="50">
        <f t="shared" si="59"/>
        <v>26.096516274411481</v>
      </c>
      <c r="J107" s="50">
        <f t="shared" si="59"/>
        <v>129.96420139074195</v>
      </c>
      <c r="K107" s="50">
        <f t="shared" si="59"/>
        <v>210.0368364061768</v>
      </c>
      <c r="L107" s="50">
        <f t="shared" si="59"/>
        <v>72.494671153505649</v>
      </c>
      <c r="M107" s="50">
        <f t="shared" si="59"/>
        <v>223.90488832379617</v>
      </c>
      <c r="N107" s="50">
        <f t="shared" si="59"/>
        <v>124.72557269656814</v>
      </c>
      <c r="O107" s="50">
        <f t="shared" si="59"/>
        <v>52.68463279799127</v>
      </c>
      <c r="P107" s="50">
        <f t="shared" si="59"/>
        <v>68.479520213292574</v>
      </c>
      <c r="Q107" s="50">
        <f t="shared" si="59"/>
        <v>22.025729508305666</v>
      </c>
      <c r="R107" s="50">
        <f t="shared" si="59"/>
        <v>131.82486799957056</v>
      </c>
      <c r="S107" s="50">
        <f t="shared" si="59"/>
        <v>183.69150416896065</v>
      </c>
      <c r="T107" s="50">
        <f t="shared" si="59"/>
        <v>110.15413819708536</v>
      </c>
      <c r="U107" s="50">
        <f t="shared" si="59"/>
        <v>21.424522758252809</v>
      </c>
      <c r="V107" s="50">
        <f t="shared" si="59"/>
        <v>110.66925060149738</v>
      </c>
      <c r="W107" s="50">
        <f t="shared" si="59"/>
        <v>231.07032069856928</v>
      </c>
      <c r="X107" s="50">
        <f t="shared" si="59"/>
        <v>106.49403331984969</v>
      </c>
      <c r="Y107" s="50">
        <f t="shared" si="59"/>
        <v>223.58403553155887</v>
      </c>
      <c r="Z107" s="50">
        <f t="shared" si="59"/>
        <v>36.773559859608021</v>
      </c>
      <c r="AA107" s="50">
        <f t="shared" si="59"/>
        <v>132.680981758928</v>
      </c>
      <c r="AB107" s="50">
        <f t="shared" si="59"/>
        <v>210.46707375901127</v>
      </c>
      <c r="AC107" s="50">
        <f t="shared" si="59"/>
        <v>211.83044288233805</v>
      </c>
      <c r="AD107" s="50">
        <f t="shared" si="59"/>
        <v>3698.805697372859</v>
      </c>
      <c r="AE107" s="54"/>
      <c r="AF107" s="54"/>
    </row>
    <row r="108" spans="1:32" s="46" customFormat="1" x14ac:dyDescent="0.35">
      <c r="A108" s="49">
        <v>18</v>
      </c>
      <c r="B108" s="50">
        <f t="shared" si="58"/>
        <v>173.14628834299307</v>
      </c>
      <c r="C108" s="50">
        <f t="shared" si="59"/>
        <v>300.10948457567764</v>
      </c>
      <c r="D108" s="50">
        <f t="shared" si="59"/>
        <v>86.880936325782599</v>
      </c>
      <c r="E108" s="50">
        <f t="shared" si="59"/>
        <v>187.04488560181005</v>
      </c>
      <c r="F108" s="50">
        <f t="shared" si="59"/>
        <v>123.01052740995124</v>
      </c>
      <c r="G108" s="50">
        <f t="shared" si="59"/>
        <v>175.84063196417813</v>
      </c>
      <c r="H108" s="50">
        <f t="shared" si="59"/>
        <v>110.90922790070782</v>
      </c>
      <c r="I108" s="50">
        <f t="shared" si="59"/>
        <v>28.826712495237238</v>
      </c>
      <c r="J108" s="50">
        <f t="shared" si="59"/>
        <v>141.99993400742503</v>
      </c>
      <c r="K108" s="50">
        <f t="shared" si="59"/>
        <v>229.97620876918145</v>
      </c>
      <c r="L108" s="50">
        <f t="shared" si="59"/>
        <v>79.153063315636672</v>
      </c>
      <c r="M108" s="50">
        <f t="shared" si="59"/>
        <v>244.7171212574564</v>
      </c>
      <c r="N108" s="50">
        <f t="shared" si="59"/>
        <v>136.43550822349627</v>
      </c>
      <c r="O108" s="50">
        <f t="shared" si="59"/>
        <v>57.39967041968842</v>
      </c>
      <c r="P108" s="50">
        <f t="shared" si="59"/>
        <v>74.846587834843845</v>
      </c>
      <c r="Q108" s="50">
        <f t="shared" si="59"/>
        <v>23.945567046308536</v>
      </c>
      <c r="R108" s="50">
        <f t="shared" si="59"/>
        <v>144.3578142967105</v>
      </c>
      <c r="S108" s="50">
        <f t="shared" si="59"/>
        <v>202.41659042346836</v>
      </c>
      <c r="T108" s="50">
        <f t="shared" si="59"/>
        <v>120.15623614456024</v>
      </c>
      <c r="U108" s="50">
        <f t="shared" si="59"/>
        <v>23.443012009485866</v>
      </c>
      <c r="V108" s="50">
        <f t="shared" si="59"/>
        <v>122.24076744668737</v>
      </c>
      <c r="W108" s="50">
        <f t="shared" si="59"/>
        <v>253.53704527428454</v>
      </c>
      <c r="X108" s="50">
        <f t="shared" si="59"/>
        <v>116.27900792807421</v>
      </c>
      <c r="Y108" s="50">
        <f t="shared" si="59"/>
        <v>244.40150889736807</v>
      </c>
      <c r="Z108" s="50">
        <f t="shared" si="59"/>
        <v>40.150464142709339</v>
      </c>
      <c r="AA108" s="50">
        <f t="shared" si="59"/>
        <v>145.20237646941106</v>
      </c>
      <c r="AB108" s="50">
        <f t="shared" si="59"/>
        <v>230.48387176498423</v>
      </c>
      <c r="AC108" s="50">
        <f t="shared" si="59"/>
        <v>232.40872613199446</v>
      </c>
      <c r="AD108" s="50">
        <f t="shared" si="59"/>
        <v>4049.3197764201136</v>
      </c>
      <c r="AE108" s="54"/>
      <c r="AF108" s="54"/>
    </row>
    <row r="109" spans="1:32" s="46" customFormat="1" x14ac:dyDescent="0.35">
      <c r="A109" s="49">
        <v>19</v>
      </c>
      <c r="B109" s="50">
        <f t="shared" si="58"/>
        <v>188.03096721425743</v>
      </c>
      <c r="C109" s="50">
        <f t="shared" si="59"/>
        <v>326.13824179239469</v>
      </c>
      <c r="D109" s="50">
        <f t="shared" si="59"/>
        <v>94.438141664967517</v>
      </c>
      <c r="E109" s="50">
        <f t="shared" si="59"/>
        <v>204.72464721564512</v>
      </c>
      <c r="F109" s="50">
        <f t="shared" si="59"/>
        <v>133.58662058457381</v>
      </c>
      <c r="G109" s="50">
        <f t="shared" si="59"/>
        <v>191.70806070803062</v>
      </c>
      <c r="H109" s="50">
        <f t="shared" si="59"/>
        <v>120.72343800692772</v>
      </c>
      <c r="I109" s="50">
        <f t="shared" si="59"/>
        <v>31.666715264543861</v>
      </c>
      <c r="J109" s="50">
        <f t="shared" si="59"/>
        <v>154.41120156911762</v>
      </c>
      <c r="K109" s="50">
        <f t="shared" si="59"/>
        <v>250.57607395739086</v>
      </c>
      <c r="L109" s="50">
        <f t="shared" si="59"/>
        <v>86.01487283147739</v>
      </c>
      <c r="M109" s="50">
        <f t="shared" si="59"/>
        <v>266.18476565321345</v>
      </c>
      <c r="N109" s="50">
        <f t="shared" si="59"/>
        <v>148.52332884244353</v>
      </c>
      <c r="O109" s="50">
        <f t="shared" si="59"/>
        <v>62.248944926889827</v>
      </c>
      <c r="P109" s="50">
        <f t="shared" si="59"/>
        <v>81.414306734475986</v>
      </c>
      <c r="Q109" s="50">
        <f t="shared" si="59"/>
        <v>25.915887379866653</v>
      </c>
      <c r="R109" s="50">
        <f t="shared" si="59"/>
        <v>157.30732884331712</v>
      </c>
      <c r="S109" s="50">
        <f t="shared" si="59"/>
        <v>221.86053919755932</v>
      </c>
      <c r="T109" s="50">
        <f t="shared" si="59"/>
        <v>130.45478078879015</v>
      </c>
      <c r="U109" s="50">
        <f t="shared" si="59"/>
        <v>25.527183900626902</v>
      </c>
      <c r="V109" s="50">
        <f t="shared" si="59"/>
        <v>134.2772229005117</v>
      </c>
      <c r="W109" s="50">
        <f t="shared" si="59"/>
        <v>276.78863580936115</v>
      </c>
      <c r="X109" s="50">
        <f t="shared" si="59"/>
        <v>126.36322393043319</v>
      </c>
      <c r="Y109" s="50">
        <f t="shared" si="59"/>
        <v>265.8773027031088</v>
      </c>
      <c r="Z109" s="50">
        <f t="shared" si="59"/>
        <v>43.630485215858144</v>
      </c>
      <c r="AA109" s="50">
        <f t="shared" si="59"/>
        <v>158.13284437782011</v>
      </c>
      <c r="AB109" s="50">
        <f t="shared" si="59"/>
        <v>251.16653030625116</v>
      </c>
      <c r="AC109" s="50">
        <f t="shared" si="59"/>
        <v>253.70457412476463</v>
      </c>
      <c r="AD109" s="50">
        <f t="shared" si="59"/>
        <v>4411.3968664446193</v>
      </c>
      <c r="AE109" s="54"/>
      <c r="AF109" s="54"/>
    </row>
    <row r="110" spans="1:32" s="46" customFormat="1" x14ac:dyDescent="0.35">
      <c r="A110" s="49">
        <v>20</v>
      </c>
      <c r="B110" s="50">
        <f t="shared" si="58"/>
        <v>203.33689428280223</v>
      </c>
      <c r="C110" s="50">
        <f t="shared" si="59"/>
        <v>352.92102500185854</v>
      </c>
      <c r="D110" s="50">
        <f t="shared" si="59"/>
        <v>102.21591926590428</v>
      </c>
      <c r="E110" s="50">
        <f t="shared" si="59"/>
        <v>223.025991792962</v>
      </c>
      <c r="F110" s="50">
        <f t="shared" si="59"/>
        <v>144.46213017456648</v>
      </c>
      <c r="G110" s="50">
        <f t="shared" si="59"/>
        <v>208.0814532380582</v>
      </c>
      <c r="H110" s="50">
        <f t="shared" si="59"/>
        <v>130.83659452647794</v>
      </c>
      <c r="I110" s="50">
        <f t="shared" si="59"/>
        <v>34.614507807815272</v>
      </c>
      <c r="J110" s="50">
        <f t="shared" si="59"/>
        <v>167.18918079427647</v>
      </c>
      <c r="K110" s="50">
        <f t="shared" si="59"/>
        <v>271.82179078264016</v>
      </c>
      <c r="L110" s="50">
        <f t="shared" si="59"/>
        <v>93.075221190035279</v>
      </c>
      <c r="M110" s="50">
        <f t="shared" si="59"/>
        <v>288.29256051140021</v>
      </c>
      <c r="N110" s="50">
        <f t="shared" si="59"/>
        <v>160.98044233612717</v>
      </c>
      <c r="O110" s="50">
        <f t="shared" si="59"/>
        <v>67.229007771172149</v>
      </c>
      <c r="P110" s="50">
        <f t="shared" si="59"/>
        <v>88.178008040236207</v>
      </c>
      <c r="Q110" s="50">
        <f t="shared" si="59"/>
        <v>27.93528894543968</v>
      </c>
      <c r="R110" s="50">
        <f t="shared" si="59"/>
        <v>170.6642080028931</v>
      </c>
      <c r="S110" s="50">
        <f t="shared" si="59"/>
        <v>242.00953969086527</v>
      </c>
      <c r="T110" s="50">
        <f t="shared" si="59"/>
        <v>141.04244939907409</v>
      </c>
      <c r="U110" s="50">
        <f t="shared" si="59"/>
        <v>27.675557017632073</v>
      </c>
      <c r="V110" s="50">
        <f t="shared" si="59"/>
        <v>146.77006945978758</v>
      </c>
      <c r="W110" s="50">
        <f t="shared" si="59"/>
        <v>300.80857006403448</v>
      </c>
      <c r="X110" s="50">
        <f t="shared" ref="C110:AD117" si="60">$B81*X51</f>
        <v>136.73951182296176</v>
      </c>
      <c r="Y110" s="50">
        <f t="shared" si="60"/>
        <v>287.99615040195494</v>
      </c>
      <c r="Z110" s="50">
        <f t="shared" si="60"/>
        <v>47.211148899109425</v>
      </c>
      <c r="AA110" s="50">
        <f t="shared" si="60"/>
        <v>171.46319474794907</v>
      </c>
      <c r="AB110" s="50">
        <f t="shared" si="60"/>
        <v>272.50034960096036</v>
      </c>
      <c r="AC110" s="50">
        <f t="shared" si="60"/>
        <v>275.7028542240609</v>
      </c>
      <c r="AD110" s="50">
        <f t="shared" si="60"/>
        <v>4784.7796197930538</v>
      </c>
      <c r="AE110" s="54"/>
      <c r="AF110" s="54"/>
    </row>
    <row r="111" spans="1:32" s="46" customFormat="1" x14ac:dyDescent="0.35">
      <c r="A111" s="49">
        <v>21</v>
      </c>
      <c r="B111" s="50">
        <f t="shared" si="58"/>
        <v>219.05427403112003</v>
      </c>
      <c r="C111" s="50">
        <f t="shared" si="60"/>
        <v>380.44069578435125</v>
      </c>
      <c r="D111" s="50">
        <f t="shared" si="60"/>
        <v>110.20929229165726</v>
      </c>
      <c r="E111" s="50">
        <f t="shared" si="60"/>
        <v>241.93722129449088</v>
      </c>
      <c r="F111" s="50">
        <f t="shared" si="60"/>
        <v>155.63009606227484</v>
      </c>
      <c r="G111" s="50">
        <f t="shared" si="60"/>
        <v>224.95033768000812</v>
      </c>
      <c r="H111" s="50">
        <f t="shared" si="60"/>
        <v>141.24222775515628</v>
      </c>
      <c r="I111" s="50">
        <f t="shared" si="60"/>
        <v>37.668206868056501</v>
      </c>
      <c r="J111" s="50">
        <f t="shared" si="60"/>
        <v>180.32569585482926</v>
      </c>
      <c r="K111" s="50">
        <f t="shared" si="60"/>
        <v>293.69976988289829</v>
      </c>
      <c r="L111" s="50">
        <f t="shared" si="60"/>
        <v>100.32959041487513</v>
      </c>
      <c r="M111" s="50">
        <f t="shared" si="60"/>
        <v>311.02636113844068</v>
      </c>
      <c r="N111" s="50">
        <f t="shared" si="60"/>
        <v>173.79887962750922</v>
      </c>
      <c r="O111" s="50">
        <f t="shared" si="60"/>
        <v>72.336671031057918</v>
      </c>
      <c r="P111" s="50">
        <f t="shared" si="60"/>
        <v>95.133364313764844</v>
      </c>
      <c r="Q111" s="50">
        <f t="shared" si="60"/>
        <v>30.002478563873137</v>
      </c>
      <c r="R111" s="50">
        <f t="shared" si="60"/>
        <v>184.41990850044243</v>
      </c>
      <c r="S111" s="50">
        <f t="shared" si="60"/>
        <v>262.8507154069415</v>
      </c>
      <c r="T111" s="50">
        <f t="shared" si="60"/>
        <v>151.91246577941777</v>
      </c>
      <c r="U111" s="50">
        <f t="shared" si="60"/>
        <v>29.886757064097274</v>
      </c>
      <c r="V111" s="50">
        <f t="shared" si="60"/>
        <v>159.71132576403474</v>
      </c>
      <c r="W111" s="50">
        <f t="shared" si="60"/>
        <v>325.58148889859967</v>
      </c>
      <c r="X111" s="50">
        <f t="shared" si="60"/>
        <v>147.40123176695829</v>
      </c>
      <c r="Y111" s="50">
        <f t="shared" si="60"/>
        <v>310.74390054620494</v>
      </c>
      <c r="Z111" s="50">
        <f t="shared" si="60"/>
        <v>50.890163889859679</v>
      </c>
      <c r="AA111" s="50">
        <f t="shared" si="60"/>
        <v>185.18490045280203</v>
      </c>
      <c r="AB111" s="50">
        <f t="shared" si="60"/>
        <v>294.47168425762948</v>
      </c>
      <c r="AC111" s="50">
        <f t="shared" si="60"/>
        <v>298.38949984981002</v>
      </c>
      <c r="AD111" s="50">
        <f t="shared" si="60"/>
        <v>5169.2292047711617</v>
      </c>
      <c r="AE111" s="54"/>
      <c r="AF111" s="54"/>
    </row>
    <row r="112" spans="1:32" s="46" customFormat="1" x14ac:dyDescent="0.35">
      <c r="A112" s="49">
        <v>22</v>
      </c>
      <c r="B112" s="50">
        <f t="shared" si="58"/>
        <v>235.17400476454242</v>
      </c>
      <c r="C112" s="50">
        <f t="shared" si="60"/>
        <v>408.68132036553249</v>
      </c>
      <c r="D112" s="50">
        <f t="shared" si="60"/>
        <v>118.41363284421577</v>
      </c>
      <c r="E112" s="50">
        <f t="shared" si="60"/>
        <v>261.44740157252414</v>
      </c>
      <c r="F112" s="50">
        <f t="shared" si="60"/>
        <v>167.08405106386252</v>
      </c>
      <c r="G112" s="50">
        <f t="shared" si="60"/>
        <v>242.30495352634182</v>
      </c>
      <c r="H112" s="50">
        <f t="shared" si="60"/>
        <v>151.93431493183752</v>
      </c>
      <c r="I112" s="50">
        <f t="shared" si="60"/>
        <v>40.826047951953534</v>
      </c>
      <c r="J112" s="50">
        <f t="shared" si="60"/>
        <v>193.81314177099748</v>
      </c>
      <c r="K112" s="50">
        <f t="shared" si="60"/>
        <v>316.19735089837565</v>
      </c>
      <c r="L112" s="50">
        <f t="shared" si="60"/>
        <v>107.77378022272882</v>
      </c>
      <c r="M112" s="50">
        <f t="shared" si="60"/>
        <v>334.37300732395676</v>
      </c>
      <c r="N112" s="50">
        <f t="shared" si="60"/>
        <v>186.97122158183976</v>
      </c>
      <c r="O112" s="50">
        <f t="shared" si="60"/>
        <v>77.568976029254387</v>
      </c>
      <c r="P112" s="50">
        <f t="shared" si="60"/>
        <v>102.27634923695051</v>
      </c>
      <c r="Q112" s="50">
        <f t="shared" si="60"/>
        <v>32.116258217324585</v>
      </c>
      <c r="R112" s="50">
        <f t="shared" si="60"/>
        <v>198.56647037181719</v>
      </c>
      <c r="S112" s="50">
        <f t="shared" si="60"/>
        <v>284.37201931469389</v>
      </c>
      <c r="T112" s="50">
        <f t="shared" si="60"/>
        <v>163.05853494103894</v>
      </c>
      <c r="U112" s="50">
        <f t="shared" si="60"/>
        <v>32.1595043019055</v>
      </c>
      <c r="V112" s="50">
        <f t="shared" si="60"/>
        <v>173.0935140146247</v>
      </c>
      <c r="W112" s="50">
        <f t="shared" si="60"/>
        <v>351.09306221325903</v>
      </c>
      <c r="X112" s="50">
        <f t="shared" si="60"/>
        <v>158.34221066308709</v>
      </c>
      <c r="Y112" s="50">
        <f t="shared" si="60"/>
        <v>334.10738522357502</v>
      </c>
      <c r="Z112" s="50">
        <f t="shared" si="60"/>
        <v>54.665400029924427</v>
      </c>
      <c r="AA112" s="50">
        <f t="shared" si="60"/>
        <v>199.29002023724041</v>
      </c>
      <c r="AB112" s="50">
        <f t="shared" si="60"/>
        <v>317.06782027299005</v>
      </c>
      <c r="AC112" s="50">
        <f t="shared" si="60"/>
        <v>321.75138754509084</v>
      </c>
      <c r="AD112" s="50">
        <f t="shared" si="60"/>
        <v>5564.5231414314858</v>
      </c>
      <c r="AE112" s="54"/>
      <c r="AF112" s="54"/>
    </row>
    <row r="113" spans="1:32" s="46" customFormat="1" x14ac:dyDescent="0.35">
      <c r="A113" s="49">
        <v>23</v>
      </c>
      <c r="B113" s="50">
        <f t="shared" si="58"/>
        <v>251.68759963703081</v>
      </c>
      <c r="C113" s="50">
        <f t="shared" si="60"/>
        <v>437.62803312780397</v>
      </c>
      <c r="D113" s="50">
        <f t="shared" si="60"/>
        <v>126.82462248914857</v>
      </c>
      <c r="E113" s="50">
        <f t="shared" si="60"/>
        <v>281.54627981145507</v>
      </c>
      <c r="F113" s="50">
        <f t="shared" si="60"/>
        <v>178.81796482503177</v>
      </c>
      <c r="G113" s="50">
        <f t="shared" si="60"/>
        <v>260.1361727257916</v>
      </c>
      <c r="H113" s="50">
        <f t="shared" si="60"/>
        <v>162.90723013290355</v>
      </c>
      <c r="I113" s="50">
        <f t="shared" si="60"/>
        <v>44.086372804454363</v>
      </c>
      <c r="J113" s="50">
        <f t="shared" si="60"/>
        <v>207.64441999461147</v>
      </c>
      <c r="K113" s="50">
        <f t="shared" si="60"/>
        <v>339.30269900446876</v>
      </c>
      <c r="L113" s="50">
        <f t="shared" si="60"/>
        <v>115.40387201947232</v>
      </c>
      <c r="M113" s="50">
        <f t="shared" si="60"/>
        <v>358.32021246276639</v>
      </c>
      <c r="N113" s="50">
        <f t="shared" si="60"/>
        <v>200.49053739456645</v>
      </c>
      <c r="O113" s="50">
        <f t="shared" si="60"/>
        <v>82.923167005411884</v>
      </c>
      <c r="P113" s="50">
        <f t="shared" si="60"/>
        <v>109.60320370314666</v>
      </c>
      <c r="Q113" s="50">
        <f t="shared" si="60"/>
        <v>34.275513975626644</v>
      </c>
      <c r="R113" s="50">
        <f t="shared" si="60"/>
        <v>213.09645204905399</v>
      </c>
      <c r="S113" s="50">
        <f t="shared" si="60"/>
        <v>306.56214503965236</v>
      </c>
      <c r="T113" s="50">
        <f t="shared" si="60"/>
        <v>174.47478824459046</v>
      </c>
      <c r="U113" s="50">
        <f t="shared" si="60"/>
        <v>34.492602977101456</v>
      </c>
      <c r="V113" s="50">
        <f t="shared" si="60"/>
        <v>186.90960684876347</v>
      </c>
      <c r="W113" s="50">
        <f t="shared" si="60"/>
        <v>377.32987581252678</v>
      </c>
      <c r="X113" s="50">
        <f t="shared" si="60"/>
        <v>169.55668926682011</v>
      </c>
      <c r="Y113" s="50">
        <f t="shared" si="60"/>
        <v>358.07430938387131</v>
      </c>
      <c r="Z113" s="50">
        <f t="shared" si="60"/>
        <v>58.534870041366347</v>
      </c>
      <c r="AA113" s="50">
        <f t="shared" si="60"/>
        <v>213.77113326037463</v>
      </c>
      <c r="AB113" s="50">
        <f t="shared" si="60"/>
        <v>340.2768714007608</v>
      </c>
      <c r="AC113" s="50">
        <f t="shared" si="60"/>
        <v>345.77623323747815</v>
      </c>
      <c r="AD113" s="50">
        <f t="shared" si="60"/>
        <v>5970.4534786760505</v>
      </c>
      <c r="AE113" s="54"/>
      <c r="AF113" s="54"/>
    </row>
    <row r="114" spans="1:32" s="46" customFormat="1" x14ac:dyDescent="0.35">
      <c r="A114" s="49">
        <v>24</v>
      </c>
      <c r="B114" s="50">
        <f t="shared" si="58"/>
        <v>268.58711976071373</v>
      </c>
      <c r="C114" s="50">
        <f t="shared" si="60"/>
        <v>467.26692093749568</v>
      </c>
      <c r="D114" s="50">
        <f t="shared" si="60"/>
        <v>135.43821879409344</v>
      </c>
      <c r="E114" s="50">
        <f t="shared" si="60"/>
        <v>302.22421412567547</v>
      </c>
      <c r="F114" s="50">
        <f t="shared" si="60"/>
        <v>190.82619630078187</v>
      </c>
      <c r="G114" s="50">
        <f t="shared" si="60"/>
        <v>278.43543262397202</v>
      </c>
      <c r="H114" s="50">
        <f t="shared" si="60"/>
        <v>174.15570175022128</v>
      </c>
      <c r="I114" s="50">
        <f t="shared" si="60"/>
        <v>47.447618692440372</v>
      </c>
      <c r="J114" s="50">
        <f t="shared" si="60"/>
        <v>221.81288378816265</v>
      </c>
      <c r="K114" s="50">
        <f t="shared" si="60"/>
        <v>363.00471702980133</v>
      </c>
      <c r="L114" s="50">
        <f t="shared" si="60"/>
        <v>123.21619838801419</v>
      </c>
      <c r="M114" s="50">
        <f t="shared" si="60"/>
        <v>382.85646951447183</v>
      </c>
      <c r="N114" s="50">
        <f t="shared" si="60"/>
        <v>214.35033229987795</v>
      </c>
      <c r="O114" s="50">
        <f t="shared" si="60"/>
        <v>88.396668842450964</v>
      </c>
      <c r="P114" s="50">
        <f t="shared" si="60"/>
        <v>117.11040705711697</v>
      </c>
      <c r="Q114" s="50">
        <f t="shared" si="60"/>
        <v>36.479206643186039</v>
      </c>
      <c r="R114" s="50">
        <f t="shared" si="60"/>
        <v>228.00287521805114</v>
      </c>
      <c r="S114" s="50">
        <f t="shared" si="60"/>
        <v>329.41045103738708</v>
      </c>
      <c r="T114" s="50">
        <f t="shared" si="60"/>
        <v>186.15573694524434</v>
      </c>
      <c r="U114" s="50">
        <f t="shared" si="60"/>
        <v>36.884932343258768</v>
      </c>
      <c r="V114" s="50">
        <f t="shared" si="60"/>
        <v>201.15298188873447</v>
      </c>
      <c r="W114" s="50">
        <f t="shared" si="60"/>
        <v>404.27933514821632</v>
      </c>
      <c r="X114" s="50">
        <f t="shared" si="60"/>
        <v>181.03927736950615</v>
      </c>
      <c r="Y114" s="50">
        <f t="shared" si="60"/>
        <v>382.6331569614631</v>
      </c>
      <c r="Z114" s="50">
        <f t="shared" si="60"/>
        <v>62.49671404845779</v>
      </c>
      <c r="AA114" s="50">
        <f t="shared" si="60"/>
        <v>228.62128352057303</v>
      </c>
      <c r="AB114" s="50">
        <f t="shared" si="60"/>
        <v>364.08769111901654</v>
      </c>
      <c r="AC114" s="50">
        <f t="shared" si="60"/>
        <v>370.45250398253802</v>
      </c>
      <c r="AD114" s="50">
        <f t="shared" si="60"/>
        <v>6386.825246130923</v>
      </c>
      <c r="AE114" s="54"/>
      <c r="AF114" s="54"/>
    </row>
    <row r="115" spans="1:32" s="46" customFormat="1" x14ac:dyDescent="0.35">
      <c r="A115" s="49">
        <v>25</v>
      </c>
      <c r="B115" s="50">
        <f t="shared" si="58"/>
        <v>285.86511711670619</v>
      </c>
      <c r="C115" s="50">
        <f t="shared" si="60"/>
        <v>497.58492436592195</v>
      </c>
      <c r="D115" s="50">
        <f t="shared" si="60"/>
        <v>144.25062674895401</v>
      </c>
      <c r="E115" s="50">
        <f t="shared" si="60"/>
        <v>323.47211308740361</v>
      </c>
      <c r="F115" s="50">
        <f t="shared" si="60"/>
        <v>203.10345319784847</v>
      </c>
      <c r="G115" s="50">
        <f t="shared" si="60"/>
        <v>297.19467854889297</v>
      </c>
      <c r="H115" s="50">
        <f t="shared" si="60"/>
        <v>185.67477613228755</v>
      </c>
      <c r="I115" s="50">
        <f t="shared" si="60"/>
        <v>50.908309171364543</v>
      </c>
      <c r="J115" s="50">
        <f t="shared" si="60"/>
        <v>236.31229155809663</v>
      </c>
      <c r="K115" s="50">
        <f t="shared" si="60"/>
        <v>387.29297025128432</v>
      </c>
      <c r="L115" s="50">
        <f t="shared" si="60"/>
        <v>131.20731703321471</v>
      </c>
      <c r="M115" s="50">
        <f t="shared" si="60"/>
        <v>407.97097063876998</v>
      </c>
      <c r="N115" s="50">
        <f t="shared" si="60"/>
        <v>228.54450285479939</v>
      </c>
      <c r="O115" s="50">
        <f t="shared" si="60"/>
        <v>93.987068077122998</v>
      </c>
      <c r="P115" s="50">
        <f t="shared" si="60"/>
        <v>124.79465251693125</v>
      </c>
      <c r="Q115" s="50">
        <f t="shared" si="60"/>
        <v>38.726363797632665</v>
      </c>
      <c r="R115" s="50">
        <f t="shared" si="60"/>
        <v>243.27917762596567</v>
      </c>
      <c r="S115" s="50">
        <f t="shared" si="60"/>
        <v>352.90689538492421</v>
      </c>
      <c r="T115" s="50">
        <f t="shared" si="60"/>
        <v>198.09623255211844</v>
      </c>
      <c r="U115" s="50">
        <f t="shared" si="60"/>
        <v>39.335438983561211</v>
      </c>
      <c r="V115" s="50">
        <f t="shared" si="60"/>
        <v>215.8173825824673</v>
      </c>
      <c r="W115" s="50">
        <f t="shared" si="60"/>
        <v>431.92958281559117</v>
      </c>
      <c r="X115" s="50">
        <f t="shared" si="60"/>
        <v>192.78491552537412</v>
      </c>
      <c r="Y115" s="50">
        <f t="shared" si="60"/>
        <v>407.77311064110387</v>
      </c>
      <c r="Z115" s="50">
        <f t="shared" si="60"/>
        <v>66.549186360738759</v>
      </c>
      <c r="AA115" s="50">
        <f t="shared" si="60"/>
        <v>243.83393231568968</v>
      </c>
      <c r="AB115" s="50">
        <f t="shared" si="60"/>
        <v>388.48979728721207</v>
      </c>
      <c r="AC115" s="50">
        <f t="shared" si="60"/>
        <v>395.76934232181418</v>
      </c>
      <c r="AD115" s="50">
        <f t="shared" si="60"/>
        <v>6813.4551294937928</v>
      </c>
      <c r="AE115" s="54"/>
      <c r="AF115" s="54"/>
    </row>
    <row r="116" spans="1:32" s="46" customFormat="1" x14ac:dyDescent="0.35">
      <c r="A116" s="49">
        <v>26</v>
      </c>
      <c r="B116" s="50">
        <f t="shared" si="58"/>
        <v>303.51458549115068</v>
      </c>
      <c r="C116" s="50">
        <f t="shared" si="60"/>
        <v>528.56975275073671</v>
      </c>
      <c r="D116" s="50">
        <f t="shared" si="60"/>
        <v>153.25827418617621</v>
      </c>
      <c r="E116" s="50">
        <f t="shared" si="60"/>
        <v>345.28138343885553</v>
      </c>
      <c r="F116" s="50">
        <f t="shared" si="60"/>
        <v>215.64475711818582</v>
      </c>
      <c r="G116" s="50">
        <f t="shared" si="60"/>
        <v>316.40631431889625</v>
      </c>
      <c r="H116" s="50">
        <f t="shared" si="60"/>
        <v>197.45978628113568</v>
      </c>
      <c r="I116" s="50">
        <f t="shared" si="60"/>
        <v>54.467046078295631</v>
      </c>
      <c r="J116" s="50">
        <f t="shared" si="60"/>
        <v>251.13676670784398</v>
      </c>
      <c r="K116" s="50">
        <f t="shared" si="60"/>
        <v>412.15762159691684</v>
      </c>
      <c r="L116" s="50">
        <f t="shared" si="60"/>
        <v>139.37398837811739</v>
      </c>
      <c r="M116" s="50">
        <f t="shared" si="60"/>
        <v>433.65353804281403</v>
      </c>
      <c r="N116" s="50">
        <f t="shared" si="60"/>
        <v>243.06729843816413</v>
      </c>
      <c r="O116" s="50">
        <f t="shared" si="60"/>
        <v>99.69209659681708</v>
      </c>
      <c r="P116" s="50">
        <f t="shared" si="60"/>
        <v>132.65282602449841</v>
      </c>
      <c r="Q116" s="50">
        <f t="shared" si="60"/>
        <v>41.016072965060076</v>
      </c>
      <c r="R116" s="50">
        <f t="shared" si="60"/>
        <v>258.91917241592392</v>
      </c>
      <c r="S116" s="50">
        <f t="shared" si="60"/>
        <v>377.04197933477076</v>
      </c>
      <c r="T116" s="50">
        <f t="shared" si="60"/>
        <v>210.29143276620303</v>
      </c>
      <c r="U116" s="50">
        <f t="shared" si="60"/>
        <v>41.84313019857651</v>
      </c>
      <c r="V116" s="50">
        <f t="shared" si="60"/>
        <v>230.89688424675353</v>
      </c>
      <c r="W116" s="50">
        <f t="shared" si="60"/>
        <v>460.26942735944647</v>
      </c>
      <c r="X116" s="50">
        <f t="shared" si="60"/>
        <v>204.78884214126475</v>
      </c>
      <c r="Y116" s="50">
        <f t="shared" si="60"/>
        <v>433.48398281048003</v>
      </c>
      <c r="Z116" s="50">
        <f t="shared" si="60"/>
        <v>70.690644108399866</v>
      </c>
      <c r="AA116" s="50">
        <f t="shared" si="60"/>
        <v>259.4029172975313</v>
      </c>
      <c r="AB116" s="50">
        <f t="shared" si="60"/>
        <v>413.47330722261017</v>
      </c>
      <c r="AC116" s="50">
        <f t="shared" si="60"/>
        <v>421.71650101372512</v>
      </c>
      <c r="AD116" s="50">
        <f t="shared" si="60"/>
        <v>7250.1703293293504</v>
      </c>
      <c r="AE116" s="54"/>
      <c r="AF116" s="54"/>
    </row>
    <row r="117" spans="1:32" s="46" customFormat="1" x14ac:dyDescent="0.35">
      <c r="A117" s="49">
        <v>27</v>
      </c>
      <c r="B117" s="50">
        <f t="shared" si="58"/>
        <v>321.5289180390609</v>
      </c>
      <c r="C117" s="50">
        <f t="shared" si="60"/>
        <v>560.20981069368383</v>
      </c>
      <c r="D117" s="50">
        <f t="shared" si="60"/>
        <v>162.45779050691993</v>
      </c>
      <c r="E117" s="50">
        <f t="shared" si="60"/>
        <v>367.64388460604727</v>
      </c>
      <c r="F117" s="50">
        <f t="shared" si="60"/>
        <v>228.44541341081421</v>
      </c>
      <c r="G117" s="50">
        <f t="shared" si="60"/>
        <v>336.06315931340595</v>
      </c>
      <c r="H117" s="50">
        <f t="shared" si="60"/>
        <v>209.50632473206863</v>
      </c>
      <c r="I117" s="50">
        <f t="shared" si="60"/>
        <v>58.122502547407827</v>
      </c>
      <c r="J117" s="50">
        <f t="shared" si="60"/>
        <v>266.28076288072708</v>
      </c>
      <c r="K117" s="50">
        <f t="shared" si="60"/>
        <v>437.58937546603943</v>
      </c>
      <c r="L117" s="50">
        <f t="shared" si="60"/>
        <v>147.71315617721643</v>
      </c>
      <c r="M117" s="50">
        <f t="shared" si="60"/>
        <v>459.8945640996921</v>
      </c>
      <c r="N117" s="50">
        <f t="shared" si="60"/>
        <v>257.9132878917905</v>
      </c>
      <c r="O117" s="50">
        <f t="shared" si="60"/>
        <v>105.50961755260468</v>
      </c>
      <c r="P117" s="50">
        <f t="shared" si="60"/>
        <v>140.68198793125114</v>
      </c>
      <c r="Q117" s="50">
        <f t="shared" si="60"/>
        <v>43.347475731607254</v>
      </c>
      <c r="R117" s="50">
        <f t="shared" si="60"/>
        <v>274.91701286675823</v>
      </c>
      <c r="S117" s="50">
        <f t="shared" si="60"/>
        <v>401.80669815987852</v>
      </c>
      <c r="T117" s="50">
        <f t="shared" si="60"/>
        <v>222.73677202459729</v>
      </c>
      <c r="U117" s="50">
        <f t="shared" si="60"/>
        <v>44.407068275980961</v>
      </c>
      <c r="V117" s="50">
        <f t="shared" si="60"/>
        <v>246.38586444767725</v>
      </c>
      <c r="W117" s="50">
        <f t="shared" si="60"/>
        <v>489.2882814593342</v>
      </c>
      <c r="X117" s="50">
        <f t="shared" si="60"/>
        <v>217.04656499762461</v>
      </c>
      <c r="Y117" s="50">
        <f t="shared" si="60"/>
        <v>459.75615576389981</v>
      </c>
      <c r="Z117" s="50">
        <f t="shared" si="60"/>
        <v>74.919537408202174</v>
      </c>
      <c r="AA117" s="50">
        <f t="shared" si="60"/>
        <v>275.32241698419341</v>
      </c>
      <c r="AB117" s="50">
        <f t="shared" si="60"/>
        <v>439.02888140482992</v>
      </c>
      <c r="AC117" s="50">
        <f t="shared" si="60"/>
        <v>448.28428636604895</v>
      </c>
      <c r="AD117" s="50">
        <f t="shared" si="60"/>
        <v>7696.8075717393622</v>
      </c>
      <c r="AE117" s="54"/>
      <c r="AF117" s="54"/>
    </row>
    <row r="118" spans="1:32" s="46" customFormat="1" x14ac:dyDescent="0.35">
      <c r="A118" s="51"/>
      <c r="B118" s="54"/>
      <c r="C118" s="54"/>
      <c r="D118" s="54"/>
      <c r="E118" s="54"/>
      <c r="F118" s="54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  <c r="AA118" s="54"/>
      <c r="AB118" s="54"/>
      <c r="AC118" s="54"/>
      <c r="AD118" s="54"/>
      <c r="AE118" s="54"/>
      <c r="AF118" s="54"/>
    </row>
    <row r="119" spans="1:32" s="46" customFormat="1" x14ac:dyDescent="0.35">
      <c r="A119" s="51" t="s">
        <v>86</v>
      </c>
      <c r="B119" s="54"/>
      <c r="C119" s="54"/>
      <c r="D119" s="54"/>
      <c r="E119" s="54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  <c r="AA119" s="54"/>
      <c r="AB119" s="54"/>
      <c r="AC119" s="54"/>
      <c r="AD119" s="54"/>
      <c r="AE119" s="54"/>
      <c r="AF119" s="54"/>
    </row>
    <row r="120" spans="1:32" s="46" customFormat="1" x14ac:dyDescent="0.35">
      <c r="A120" s="48" t="s">
        <v>83</v>
      </c>
      <c r="B120" s="49" t="s">
        <v>38</v>
      </c>
      <c r="C120" s="49" t="s">
        <v>39</v>
      </c>
      <c r="D120" s="49" t="s">
        <v>40</v>
      </c>
      <c r="E120" s="49" t="s">
        <v>41</v>
      </c>
      <c r="F120" s="49" t="s">
        <v>42</v>
      </c>
      <c r="G120" s="49" t="s">
        <v>43</v>
      </c>
      <c r="H120" s="49" t="s">
        <v>44</v>
      </c>
      <c r="I120" s="49" t="s">
        <v>45</v>
      </c>
      <c r="J120" s="49" t="s">
        <v>46</v>
      </c>
      <c r="K120" s="49" t="s">
        <v>47</v>
      </c>
      <c r="L120" s="49" t="s">
        <v>48</v>
      </c>
      <c r="M120" s="49" t="s">
        <v>49</v>
      </c>
      <c r="N120" s="49" t="s">
        <v>50</v>
      </c>
      <c r="O120" s="49" t="s">
        <v>51</v>
      </c>
      <c r="P120" s="49" t="s">
        <v>52</v>
      </c>
      <c r="Q120" s="49" t="s">
        <v>53</v>
      </c>
      <c r="R120" s="49" t="s">
        <v>54</v>
      </c>
      <c r="S120" s="49" t="s">
        <v>55</v>
      </c>
      <c r="T120" s="49" t="s">
        <v>56</v>
      </c>
      <c r="U120" s="49" t="s">
        <v>57</v>
      </c>
      <c r="V120" s="49" t="s">
        <v>58</v>
      </c>
      <c r="W120" s="49" t="s">
        <v>59</v>
      </c>
      <c r="X120" s="49" t="s">
        <v>60</v>
      </c>
      <c r="Y120" s="49" t="s">
        <v>61</v>
      </c>
      <c r="Z120" s="49" t="s">
        <v>62</v>
      </c>
      <c r="AA120" s="49" t="s">
        <v>63</v>
      </c>
      <c r="AB120" s="49" t="s">
        <v>64</v>
      </c>
      <c r="AC120" s="49" t="s">
        <v>65</v>
      </c>
      <c r="AD120" s="49" t="s">
        <v>87</v>
      </c>
      <c r="AE120" s="54"/>
      <c r="AF120" s="54"/>
    </row>
    <row r="121" spans="1:32" s="46" customFormat="1" x14ac:dyDescent="0.35">
      <c r="A121" s="49">
        <v>2</v>
      </c>
      <c r="B121" s="50">
        <f>$C63*B33</f>
        <v>4.974702788924059E-2</v>
      </c>
      <c r="C121" s="50">
        <f t="shared" ref="C121:AD130" si="61">$C63*C33</f>
        <v>8.2637556181408833E-2</v>
      </c>
      <c r="D121" s="50">
        <f t="shared" si="61"/>
        <v>2.3668884845765941E-2</v>
      </c>
      <c r="E121" s="50">
        <f t="shared" si="61"/>
        <v>3.6919804933163859E-2</v>
      </c>
      <c r="F121" s="50">
        <f t="shared" si="61"/>
        <v>3.5183477473435858E-2</v>
      </c>
      <c r="G121" s="50">
        <f t="shared" si="61"/>
        <v>4.0791233623275101E-2</v>
      </c>
      <c r="H121" s="50">
        <f t="shared" si="61"/>
        <v>2.88861750118386E-2</v>
      </c>
      <c r="I121" s="50">
        <f t="shared" si="61"/>
        <v>4.4529737723167928E-3</v>
      </c>
      <c r="J121" s="50">
        <f t="shared" si="61"/>
        <v>3.812443403201822E-2</v>
      </c>
      <c r="K121" s="50">
        <f t="shared" si="61"/>
        <v>5.6368334039495219E-2</v>
      </c>
      <c r="L121" s="50">
        <f t="shared" si="61"/>
        <v>2.1940865172926587E-2</v>
      </c>
      <c r="M121" s="50">
        <f t="shared" si="61"/>
        <v>6.5432129535013178E-2</v>
      </c>
      <c r="N121" s="50">
        <f t="shared" si="61"/>
        <v>3.4734856981448715E-2</v>
      </c>
      <c r="O121" s="50">
        <f t="shared" si="61"/>
        <v>1.7288504515282174E-2</v>
      </c>
      <c r="P121" s="50">
        <f t="shared" si="61"/>
        <v>1.9672839352324934E-2</v>
      </c>
      <c r="Q121" s="50">
        <f t="shared" si="61"/>
        <v>7.8010118884430388E-3</v>
      </c>
      <c r="R121" s="50">
        <f t="shared" si="61"/>
        <v>3.4718241407671414E-2</v>
      </c>
      <c r="S121" s="50">
        <f t="shared" si="61"/>
        <v>3.3704691407256022E-2</v>
      </c>
      <c r="T121" s="50">
        <f t="shared" si="61"/>
        <v>3.4701625833894113E-2</v>
      </c>
      <c r="U121" s="50">
        <f t="shared" si="61"/>
        <v>6.0148377073831307E-3</v>
      </c>
      <c r="V121" s="50">
        <f t="shared" si="61"/>
        <v>1.8750675007684705E-2</v>
      </c>
      <c r="W121" s="50">
        <f t="shared" si="61"/>
        <v>5.5213551661972775E-2</v>
      </c>
      <c r="X121" s="50">
        <f t="shared" si="61"/>
        <v>3.2184366406632942E-2</v>
      </c>
      <c r="Y121" s="50">
        <f t="shared" si="61"/>
        <v>6.5008432403691988E-2</v>
      </c>
      <c r="Z121" s="50">
        <f t="shared" si="61"/>
        <v>1.0966278693018968E-2</v>
      </c>
      <c r="AA121" s="50">
        <f t="shared" si="61"/>
        <v>3.6828419277388703E-2</v>
      </c>
      <c r="AB121" s="50">
        <f t="shared" si="61"/>
        <v>5.6210486088610859E-2</v>
      </c>
      <c r="AC121" s="50">
        <f t="shared" si="61"/>
        <v>5.2048284857396841E-2</v>
      </c>
      <c r="AD121" s="50">
        <f t="shared" si="61"/>
        <v>1</v>
      </c>
      <c r="AF121" s="54"/>
    </row>
    <row r="122" spans="1:32" s="46" customFormat="1" x14ac:dyDescent="0.35">
      <c r="A122" s="49">
        <v>3</v>
      </c>
      <c r="B122" s="50">
        <f t="shared" ref="B122:Q146" si="62">$C64*B34</f>
        <v>0.57473305338932212</v>
      </c>
      <c r="C122" s="50">
        <f t="shared" si="62"/>
        <v>0.98620275944811042</v>
      </c>
      <c r="D122" s="50">
        <f t="shared" si="62"/>
        <v>0.28151169766046791</v>
      </c>
      <c r="E122" s="50">
        <f t="shared" si="62"/>
        <v>0.43988002399520099</v>
      </c>
      <c r="F122" s="50">
        <f t="shared" si="62"/>
        <v>0.41175764847030594</v>
      </c>
      <c r="G122" s="50">
        <f t="shared" si="62"/>
        <v>0.5195440911817637</v>
      </c>
      <c r="H122" s="50">
        <f t="shared" si="62"/>
        <v>0.33430113977204556</v>
      </c>
      <c r="I122" s="50">
        <f t="shared" si="62"/>
        <v>5.1829634073185367E-2</v>
      </c>
      <c r="J122" s="50">
        <f t="shared" si="62"/>
        <v>0.45360527894421115</v>
      </c>
      <c r="K122" s="50">
        <f t="shared" si="62"/>
        <v>0.68453509298140369</v>
      </c>
      <c r="L122" s="50">
        <f t="shared" si="62"/>
        <v>0.2584763047390522</v>
      </c>
      <c r="M122" s="50">
        <f t="shared" si="62"/>
        <v>0.76285542891421709</v>
      </c>
      <c r="N122" s="50">
        <f t="shared" si="62"/>
        <v>0.41857228554289144</v>
      </c>
      <c r="O122" s="50">
        <f t="shared" si="62"/>
        <v>0.20175164967006601</v>
      </c>
      <c r="P122" s="50">
        <f t="shared" si="62"/>
        <v>0.23592081583683264</v>
      </c>
      <c r="Q122" s="50">
        <f t="shared" si="62"/>
        <v>8.9742051589682056E-2</v>
      </c>
      <c r="R122" s="50">
        <f t="shared" si="61"/>
        <v>0.42826634673065389</v>
      </c>
      <c r="S122" s="50">
        <f t="shared" si="61"/>
        <v>0.46080383923215362</v>
      </c>
      <c r="T122" s="50">
        <f t="shared" si="61"/>
        <v>0.4057108578284343</v>
      </c>
      <c r="U122" s="50">
        <f t="shared" si="61"/>
        <v>6.9682063587282544E-2</v>
      </c>
      <c r="V122" s="50">
        <f t="shared" si="61"/>
        <v>0.22075584883023397</v>
      </c>
      <c r="W122" s="50">
        <f t="shared" si="61"/>
        <v>0.69451709658068383</v>
      </c>
      <c r="X122" s="50">
        <f t="shared" si="61"/>
        <v>0.38286742651469707</v>
      </c>
      <c r="Y122" s="50">
        <f t="shared" si="61"/>
        <v>0.76976604679064187</v>
      </c>
      <c r="Z122" s="50">
        <f t="shared" si="61"/>
        <v>0.13293341331733655</v>
      </c>
      <c r="AA122" s="50">
        <f t="shared" si="61"/>
        <v>0.43316136772645475</v>
      </c>
      <c r="AB122" s="50">
        <f t="shared" si="61"/>
        <v>0.66908218356328741</v>
      </c>
      <c r="AC122" s="50">
        <f t="shared" si="61"/>
        <v>0.62723455308938214</v>
      </c>
      <c r="AD122" s="50">
        <f t="shared" si="61"/>
        <v>12</v>
      </c>
      <c r="AF122" s="54"/>
    </row>
    <row r="123" spans="1:32" s="46" customFormat="1" x14ac:dyDescent="0.35">
      <c r="A123" s="49">
        <v>4</v>
      </c>
      <c r="B123" s="50">
        <f t="shared" si="62"/>
        <v>14.762895969431774</v>
      </c>
      <c r="C123" s="50">
        <f t="shared" si="61"/>
        <v>25.270846172809069</v>
      </c>
      <c r="D123" s="50">
        <f t="shared" si="61"/>
        <v>7.360886848268211</v>
      </c>
      <c r="E123" s="50">
        <f t="shared" si="61"/>
        <v>11.441667693824725</v>
      </c>
      <c r="F123" s="50">
        <f t="shared" si="61"/>
        <v>10.495855417231603</v>
      </c>
      <c r="G123" s="50">
        <f t="shared" si="61"/>
        <v>13.355062862073215</v>
      </c>
      <c r="H123" s="50">
        <f t="shared" si="61"/>
        <v>8.870316159250585</v>
      </c>
      <c r="I123" s="50">
        <f t="shared" si="61"/>
        <v>1.5529705411068653</v>
      </c>
      <c r="J123" s="50">
        <f t="shared" si="61"/>
        <v>11.707752989029951</v>
      </c>
      <c r="K123" s="50">
        <f t="shared" si="61"/>
        <v>17.595494884752863</v>
      </c>
      <c r="L123" s="50">
        <f t="shared" si="61"/>
        <v>6.6908356957968689</v>
      </c>
      <c r="M123" s="50">
        <f t="shared" si="61"/>
        <v>20.028965857266115</v>
      </c>
      <c r="N123" s="50">
        <f t="shared" si="61"/>
        <v>10.965133119684456</v>
      </c>
      <c r="O123" s="50">
        <f t="shared" si="61"/>
        <v>5.1475409836065573</v>
      </c>
      <c r="P123" s="50">
        <f t="shared" si="61"/>
        <v>6.2094632071983238</v>
      </c>
      <c r="Q123" s="50">
        <f t="shared" si="61"/>
        <v>2.2738197953901143</v>
      </c>
      <c r="R123" s="50">
        <f t="shared" si="61"/>
        <v>11.117527425120176</v>
      </c>
      <c r="S123" s="50">
        <f t="shared" si="61"/>
        <v>12.687430666831011</v>
      </c>
      <c r="T123" s="50">
        <f t="shared" si="61"/>
        <v>10.423286700357449</v>
      </c>
      <c r="U123" s="50">
        <f t="shared" si="61"/>
        <v>1.8069610501663993</v>
      </c>
      <c r="V123" s="50">
        <f t="shared" si="61"/>
        <v>6.8142025144829272</v>
      </c>
      <c r="W123" s="50">
        <f t="shared" si="61"/>
        <v>18.717891039073091</v>
      </c>
      <c r="X123" s="50">
        <f t="shared" si="61"/>
        <v>9.7000184888450622</v>
      </c>
      <c r="Y123" s="50">
        <f t="shared" si="61"/>
        <v>19.66854123012449</v>
      </c>
      <c r="Z123" s="50">
        <f t="shared" si="61"/>
        <v>3.4228244792308637</v>
      </c>
      <c r="AA123" s="50">
        <f t="shared" si="61"/>
        <v>11.439248736595587</v>
      </c>
      <c r="AB123" s="50">
        <f t="shared" si="61"/>
        <v>17.774497719709107</v>
      </c>
      <c r="AC123" s="50">
        <f t="shared" si="61"/>
        <v>16.698061752742511</v>
      </c>
      <c r="AD123" s="50">
        <f t="shared" si="61"/>
        <v>314</v>
      </c>
      <c r="AF123" s="54"/>
    </row>
    <row r="124" spans="1:32" s="46" customFormat="1" x14ac:dyDescent="0.35">
      <c r="A124" s="49">
        <v>5</v>
      </c>
      <c r="B124" s="50">
        <f t="shared" si="62"/>
        <v>26.221452197196406</v>
      </c>
      <c r="C124" s="50">
        <f t="shared" si="61"/>
        <v>44.202236572688612</v>
      </c>
      <c r="D124" s="50">
        <f t="shared" si="61"/>
        <v>12.629810468840237</v>
      </c>
      <c r="E124" s="50">
        <f t="shared" si="61"/>
        <v>22.899144222187221</v>
      </c>
      <c r="F124" s="50">
        <f t="shared" si="61"/>
        <v>18.45119966398908</v>
      </c>
      <c r="G124" s="50">
        <f t="shared" si="61"/>
        <v>23.9701790308185</v>
      </c>
      <c r="H124" s="50">
        <f t="shared" si="61"/>
        <v>15.611907386990076</v>
      </c>
      <c r="I124" s="50">
        <f t="shared" si="61"/>
        <v>3.2467055179293323</v>
      </c>
      <c r="J124" s="50">
        <f t="shared" si="61"/>
        <v>20.75287446842022</v>
      </c>
      <c r="K124" s="50">
        <f t="shared" si="61"/>
        <v>31.370819551635428</v>
      </c>
      <c r="L124" s="50">
        <f t="shared" si="61"/>
        <v>11.617577571271065</v>
      </c>
      <c r="M124" s="50">
        <f t="shared" si="61"/>
        <v>35.264346091247965</v>
      </c>
      <c r="N124" s="50">
        <f t="shared" si="61"/>
        <v>19.035018638105736</v>
      </c>
      <c r="O124" s="50">
        <f t="shared" si="61"/>
        <v>8.9420906179450821</v>
      </c>
      <c r="P124" s="50">
        <f t="shared" si="61"/>
        <v>10.844752454454769</v>
      </c>
      <c r="Q124" s="50">
        <f t="shared" si="61"/>
        <v>3.9439281776657737</v>
      </c>
      <c r="R124" s="50">
        <f t="shared" si="61"/>
        <v>20.085052764214833</v>
      </c>
      <c r="S124" s="50">
        <f t="shared" si="61"/>
        <v>24.062582033916101</v>
      </c>
      <c r="T124" s="50">
        <f t="shared" si="61"/>
        <v>18.047986559563185</v>
      </c>
      <c r="U124" s="50">
        <f t="shared" si="61"/>
        <v>3.3349083845224969</v>
      </c>
      <c r="V124" s="50">
        <f t="shared" si="61"/>
        <v>13.549640363311806</v>
      </c>
      <c r="W124" s="50">
        <f t="shared" si="61"/>
        <v>32.71486323305507</v>
      </c>
      <c r="X124" s="50">
        <f t="shared" si="61"/>
        <v>16.964351341418595</v>
      </c>
      <c r="Y124" s="50">
        <f t="shared" si="61"/>
        <v>34.529322202971592</v>
      </c>
      <c r="Z124" s="50">
        <f t="shared" si="61"/>
        <v>5.9515934267863697</v>
      </c>
      <c r="AA124" s="50">
        <f t="shared" si="61"/>
        <v>19.770042526382106</v>
      </c>
      <c r="AB124" s="50">
        <f t="shared" si="61"/>
        <v>31.753031973539137</v>
      </c>
      <c r="AC124" s="50">
        <f t="shared" si="61"/>
        <v>30.23258255893316</v>
      </c>
      <c r="AD124" s="50">
        <f t="shared" si="61"/>
        <v>560</v>
      </c>
      <c r="AF124" s="54"/>
    </row>
    <row r="125" spans="1:32" s="46" customFormat="1" x14ac:dyDescent="0.35">
      <c r="A125" s="49">
        <v>6</v>
      </c>
      <c r="B125" s="50">
        <f t="shared" si="62"/>
        <v>51.216830876361207</v>
      </c>
      <c r="C125" s="50">
        <f t="shared" si="61"/>
        <v>87.466034521075642</v>
      </c>
      <c r="D125" s="50">
        <f t="shared" si="61"/>
        <v>25.189421438625082</v>
      </c>
      <c r="E125" s="50">
        <f t="shared" si="61"/>
        <v>47.275798207274612</v>
      </c>
      <c r="F125" s="50">
        <f t="shared" si="61"/>
        <v>36.448329505889326</v>
      </c>
      <c r="G125" s="50">
        <f t="shared" si="61"/>
        <v>47.765315949329583</v>
      </c>
      <c r="H125" s="50">
        <f t="shared" si="61"/>
        <v>31.254463293577306</v>
      </c>
      <c r="I125" s="50">
        <f t="shared" si="61"/>
        <v>6.4135121120082967</v>
      </c>
      <c r="J125" s="50">
        <f t="shared" si="61"/>
        <v>40.804207719090307</v>
      </c>
      <c r="K125" s="50">
        <f t="shared" si="61"/>
        <v>63.463071338617681</v>
      </c>
      <c r="L125" s="50">
        <f t="shared" si="61"/>
        <v>23.140084450700055</v>
      </c>
      <c r="M125" s="50">
        <f t="shared" si="61"/>
        <v>70.249944440328917</v>
      </c>
      <c r="N125" s="50">
        <f t="shared" si="61"/>
        <v>38.66360471146011</v>
      </c>
      <c r="O125" s="50">
        <f t="shared" si="61"/>
        <v>17.448403585450777</v>
      </c>
      <c r="P125" s="50">
        <f t="shared" si="61"/>
        <v>21.347951700125936</v>
      </c>
      <c r="Q125" s="50">
        <f t="shared" si="61"/>
        <v>7.5584858137639825</v>
      </c>
      <c r="R125" s="50">
        <f t="shared" si="61"/>
        <v>39.659234017334619</v>
      </c>
      <c r="S125" s="50">
        <f t="shared" si="61"/>
        <v>48.097192384621088</v>
      </c>
      <c r="T125" s="50">
        <f t="shared" si="61"/>
        <v>35.203792873546192</v>
      </c>
      <c r="U125" s="50">
        <f t="shared" si="61"/>
        <v>6.6209348840654867</v>
      </c>
      <c r="V125" s="50">
        <f t="shared" si="61"/>
        <v>27.19727387213868</v>
      </c>
      <c r="W125" s="50">
        <f t="shared" si="61"/>
        <v>66.441662345358921</v>
      </c>
      <c r="X125" s="50">
        <f t="shared" si="61"/>
        <v>34.166679013260243</v>
      </c>
      <c r="Y125" s="50">
        <f t="shared" si="61"/>
        <v>69.353878065041854</v>
      </c>
      <c r="Z125" s="50">
        <f t="shared" si="61"/>
        <v>11.715238165790058</v>
      </c>
      <c r="AA125" s="50">
        <f t="shared" si="61"/>
        <v>40.314689977035336</v>
      </c>
      <c r="AB125" s="50">
        <f t="shared" si="61"/>
        <v>63.629009556263433</v>
      </c>
      <c r="AC125" s="50">
        <f t="shared" si="61"/>
        <v>61.894955181865328</v>
      </c>
      <c r="AD125" s="50">
        <f t="shared" si="61"/>
        <v>1120</v>
      </c>
      <c r="AF125" s="54"/>
    </row>
    <row r="126" spans="1:32" s="46" customFormat="1" x14ac:dyDescent="0.35">
      <c r="A126" s="49">
        <v>7</v>
      </c>
      <c r="B126" s="50">
        <f t="shared" si="62"/>
        <v>55.084145384688703</v>
      </c>
      <c r="C126" s="50">
        <f t="shared" si="61"/>
        <v>94.0972481907569</v>
      </c>
      <c r="D126" s="50">
        <f t="shared" si="61"/>
        <v>27.127134613551544</v>
      </c>
      <c r="E126" s="50">
        <f t="shared" si="61"/>
        <v>51.871721548873396</v>
      </c>
      <c r="F126" s="50">
        <f t="shared" si="61"/>
        <v>39.200494196490766</v>
      </c>
      <c r="G126" s="50">
        <f t="shared" si="61"/>
        <v>51.372011174413238</v>
      </c>
      <c r="H126" s="50">
        <f t="shared" si="61"/>
        <v>34.105233056905917</v>
      </c>
      <c r="I126" s="50">
        <f t="shared" si="61"/>
        <v>7.4064216214630854</v>
      </c>
      <c r="J126" s="50">
        <f t="shared" si="61"/>
        <v>43.938819354318355</v>
      </c>
      <c r="K126" s="50">
        <f t="shared" si="61"/>
        <v>69.45974204996223</v>
      </c>
      <c r="L126" s="50">
        <f t="shared" si="61"/>
        <v>24.887361328024756</v>
      </c>
      <c r="M126" s="50">
        <f t="shared" si="61"/>
        <v>75.554423938467409</v>
      </c>
      <c r="N126" s="50">
        <f t="shared" si="61"/>
        <v>41.333186687490375</v>
      </c>
      <c r="O126" s="50">
        <f t="shared" si="61"/>
        <v>18.614211448640958</v>
      </c>
      <c r="P126" s="50">
        <f t="shared" si="61"/>
        <v>22.85282623200839</v>
      </c>
      <c r="Q126" s="50">
        <f t="shared" si="61"/>
        <v>8.0042893909064912</v>
      </c>
      <c r="R126" s="50">
        <f t="shared" si="61"/>
        <v>42.600309422728635</v>
      </c>
      <c r="S126" s="50">
        <f t="shared" si="61"/>
        <v>52.523129715580389</v>
      </c>
      <c r="T126" s="50">
        <f t="shared" si="61"/>
        <v>38.941715609716752</v>
      </c>
      <c r="U126" s="50">
        <f t="shared" si="61"/>
        <v>7.0762558383376231</v>
      </c>
      <c r="V126" s="50">
        <f t="shared" si="61"/>
        <v>31.410366394638629</v>
      </c>
      <c r="W126" s="50">
        <f t="shared" si="61"/>
        <v>73.046948666622669</v>
      </c>
      <c r="X126" s="50">
        <f t="shared" si="61"/>
        <v>36.630555127838512</v>
      </c>
      <c r="Y126" s="50">
        <f t="shared" si="61"/>
        <v>76.875087070969258</v>
      </c>
      <c r="Z126" s="50">
        <f t="shared" si="61"/>
        <v>12.457065763328274</v>
      </c>
      <c r="AA126" s="50">
        <f t="shared" si="61"/>
        <v>44.795465710535773</v>
      </c>
      <c r="AB126" s="50">
        <f t="shared" si="61"/>
        <v>68.433551102410121</v>
      </c>
      <c r="AC126" s="50">
        <f t="shared" si="61"/>
        <v>67.300279360330833</v>
      </c>
      <c r="AD126" s="50">
        <f t="shared" si="61"/>
        <v>1217</v>
      </c>
      <c r="AF126" s="54"/>
    </row>
    <row r="127" spans="1:32" s="46" customFormat="1" x14ac:dyDescent="0.35">
      <c r="A127" s="49">
        <v>8</v>
      </c>
      <c r="B127" s="50">
        <f t="shared" si="62"/>
        <v>123.0752426651118</v>
      </c>
      <c r="C127" s="50">
        <f t="shared" si="61"/>
        <v>211.00848859586654</v>
      </c>
      <c r="D127" s="50">
        <f t="shared" si="61"/>
        <v>60.865187372830384</v>
      </c>
      <c r="E127" s="50">
        <f t="shared" si="61"/>
        <v>116.82230823499876</v>
      </c>
      <c r="F127" s="50">
        <f t="shared" si="61"/>
        <v>87.423995662462744</v>
      </c>
      <c r="G127" s="50">
        <f t="shared" si="61"/>
        <v>117.4183537377545</v>
      </c>
      <c r="H127" s="50">
        <f t="shared" si="61"/>
        <v>76.015496878341779</v>
      </c>
      <c r="I127" s="50">
        <f t="shared" si="61"/>
        <v>16.842333828840662</v>
      </c>
      <c r="J127" s="50">
        <f t="shared" si="61"/>
        <v>98.878244816377631</v>
      </c>
      <c r="K127" s="50">
        <f t="shared" si="61"/>
        <v>155.10623183264337</v>
      </c>
      <c r="L127" s="50">
        <f t="shared" si="61"/>
        <v>55.685223106939766</v>
      </c>
      <c r="M127" s="50">
        <f t="shared" si="61"/>
        <v>169.61101175549638</v>
      </c>
      <c r="N127" s="50">
        <f t="shared" si="61"/>
        <v>93.361382099611163</v>
      </c>
      <c r="O127" s="50">
        <f t="shared" si="61"/>
        <v>41.658930895734521</v>
      </c>
      <c r="P127" s="50">
        <f t="shared" si="61"/>
        <v>51.856753747586929</v>
      </c>
      <c r="Q127" s="50">
        <f t="shared" si="61"/>
        <v>17.909863741114751</v>
      </c>
      <c r="R127" s="50">
        <f t="shared" si="61"/>
        <v>97.17161143074209</v>
      </c>
      <c r="S127" s="50">
        <f t="shared" si="61"/>
        <v>123.28549212805788</v>
      </c>
      <c r="T127" s="50">
        <f t="shared" si="61"/>
        <v>85.719490181262756</v>
      </c>
      <c r="U127" s="50">
        <f t="shared" si="61"/>
        <v>15.969386801723616</v>
      </c>
      <c r="V127" s="50">
        <f t="shared" si="61"/>
        <v>71.487936045139293</v>
      </c>
      <c r="W127" s="50">
        <f t="shared" si="61"/>
        <v>165.54001037290698</v>
      </c>
      <c r="X127" s="50">
        <f t="shared" si="61"/>
        <v>81.764054549487838</v>
      </c>
      <c r="Y127" s="50">
        <f t="shared" si="61"/>
        <v>169.03100069324222</v>
      </c>
      <c r="Z127" s="50">
        <f t="shared" si="61"/>
        <v>28.252813391612793</v>
      </c>
      <c r="AA127" s="50">
        <f t="shared" si="61"/>
        <v>98.695859700300318</v>
      </c>
      <c r="AB127" s="50">
        <f t="shared" si="61"/>
        <v>155.07240200900736</v>
      </c>
      <c r="AC127" s="50">
        <f t="shared" si="61"/>
        <v>151.92720916600996</v>
      </c>
      <c r="AD127" s="50">
        <f t="shared" si="61"/>
        <v>2737.4563154412053</v>
      </c>
      <c r="AF127" s="54"/>
    </row>
    <row r="128" spans="1:32" s="46" customFormat="1" x14ac:dyDescent="0.35">
      <c r="A128" s="49">
        <v>9</v>
      </c>
      <c r="B128" s="50">
        <f t="shared" si="62"/>
        <v>165.44972577154891</v>
      </c>
      <c r="C128" s="50">
        <f t="shared" si="61"/>
        <v>284.11971611253642</v>
      </c>
      <c r="D128" s="50">
        <f t="shared" si="61"/>
        <v>81.998654681152445</v>
      </c>
      <c r="E128" s="50">
        <f t="shared" si="61"/>
        <v>160.26131937534382</v>
      </c>
      <c r="F128" s="50">
        <f t="shared" si="61"/>
        <v>117.52662410193381</v>
      </c>
      <c r="G128" s="50">
        <f t="shared" si="61"/>
        <v>159.35534666995827</v>
      </c>
      <c r="H128" s="50">
        <f t="shared" si="61"/>
        <v>102.74997181299739</v>
      </c>
      <c r="I128" s="50">
        <f t="shared" si="61"/>
        <v>23.368690178032441</v>
      </c>
      <c r="J128" s="50">
        <f t="shared" si="61"/>
        <v>133.33214031575605</v>
      </c>
      <c r="K128" s="50">
        <f t="shared" si="61"/>
        <v>210.17713403598188</v>
      </c>
      <c r="L128" s="50">
        <f t="shared" si="61"/>
        <v>74.972791066646025</v>
      </c>
      <c r="M128" s="50">
        <f t="shared" si="61"/>
        <v>228.87279400609225</v>
      </c>
      <c r="N128" s="50">
        <f t="shared" si="61"/>
        <v>126.22727459150489</v>
      </c>
      <c r="O128" s="50">
        <f t="shared" si="61"/>
        <v>55.830814193046926</v>
      </c>
      <c r="P128" s="50">
        <f t="shared" si="61"/>
        <v>69.979229865460397</v>
      </c>
      <c r="Q128" s="50">
        <f t="shared" si="61"/>
        <v>23.898890296798417</v>
      </c>
      <c r="R128" s="50">
        <f t="shared" si="61"/>
        <v>131.71254844907111</v>
      </c>
      <c r="S128" s="50">
        <f t="shared" si="61"/>
        <v>169.8399093687249</v>
      </c>
      <c r="T128" s="50">
        <f t="shared" si="61"/>
        <v>115.17056965220355</v>
      </c>
      <c r="U128" s="50">
        <f t="shared" si="61"/>
        <v>21.60607353253657</v>
      </c>
      <c r="V128" s="50">
        <f t="shared" si="61"/>
        <v>99.1729583370727</v>
      </c>
      <c r="W128" s="50">
        <f t="shared" si="61"/>
        <v>225.46241985264354</v>
      </c>
      <c r="X128" s="50">
        <f t="shared" si="61"/>
        <v>110.09250181583546</v>
      </c>
      <c r="Y128" s="50">
        <f t="shared" si="61"/>
        <v>228.16402061759339</v>
      </c>
      <c r="Z128" s="50">
        <f t="shared" si="61"/>
        <v>38.037381817744937</v>
      </c>
      <c r="AA128" s="50">
        <f t="shared" si="61"/>
        <v>133.57732639900269</v>
      </c>
      <c r="AB128" s="50">
        <f t="shared" si="61"/>
        <v>210.21037203787481</v>
      </c>
      <c r="AC128" s="50">
        <f t="shared" si="61"/>
        <v>206.88244489018345</v>
      </c>
      <c r="AD128" s="50">
        <f t="shared" si="61"/>
        <v>3708.0496438452783</v>
      </c>
      <c r="AF128" s="54"/>
    </row>
    <row r="129" spans="1:32" s="46" customFormat="1" x14ac:dyDescent="0.35">
      <c r="A129" s="49">
        <v>10</v>
      </c>
      <c r="B129" s="50">
        <f t="shared" si="62"/>
        <v>214.95137819595288</v>
      </c>
      <c r="C129" s="50">
        <f t="shared" si="61"/>
        <v>369.65949841983297</v>
      </c>
      <c r="D129" s="50">
        <f t="shared" si="61"/>
        <v>106.73734948281782</v>
      </c>
      <c r="E129" s="50">
        <f t="shared" si="61"/>
        <v>211.92406051083617</v>
      </c>
      <c r="F129" s="50">
        <f t="shared" si="61"/>
        <v>152.69315092785104</v>
      </c>
      <c r="G129" s="50">
        <f t="shared" si="61"/>
        <v>208.77658168867714</v>
      </c>
      <c r="H129" s="50">
        <f t="shared" si="61"/>
        <v>134.14146792731842</v>
      </c>
      <c r="I129" s="50">
        <f t="shared" si="61"/>
        <v>31.200233080504074</v>
      </c>
      <c r="J129" s="50">
        <f t="shared" si="61"/>
        <v>173.69803084998071</v>
      </c>
      <c r="K129" s="50">
        <f t="shared" si="61"/>
        <v>274.98641175028774</v>
      </c>
      <c r="L129" s="50">
        <f t="shared" si="61"/>
        <v>97.537306411768753</v>
      </c>
      <c r="M129" s="50">
        <f t="shared" si="61"/>
        <v>298.34882064874</v>
      </c>
      <c r="N129" s="50">
        <f t="shared" si="61"/>
        <v>164.82688180698358</v>
      </c>
      <c r="O129" s="50">
        <f t="shared" si="61"/>
        <v>72.337520076787229</v>
      </c>
      <c r="P129" s="50">
        <f t="shared" si="61"/>
        <v>91.226333739498642</v>
      </c>
      <c r="Q129" s="50">
        <f t="shared" si="61"/>
        <v>30.844681279315122</v>
      </c>
      <c r="R129" s="50">
        <f t="shared" si="61"/>
        <v>172.37250650062452</v>
      </c>
      <c r="S129" s="50">
        <f t="shared" si="61"/>
        <v>225.3958976410801</v>
      </c>
      <c r="T129" s="50">
        <f t="shared" si="61"/>
        <v>149.55751191047869</v>
      </c>
      <c r="U129" s="50">
        <f t="shared" si="61"/>
        <v>28.230309331537718</v>
      </c>
      <c r="V129" s="50">
        <f t="shared" si="61"/>
        <v>132.39048316764482</v>
      </c>
      <c r="W129" s="50">
        <f t="shared" si="61"/>
        <v>296.29828794799226</v>
      </c>
      <c r="X129" s="50">
        <f t="shared" si="61"/>
        <v>143.23620811227971</v>
      </c>
      <c r="Y129" s="50">
        <f t="shared" si="61"/>
        <v>297.50985617759949</v>
      </c>
      <c r="Z129" s="50">
        <f t="shared" si="61"/>
        <v>49.483975690166368</v>
      </c>
      <c r="AA129" s="50">
        <f t="shared" si="61"/>
        <v>174.58254218774275</v>
      </c>
      <c r="AB129" s="50">
        <f t="shared" si="61"/>
        <v>275.12044547742198</v>
      </c>
      <c r="AC129" s="50">
        <f t="shared" si="61"/>
        <v>271.83574616427256</v>
      </c>
      <c r="AD129" s="50">
        <f t="shared" si="61"/>
        <v>4849.9034771059924</v>
      </c>
      <c r="AF129" s="54"/>
    </row>
    <row r="130" spans="1:32" s="46" customFormat="1" x14ac:dyDescent="0.35">
      <c r="A130" s="49">
        <v>11</v>
      </c>
      <c r="B130" s="50">
        <f t="shared" si="62"/>
        <v>271.81128350608356</v>
      </c>
      <c r="C130" s="50">
        <f t="shared" si="61"/>
        <v>468.04910915769955</v>
      </c>
      <c r="D130" s="50">
        <f t="shared" si="61"/>
        <v>135.20521238275515</v>
      </c>
      <c r="E130" s="50">
        <f t="shared" si="61"/>
        <v>272.20475912485693</v>
      </c>
      <c r="F130" s="50">
        <f t="shared" si="61"/>
        <v>193.08787255186658</v>
      </c>
      <c r="G130" s="50">
        <f t="shared" si="61"/>
        <v>265.98460721014101</v>
      </c>
      <c r="H130" s="50">
        <f t="shared" si="61"/>
        <v>170.36328763660998</v>
      </c>
      <c r="I130" s="50">
        <f t="shared" si="61"/>
        <v>40.408133849584168</v>
      </c>
      <c r="J130" s="50">
        <f t="shared" si="61"/>
        <v>220.18387448667096</v>
      </c>
      <c r="K130" s="50">
        <f t="shared" si="61"/>
        <v>349.91596750485093</v>
      </c>
      <c r="L130" s="50">
        <f t="shared" si="61"/>
        <v>123.48958936237426</v>
      </c>
      <c r="M130" s="50">
        <f t="shared" si="61"/>
        <v>378.40457613730126</v>
      </c>
      <c r="N130" s="50">
        <f t="shared" si="61"/>
        <v>209.37473195621681</v>
      </c>
      <c r="O130" s="50">
        <f t="shared" si="61"/>
        <v>91.247962021697887</v>
      </c>
      <c r="P130" s="50">
        <f t="shared" si="61"/>
        <v>115.71001595683978</v>
      </c>
      <c r="Q130" s="50">
        <f t="shared" si="61"/>
        <v>38.77122700005193</v>
      </c>
      <c r="R130" s="50">
        <f t="shared" si="61"/>
        <v>219.3929094397036</v>
      </c>
      <c r="S130" s="50">
        <f t="shared" si="61"/>
        <v>290.40820435465747</v>
      </c>
      <c r="T130" s="50">
        <f t="shared" si="61"/>
        <v>189.03789662421858</v>
      </c>
      <c r="U130" s="50">
        <f t="shared" ref="C130:AD139" si="63">$C72*U42</f>
        <v>35.879604578940594</v>
      </c>
      <c r="V130" s="50">
        <f t="shared" si="63"/>
        <v>171.44171125190684</v>
      </c>
      <c r="W130" s="50">
        <f t="shared" si="63"/>
        <v>378.51755147419925</v>
      </c>
      <c r="X130" s="50">
        <f t="shared" si="63"/>
        <v>181.35832913314164</v>
      </c>
      <c r="Y130" s="50">
        <f t="shared" si="63"/>
        <v>377.43675848482945</v>
      </c>
      <c r="Z130" s="50">
        <f t="shared" si="63"/>
        <v>62.64875101008208</v>
      </c>
      <c r="AA130" s="50">
        <f t="shared" si="63"/>
        <v>221.94577694040998</v>
      </c>
      <c r="AB130" s="50">
        <f t="shared" si="63"/>
        <v>350.18873997706072</v>
      </c>
      <c r="AC130" s="50">
        <f t="shared" si="63"/>
        <v>347.21625354792292</v>
      </c>
      <c r="AD130" s="50">
        <f t="shared" si="63"/>
        <v>6169.6846966626736</v>
      </c>
      <c r="AF130" s="54"/>
    </row>
    <row r="131" spans="1:32" s="46" customFormat="1" x14ac:dyDescent="0.35">
      <c r="A131" s="49">
        <v>12</v>
      </c>
      <c r="B131" s="50">
        <f t="shared" si="62"/>
        <v>336.24229389786768</v>
      </c>
      <c r="C131" s="50">
        <f t="shared" si="63"/>
        <v>579.67707714350422</v>
      </c>
      <c r="D131" s="50">
        <f t="shared" si="63"/>
        <v>167.51659499428675</v>
      </c>
      <c r="E131" s="50">
        <f t="shared" si="63"/>
        <v>341.46996703216831</v>
      </c>
      <c r="F131" s="50">
        <f t="shared" si="63"/>
        <v>238.86212615319215</v>
      </c>
      <c r="G131" s="50">
        <f t="shared" si="63"/>
        <v>331.25971057727497</v>
      </c>
      <c r="H131" s="50">
        <f t="shared" si="63"/>
        <v>211.57565981732208</v>
      </c>
      <c r="I131" s="50">
        <f t="shared" si="63"/>
        <v>51.058723704637067</v>
      </c>
      <c r="J131" s="50">
        <f t="shared" si="63"/>
        <v>272.98165951690913</v>
      </c>
      <c r="K131" s="50">
        <f t="shared" si="63"/>
        <v>435.31935046925656</v>
      </c>
      <c r="L131" s="50">
        <f t="shared" si="63"/>
        <v>152.93183976251632</v>
      </c>
      <c r="M131" s="50">
        <f t="shared" si="63"/>
        <v>469.37763148527097</v>
      </c>
      <c r="N131" s="50">
        <f t="shared" si="63"/>
        <v>260.06919684477106</v>
      </c>
      <c r="O131" s="50">
        <f t="shared" si="63"/>
        <v>112.62543423671114</v>
      </c>
      <c r="P131" s="50">
        <f t="shared" si="63"/>
        <v>143.53368055671294</v>
      </c>
      <c r="Q131" s="50">
        <f t="shared" si="63"/>
        <v>47.700436210560056</v>
      </c>
      <c r="R131" s="50">
        <f t="shared" si="63"/>
        <v>272.99728962981771</v>
      </c>
      <c r="S131" s="50">
        <f t="shared" si="63"/>
        <v>365.3000746518008</v>
      </c>
      <c r="T131" s="50">
        <f t="shared" si="63"/>
        <v>233.75680524156002</v>
      </c>
      <c r="U131" s="50">
        <f t="shared" si="63"/>
        <v>44.588657756132264</v>
      </c>
      <c r="V131" s="50">
        <f t="shared" si="63"/>
        <v>216.60735203705494</v>
      </c>
      <c r="W131" s="50">
        <f t="shared" si="63"/>
        <v>472.55618961228481</v>
      </c>
      <c r="X131" s="50">
        <f t="shared" si="63"/>
        <v>224.60933722675986</v>
      </c>
      <c r="Y131" s="50">
        <f t="shared" si="63"/>
        <v>468.28492248895736</v>
      </c>
      <c r="Z131" s="50">
        <f t="shared" si="63"/>
        <v>77.583494267413627</v>
      </c>
      <c r="AA131" s="50">
        <f t="shared" si="63"/>
        <v>275.88377718709307</v>
      </c>
      <c r="AB131" s="50">
        <f t="shared" si="63"/>
        <v>435.77277111655155</v>
      </c>
      <c r="AC131" s="50">
        <f t="shared" si="63"/>
        <v>433.42207001194197</v>
      </c>
      <c r="AD131" s="50">
        <f t="shared" si="63"/>
        <v>7673.56412363033</v>
      </c>
      <c r="AF131" s="54"/>
    </row>
    <row r="132" spans="1:32" s="46" customFormat="1" x14ac:dyDescent="0.35">
      <c r="A132" s="49">
        <v>13</v>
      </c>
      <c r="B132" s="50">
        <f t="shared" si="62"/>
        <v>408.44205313757055</v>
      </c>
      <c r="C132" s="50">
        <f t="shared" si="63"/>
        <v>704.90457530161461</v>
      </c>
      <c r="D132" s="50">
        <f t="shared" si="63"/>
        <v>203.77783429788192</v>
      </c>
      <c r="E132" s="50">
        <f t="shared" si="63"/>
        <v>420.06286705825585</v>
      </c>
      <c r="F132" s="50">
        <f t="shared" si="63"/>
        <v>290.15643820428414</v>
      </c>
      <c r="G132" s="50">
        <f t="shared" si="63"/>
        <v>404.86347669924419</v>
      </c>
      <c r="H132" s="50">
        <f t="shared" si="63"/>
        <v>257.92785818508958</v>
      </c>
      <c r="I132" s="50">
        <f t="shared" si="63"/>
        <v>63.214232484945597</v>
      </c>
      <c r="J132" s="50">
        <f t="shared" si="63"/>
        <v>332.27001640555028</v>
      </c>
      <c r="K132" s="50">
        <f t="shared" si="63"/>
        <v>531.52631138880577</v>
      </c>
      <c r="L132" s="50">
        <f t="shared" si="63"/>
        <v>185.95905631096676</v>
      </c>
      <c r="M132" s="50">
        <f t="shared" si="63"/>
        <v>571.58219670188214</v>
      </c>
      <c r="N132" s="50">
        <f t="shared" si="63"/>
        <v>317.09510745022197</v>
      </c>
      <c r="O132" s="50">
        <f t="shared" si="63"/>
        <v>136.52855841010506</v>
      </c>
      <c r="P132" s="50">
        <f t="shared" si="63"/>
        <v>174.79357859549665</v>
      </c>
      <c r="Q132" s="50">
        <f t="shared" si="63"/>
        <v>57.65249679740338</v>
      </c>
      <c r="R132" s="50">
        <f t="shared" si="63"/>
        <v>333.3941593565732</v>
      </c>
      <c r="S132" s="50">
        <f t="shared" si="63"/>
        <v>450.46811449367124</v>
      </c>
      <c r="T132" s="50">
        <f t="shared" si="63"/>
        <v>283.84889875051294</v>
      </c>
      <c r="U132" s="50">
        <f t="shared" si="63"/>
        <v>54.389809540288979</v>
      </c>
      <c r="V132" s="50">
        <f t="shared" si="63"/>
        <v>268.15075189830196</v>
      </c>
      <c r="W132" s="50">
        <f t="shared" si="63"/>
        <v>578.82159763665425</v>
      </c>
      <c r="X132" s="50">
        <f t="shared" si="63"/>
        <v>273.12910886792207</v>
      </c>
      <c r="Y132" s="50">
        <f t="shared" si="63"/>
        <v>570.37105685638721</v>
      </c>
      <c r="Z132" s="50">
        <f t="shared" si="63"/>
        <v>94.336341931758739</v>
      </c>
      <c r="AA132" s="50">
        <f t="shared" si="63"/>
        <v>336.59859264774656</v>
      </c>
      <c r="AB132" s="50">
        <f t="shared" si="63"/>
        <v>532.20604167531349</v>
      </c>
      <c r="AC132" s="50">
        <f t="shared" si="63"/>
        <v>530.82517508248498</v>
      </c>
      <c r="AD132" s="50">
        <f t="shared" si="63"/>
        <v>9367.2963061669325</v>
      </c>
      <c r="AF132" s="54"/>
    </row>
    <row r="133" spans="1:32" s="46" customFormat="1" x14ac:dyDescent="0.35">
      <c r="A133" s="49">
        <v>14</v>
      </c>
      <c r="B133" s="50">
        <f t="shared" si="62"/>
        <v>488.5953036399934</v>
      </c>
      <c r="C133" s="50">
        <f t="shared" si="63"/>
        <v>844.06953992614547</v>
      </c>
      <c r="D133" s="50">
        <f t="shared" si="63"/>
        <v>244.0884566737401</v>
      </c>
      <c r="E133" s="50">
        <f t="shared" si="63"/>
        <v>508.30660507458856</v>
      </c>
      <c r="F133" s="50">
        <f t="shared" si="63"/>
        <v>347.10216424244277</v>
      </c>
      <c r="G133" s="50">
        <f t="shared" si="63"/>
        <v>487.04152519443033</v>
      </c>
      <c r="H133" s="50">
        <f t="shared" si="63"/>
        <v>309.55982592570723</v>
      </c>
      <c r="I133" s="50">
        <f t="shared" si="63"/>
        <v>76.933362655078611</v>
      </c>
      <c r="J133" s="50">
        <f t="shared" si="63"/>
        <v>398.21621697271149</v>
      </c>
      <c r="K133" s="50">
        <f t="shared" si="63"/>
        <v>638.8463023119765</v>
      </c>
      <c r="L133" s="50">
        <f t="shared" si="63"/>
        <v>222.66012132391293</v>
      </c>
      <c r="M133" s="50">
        <f t="shared" si="63"/>
        <v>685.31260732445423</v>
      </c>
      <c r="N133" s="50">
        <f t="shared" si="63"/>
        <v>380.62576024862256</v>
      </c>
      <c r="O133" s="50">
        <f t="shared" si="63"/>
        <v>163.01200384963101</v>
      </c>
      <c r="P133" s="50">
        <f t="shared" si="63"/>
        <v>209.57987547269653</v>
      </c>
      <c r="Q133" s="50">
        <f t="shared" si="63"/>
        <v>68.6461485688002</v>
      </c>
      <c r="R133" s="50">
        <f t="shared" si="63"/>
        <v>400.77921751059654</v>
      </c>
      <c r="S133" s="50">
        <f t="shared" si="63"/>
        <v>546.28605985080867</v>
      </c>
      <c r="T133" s="50">
        <f t="shared" si="63"/>
        <v>339.44000253353738</v>
      </c>
      <c r="U133" s="50">
        <f t="shared" si="63"/>
        <v>65.313391310937945</v>
      </c>
      <c r="V133" s="50">
        <f t="shared" si="63"/>
        <v>326.32032472289939</v>
      </c>
      <c r="W133" s="50">
        <f t="shared" si="63"/>
        <v>697.69672923476264</v>
      </c>
      <c r="X133" s="50">
        <f t="shared" si="63"/>
        <v>327.04852028724298</v>
      </c>
      <c r="Y133" s="50">
        <f t="shared" si="63"/>
        <v>683.99188481156568</v>
      </c>
      <c r="Z133" s="50">
        <f t="shared" si="63"/>
        <v>112.95233036440914</v>
      </c>
      <c r="AA133" s="50">
        <f t="shared" si="63"/>
        <v>404.27974607381913</v>
      </c>
      <c r="AB133" s="50">
        <f t="shared" si="63"/>
        <v>639.80156866953905</v>
      </c>
      <c r="AC133" s="50">
        <f t="shared" si="63"/>
        <v>639.77521247133529</v>
      </c>
      <c r="AD133" s="50">
        <f t="shared" si="63"/>
        <v>11256.280807246383</v>
      </c>
      <c r="AF133" s="54"/>
    </row>
    <row r="134" spans="1:32" s="46" customFormat="1" x14ac:dyDescent="0.35">
      <c r="A134" s="49">
        <v>15</v>
      </c>
      <c r="B134" s="50">
        <f t="shared" si="62"/>
        <v>576.87568985894768</v>
      </c>
      <c r="C134" s="50">
        <f t="shared" si="63"/>
        <v>997.4898951469446</v>
      </c>
      <c r="D134" s="50">
        <f t="shared" si="63"/>
        <v>288.54212081192514</v>
      </c>
      <c r="E134" s="50">
        <f t="shared" si="63"/>
        <v>606.50692616687525</v>
      </c>
      <c r="F134" s="50">
        <f t="shared" si="63"/>
        <v>409.82277066917959</v>
      </c>
      <c r="G134" s="50">
        <f t="shared" si="63"/>
        <v>578.02566478129472</v>
      </c>
      <c r="H134" s="50">
        <f t="shared" si="63"/>
        <v>366.60345115582402</v>
      </c>
      <c r="I134" s="50">
        <f t="shared" si="63"/>
        <v>92.271745136098232</v>
      </c>
      <c r="J134" s="50">
        <f t="shared" si="63"/>
        <v>470.97774113795202</v>
      </c>
      <c r="K134" s="50">
        <f t="shared" si="63"/>
        <v>757.57122862834274</v>
      </c>
      <c r="L134" s="50">
        <f t="shared" si="63"/>
        <v>263.11864980131878</v>
      </c>
      <c r="M134" s="50">
        <f t="shared" si="63"/>
        <v>810.84605825643257</v>
      </c>
      <c r="N134" s="50">
        <f t="shared" si="63"/>
        <v>450.82449260181954</v>
      </c>
      <c r="O134" s="50">
        <f t="shared" si="63"/>
        <v>192.12704871882724</v>
      </c>
      <c r="P134" s="50">
        <f t="shared" si="63"/>
        <v>247.97748787014785</v>
      </c>
      <c r="Q134" s="50">
        <f t="shared" si="63"/>
        <v>80.698894744860567</v>
      </c>
      <c r="R134" s="50">
        <f t="shared" si="63"/>
        <v>475.33708515517912</v>
      </c>
      <c r="S134" s="50">
        <f t="shared" si="63"/>
        <v>653.10776332625937</v>
      </c>
      <c r="T134" s="50">
        <f t="shared" si="63"/>
        <v>400.64834460430086</v>
      </c>
      <c r="U134" s="50">
        <f t="shared" si="63"/>
        <v>77.387998929247388</v>
      </c>
      <c r="V134" s="50">
        <f t="shared" si="63"/>
        <v>391.35148200596666</v>
      </c>
      <c r="W134" s="50">
        <f t="shared" si="63"/>
        <v>829.5433632088816</v>
      </c>
      <c r="X134" s="50">
        <f t="shared" si="63"/>
        <v>386.49069647922153</v>
      </c>
      <c r="Y134" s="50">
        <f t="shared" si="63"/>
        <v>809.42688985652342</v>
      </c>
      <c r="Z134" s="50">
        <f t="shared" si="63"/>
        <v>133.47382623369475</v>
      </c>
      <c r="AA134" s="50">
        <f t="shared" si="63"/>
        <v>479.1059382085657</v>
      </c>
      <c r="AB134" s="50">
        <f t="shared" si="63"/>
        <v>758.85465751036679</v>
      </c>
      <c r="AC134" s="50">
        <f t="shared" si="63"/>
        <v>760.60247677252892</v>
      </c>
      <c r="AD134" s="50">
        <f t="shared" si="63"/>
        <v>13345.610387777524</v>
      </c>
      <c r="AF134" s="54"/>
    </row>
    <row r="135" spans="1:32" s="46" customFormat="1" x14ac:dyDescent="0.35">
      <c r="A135" s="49">
        <v>16</v>
      </c>
      <c r="B135" s="50">
        <f t="shared" si="62"/>
        <v>673.44719648777573</v>
      </c>
      <c r="C135" s="50">
        <f t="shared" si="63"/>
        <v>1165.466127696018</v>
      </c>
      <c r="D135" s="50">
        <f t="shared" si="63"/>
        <v>337.22737093715989</v>
      </c>
      <c r="E135" s="50">
        <f t="shared" si="63"/>
        <v>714.95429970479836</v>
      </c>
      <c r="F135" s="50">
        <f t="shared" si="63"/>
        <v>478.43485700241956</v>
      </c>
      <c r="G135" s="50">
        <f t="shared" si="63"/>
        <v>678.03562207014954</v>
      </c>
      <c r="H135" s="50">
        <f t="shared" si="63"/>
        <v>429.18358807471918</v>
      </c>
      <c r="I135" s="50">
        <f t="shared" si="63"/>
        <v>109.28230797038705</v>
      </c>
      <c r="J135" s="50">
        <f t="shared" si="63"/>
        <v>550.70352929506532</v>
      </c>
      <c r="K135" s="50">
        <f t="shared" si="63"/>
        <v>887.97765559950744</v>
      </c>
      <c r="L135" s="50">
        <f t="shared" si="63"/>
        <v>307.41366737027687</v>
      </c>
      <c r="M135" s="50">
        <f t="shared" si="63"/>
        <v>948.4447901103099</v>
      </c>
      <c r="N135" s="50">
        <f t="shared" si="63"/>
        <v>527.84594422540204</v>
      </c>
      <c r="O135" s="50">
        <f t="shared" si="63"/>
        <v>223.92202641258001</v>
      </c>
      <c r="P135" s="50">
        <f t="shared" si="63"/>
        <v>290.06675310518983</v>
      </c>
      <c r="Q135" s="50">
        <f t="shared" si="63"/>
        <v>93.827169368104634</v>
      </c>
      <c r="R135" s="50">
        <f t="shared" si="63"/>
        <v>557.2426973036462</v>
      </c>
      <c r="S135" s="50">
        <f t="shared" si="63"/>
        <v>771.26960500119878</v>
      </c>
      <c r="T135" s="50">
        <f t="shared" si="63"/>
        <v>467.58554266173996</v>
      </c>
      <c r="U135" s="50">
        <f t="shared" si="63"/>
        <v>90.640712054760726</v>
      </c>
      <c r="V135" s="50">
        <f t="shared" si="63"/>
        <v>463.46819380096713</v>
      </c>
      <c r="W135" s="50">
        <f t="shared" si="63"/>
        <v>974.70472934646227</v>
      </c>
      <c r="X135" s="50">
        <f t="shared" si="63"/>
        <v>451.57200853640973</v>
      </c>
      <c r="Y135" s="50">
        <f t="shared" si="63"/>
        <v>946.9405120904155</v>
      </c>
      <c r="Z135" s="50">
        <f t="shared" si="63"/>
        <v>155.94087017451633</v>
      </c>
      <c r="AA135" s="50">
        <f t="shared" si="63"/>
        <v>561.24641385331881</v>
      </c>
      <c r="AB135" s="50">
        <f t="shared" si="63"/>
        <v>889.64512673178865</v>
      </c>
      <c r="AC135" s="50">
        <f t="shared" si="63"/>
        <v>893.62031404870118</v>
      </c>
      <c r="AD135" s="50">
        <f t="shared" si="63"/>
        <v>15640.109631033791</v>
      </c>
      <c r="AF135" s="54"/>
    </row>
    <row r="136" spans="1:32" s="46" customFormat="1" x14ac:dyDescent="0.35">
      <c r="A136" s="49">
        <v>17</v>
      </c>
      <c r="B136" s="50">
        <f t="shared" si="62"/>
        <v>778.46531511458136</v>
      </c>
      <c r="C136" s="50">
        <f t="shared" si="63"/>
        <v>1348.2833779402372</v>
      </c>
      <c r="D136" s="50">
        <f t="shared" si="63"/>
        <v>390.2282487443012</v>
      </c>
      <c r="E136" s="50">
        <f t="shared" si="63"/>
        <v>833.92565994749737</v>
      </c>
      <c r="F136" s="50">
        <f t="shared" si="63"/>
        <v>553.04898513269507</v>
      </c>
      <c r="G136" s="50">
        <f t="shared" si="63"/>
        <v>787.28045181391747</v>
      </c>
      <c r="H136" s="50">
        <f t="shared" si="63"/>
        <v>497.41888824516451</v>
      </c>
      <c r="I136" s="50">
        <f t="shared" si="63"/>
        <v>128.0155791711843</v>
      </c>
      <c r="J136" s="50">
        <f t="shared" si="63"/>
        <v>637.53500036592402</v>
      </c>
      <c r="K136" s="50">
        <f t="shared" si="63"/>
        <v>1030.3286069713677</v>
      </c>
      <c r="L136" s="50">
        <f t="shared" si="63"/>
        <v>355.6201608273808</v>
      </c>
      <c r="M136" s="50">
        <f t="shared" si="63"/>
        <v>1098.3578672581464</v>
      </c>
      <c r="N136" s="50">
        <f t="shared" si="63"/>
        <v>611.83708424196152</v>
      </c>
      <c r="O136" s="50">
        <f t="shared" si="63"/>
        <v>258.44268676080679</v>
      </c>
      <c r="P136" s="50">
        <f t="shared" si="63"/>
        <v>335.92397350236615</v>
      </c>
      <c r="Q136" s="50">
        <f t="shared" si="63"/>
        <v>108.04647218135943</v>
      </c>
      <c r="R136" s="50">
        <f t="shared" si="63"/>
        <v>646.66243757129678</v>
      </c>
      <c r="S136" s="50">
        <f t="shared" si="63"/>
        <v>901.09246949843384</v>
      </c>
      <c r="T136" s="50">
        <f t="shared" si="63"/>
        <v>540.35740445668227</v>
      </c>
      <c r="U136" s="50">
        <f t="shared" si="63"/>
        <v>105.09727277480464</v>
      </c>
      <c r="V136" s="50">
        <f t="shared" si="63"/>
        <v>542.88427095854263</v>
      </c>
      <c r="W136" s="50">
        <f t="shared" si="63"/>
        <v>1133.5076537592652</v>
      </c>
      <c r="X136" s="50">
        <f t="shared" si="63"/>
        <v>522.40288360188026</v>
      </c>
      <c r="Y136" s="50">
        <f t="shared" si="63"/>
        <v>1096.7839347226677</v>
      </c>
      <c r="Z136" s="50">
        <f t="shared" si="63"/>
        <v>180.39145585994885</v>
      </c>
      <c r="AA136" s="50">
        <f t="shared" si="63"/>
        <v>650.86207470248053</v>
      </c>
      <c r="AB136" s="50">
        <f t="shared" si="63"/>
        <v>1032.4391217743794</v>
      </c>
      <c r="AC136" s="50">
        <f t="shared" si="63"/>
        <v>1039.1270829609045</v>
      </c>
      <c r="AD136" s="50">
        <f t="shared" si="63"/>
        <v>18144.366420860173</v>
      </c>
      <c r="AF136" s="54"/>
    </row>
    <row r="137" spans="1:32" s="46" customFormat="1" x14ac:dyDescent="0.35">
      <c r="A137" s="49">
        <v>18</v>
      </c>
      <c r="B137" s="50">
        <f t="shared" si="62"/>
        <v>892.07800456375037</v>
      </c>
      <c r="C137" s="50">
        <f t="shared" si="63"/>
        <v>1546.2131629445369</v>
      </c>
      <c r="D137" s="50">
        <f t="shared" si="63"/>
        <v>447.62479781606515</v>
      </c>
      <c r="E137" s="50">
        <f t="shared" si="63"/>
        <v>963.68585147479496</v>
      </c>
      <c r="F137" s="50">
        <f t="shared" si="63"/>
        <v>633.77036194287325</v>
      </c>
      <c r="G137" s="50">
        <f t="shared" si="63"/>
        <v>905.95970369919178</v>
      </c>
      <c r="H137" s="50">
        <f t="shared" si="63"/>
        <v>571.4224870785315</v>
      </c>
      <c r="I137" s="50">
        <f t="shared" si="63"/>
        <v>148.51993887355442</v>
      </c>
      <c r="J137" s="50">
        <f t="shared" si="63"/>
        <v>731.6068914315498</v>
      </c>
      <c r="K137" s="50">
        <f t="shared" si="63"/>
        <v>1184.8750520689414</v>
      </c>
      <c r="L137" s="50">
        <f t="shared" si="63"/>
        <v>407.80953177492034</v>
      </c>
      <c r="M137" s="50">
        <f t="shared" si="63"/>
        <v>1260.8226448463256</v>
      </c>
      <c r="N137" s="50">
        <f t="shared" si="63"/>
        <v>702.93805944343899</v>
      </c>
      <c r="O137" s="50">
        <f t="shared" si="63"/>
        <v>295.73249268374946</v>
      </c>
      <c r="P137" s="50">
        <f t="shared" si="63"/>
        <v>385.62186555132695</v>
      </c>
      <c r="Q137" s="50">
        <f t="shared" si="63"/>
        <v>123.37147895716282</v>
      </c>
      <c r="R137" s="50">
        <f t="shared" si="63"/>
        <v>743.75507643508422</v>
      </c>
      <c r="S137" s="50">
        <f t="shared" si="63"/>
        <v>1042.8833895524449</v>
      </c>
      <c r="T137" s="50">
        <f t="shared" si="63"/>
        <v>619.06458637678213</v>
      </c>
      <c r="U137" s="50">
        <f t="shared" si="63"/>
        <v>120.78223318861284</v>
      </c>
      <c r="V137" s="50">
        <f t="shared" si="63"/>
        <v>629.80443267812802</v>
      </c>
      <c r="W137" s="50">
        <f t="shared" si="63"/>
        <v>1306.2643363352574</v>
      </c>
      <c r="X137" s="50">
        <f t="shared" si="63"/>
        <v>599.08847228446359</v>
      </c>
      <c r="Y137" s="50">
        <f t="shared" si="63"/>
        <v>1259.1965583324436</v>
      </c>
      <c r="Z137" s="50">
        <f t="shared" si="63"/>
        <v>206.86175994592739</v>
      </c>
      <c r="AA137" s="50">
        <f t="shared" si="63"/>
        <v>748.10639892061306</v>
      </c>
      <c r="AB137" s="50">
        <f t="shared" si="63"/>
        <v>1187.4906148778275</v>
      </c>
      <c r="AC137" s="50">
        <f t="shared" si="63"/>
        <v>1197.4077794860389</v>
      </c>
      <c r="AD137" s="50">
        <f t="shared" si="63"/>
        <v>20862.757963564341</v>
      </c>
      <c r="AF137" s="54"/>
    </row>
    <row r="138" spans="1:32" s="46" customFormat="1" x14ac:dyDescent="0.35">
      <c r="A138" s="49">
        <v>19</v>
      </c>
      <c r="B138" s="50">
        <f t="shared" si="62"/>
        <v>1014.4264915383536</v>
      </c>
      <c r="C138" s="50">
        <f t="shared" si="63"/>
        <v>1759.5148143920201</v>
      </c>
      <c r="D138" s="50">
        <f t="shared" si="63"/>
        <v>509.49348469516855</v>
      </c>
      <c r="E138" s="50">
        <f t="shared" si="63"/>
        <v>1104.4888439559486</v>
      </c>
      <c r="F138" s="50">
        <f t="shared" si="63"/>
        <v>720.69940842063113</v>
      </c>
      <c r="G138" s="50">
        <f t="shared" si="63"/>
        <v>1034.2643996617342</v>
      </c>
      <c r="H138" s="50">
        <f t="shared" si="63"/>
        <v>651.30257785819504</v>
      </c>
      <c r="I138" s="50">
        <f t="shared" si="63"/>
        <v>170.84183174865618</v>
      </c>
      <c r="J138" s="50">
        <f t="shared" si="63"/>
        <v>833.04795897526174</v>
      </c>
      <c r="K138" s="50">
        <f t="shared" si="63"/>
        <v>1351.8571506277769</v>
      </c>
      <c r="L138" s="50">
        <f t="shared" si="63"/>
        <v>464.04997516779832</v>
      </c>
      <c r="M138" s="50">
        <f t="shared" si="63"/>
        <v>1436.0659944638819</v>
      </c>
      <c r="N138" s="50">
        <f t="shared" si="63"/>
        <v>801.28290366956583</v>
      </c>
      <c r="O138" s="50">
        <f t="shared" si="63"/>
        <v>335.83286699894683</v>
      </c>
      <c r="P138" s="50">
        <f t="shared" si="63"/>
        <v>439.2299351817594</v>
      </c>
      <c r="Q138" s="50">
        <f t="shared" si="63"/>
        <v>139.81613294529606</v>
      </c>
      <c r="R138" s="50">
        <f t="shared" si="63"/>
        <v>848.6725567388155</v>
      </c>
      <c r="S138" s="50">
        <f t="shared" si="63"/>
        <v>1196.9369286524748</v>
      </c>
      <c r="T138" s="50">
        <f t="shared" si="63"/>
        <v>703.80314232592525</v>
      </c>
      <c r="U138" s="50">
        <f t="shared" si="63"/>
        <v>137.71907886672707</v>
      </c>
      <c r="V138" s="50">
        <f t="shared" si="63"/>
        <v>724.42520579743689</v>
      </c>
      <c r="W138" s="50">
        <f t="shared" si="63"/>
        <v>1493.2738414403427</v>
      </c>
      <c r="X138" s="50">
        <f t="shared" si="63"/>
        <v>681.72920562153536</v>
      </c>
      <c r="Y138" s="50">
        <f t="shared" si="63"/>
        <v>1434.4072327908789</v>
      </c>
      <c r="Z138" s="50">
        <f t="shared" si="63"/>
        <v>235.38633395001213</v>
      </c>
      <c r="AA138" s="50">
        <f t="shared" si="63"/>
        <v>853.1262105160788</v>
      </c>
      <c r="AB138" s="50">
        <f t="shared" si="63"/>
        <v>1355.0426608192893</v>
      </c>
      <c r="AC138" s="50">
        <f t="shared" si="63"/>
        <v>1368.7353994374523</v>
      </c>
      <c r="AD138" s="50">
        <f t="shared" si="63"/>
        <v>23799.472567257966</v>
      </c>
      <c r="AF138" s="54"/>
    </row>
    <row r="139" spans="1:32" s="46" customFormat="1" x14ac:dyDescent="0.35">
      <c r="A139" s="49">
        <v>20</v>
      </c>
      <c r="B139" s="50">
        <f t="shared" si="62"/>
        <v>1145.6459456199657</v>
      </c>
      <c r="C139" s="50">
        <f t="shared" si="63"/>
        <v>1988.4366919418349</v>
      </c>
      <c r="D139" s="50">
        <f t="shared" si="63"/>
        <v>575.90755429721992</v>
      </c>
      <c r="E139" s="50">
        <f t="shared" si="63"/>
        <v>1256.5787638622799</v>
      </c>
      <c r="F139" s="50">
        <f t="shared" si="63"/>
        <v>813.93223946822934</v>
      </c>
      <c r="G139" s="50">
        <f t="shared" si="63"/>
        <v>1172.3778613896839</v>
      </c>
      <c r="H139" s="50">
        <f t="shared" si="63"/>
        <v>737.16289700732591</v>
      </c>
      <c r="I139" s="50">
        <f t="shared" si="63"/>
        <v>195.02594779725732</v>
      </c>
      <c r="J139" s="50">
        <f t="shared" si="63"/>
        <v>941.98157104775976</v>
      </c>
      <c r="K139" s="50">
        <f t="shared" si="63"/>
        <v>1531.5053062046732</v>
      </c>
      <c r="L139" s="50">
        <f t="shared" si="63"/>
        <v>524.40679872754436</v>
      </c>
      <c r="M139" s="50">
        <f t="shared" si="63"/>
        <v>1624.3053395067948</v>
      </c>
      <c r="N139" s="50">
        <f t="shared" si="63"/>
        <v>907.00013756476051</v>
      </c>
      <c r="O139" s="50">
        <f t="shared" si="63"/>
        <v>378.78340009450403</v>
      </c>
      <c r="P139" s="50">
        <f t="shared" si="63"/>
        <v>496.81479477915616</v>
      </c>
      <c r="Q139" s="50">
        <f t="shared" si="63"/>
        <v>157.39372155234125</v>
      </c>
      <c r="R139" s="50">
        <f t="shared" si="63"/>
        <v>961.56065848544688</v>
      </c>
      <c r="S139" s="50">
        <f t="shared" si="63"/>
        <v>1363.5363563809669</v>
      </c>
      <c r="T139" s="50">
        <f t="shared" si="63"/>
        <v>794.66498632375772</v>
      </c>
      <c r="U139" s="50">
        <f t="shared" si="63"/>
        <v>155.93033326223096</v>
      </c>
      <c r="V139" s="50">
        <f t="shared" si="63"/>
        <v>826.93569019062102</v>
      </c>
      <c r="W139" s="50">
        <f t="shared" si="63"/>
        <v>1694.823361579924</v>
      </c>
      <c r="X139" s="50">
        <f t="shared" ref="C139:AD146" si="64">$C81*X51</f>
        <v>770.42126505656495</v>
      </c>
      <c r="Y139" s="50">
        <f t="shared" si="64"/>
        <v>1622.6352980648592</v>
      </c>
      <c r="Z139" s="50">
        <f t="shared" si="64"/>
        <v>265.99826615380641</v>
      </c>
      <c r="AA139" s="50">
        <f t="shared" si="64"/>
        <v>966.06233009947471</v>
      </c>
      <c r="AB139" s="50">
        <f t="shared" si="64"/>
        <v>1535.3284597047557</v>
      </c>
      <c r="AC139" s="50">
        <f t="shared" si="64"/>
        <v>1553.3720934005748</v>
      </c>
      <c r="AD139" s="50">
        <f t="shared" si="64"/>
        <v>26958.528069564309</v>
      </c>
      <c r="AF139" s="54"/>
    </row>
    <row r="140" spans="1:32" s="46" customFormat="1" x14ac:dyDescent="0.35">
      <c r="A140" s="49">
        <v>21</v>
      </c>
      <c r="B140" s="50">
        <f t="shared" si="62"/>
        <v>1285.8660539947207</v>
      </c>
      <c r="C140" s="50">
        <f t="shared" si="64"/>
        <v>2233.2172171985649</v>
      </c>
      <c r="D140" s="50">
        <f t="shared" si="64"/>
        <v>646.9373328570224</v>
      </c>
      <c r="E140" s="50">
        <f t="shared" si="64"/>
        <v>1420.1907789126185</v>
      </c>
      <c r="F140" s="50">
        <f t="shared" si="64"/>
        <v>913.56107243991335</v>
      </c>
      <c r="G140" s="50">
        <f t="shared" si="64"/>
        <v>1320.4764177131676</v>
      </c>
      <c r="H140" s="50">
        <f t="shared" si="64"/>
        <v>829.10313831696658</v>
      </c>
      <c r="I140" s="50">
        <f t="shared" si="64"/>
        <v>221.11537764199721</v>
      </c>
      <c r="J140" s="50">
        <f t="shared" si="64"/>
        <v>1058.5262122288475</v>
      </c>
      <c r="K140" s="50">
        <f t="shared" si="64"/>
        <v>1724.0410662100469</v>
      </c>
      <c r="L140" s="50">
        <f t="shared" si="64"/>
        <v>588.9426951210919</v>
      </c>
      <c r="M140" s="50">
        <f t="shared" si="64"/>
        <v>1825.7495383477717</v>
      </c>
      <c r="N140" s="50">
        <f t="shared" si="64"/>
        <v>1020.2132805844257</v>
      </c>
      <c r="O140" s="50">
        <f t="shared" si="64"/>
        <v>424.62202643262015</v>
      </c>
      <c r="P140" s="50">
        <f t="shared" si="64"/>
        <v>558.44043360689818</v>
      </c>
      <c r="Q140" s="50">
        <f t="shared" si="64"/>
        <v>176.11694129970721</v>
      </c>
      <c r="R140" s="50">
        <f t="shared" si="64"/>
        <v>1082.5595668945591</v>
      </c>
      <c r="S140" s="50">
        <f t="shared" si="64"/>
        <v>1542.9546568080036</v>
      </c>
      <c r="T140" s="50">
        <f t="shared" si="64"/>
        <v>891.73828626889542</v>
      </c>
      <c r="U140" s="50">
        <f t="shared" si="64"/>
        <v>175.4376468694237</v>
      </c>
      <c r="V140" s="50">
        <f t="shared" si="64"/>
        <v>937.51821619006216</v>
      </c>
      <c r="W140" s="50">
        <f t="shared" si="64"/>
        <v>1911.1892987958411</v>
      </c>
      <c r="X140" s="50">
        <f t="shared" si="64"/>
        <v>865.25698293023538</v>
      </c>
      <c r="Y140" s="50">
        <f t="shared" si="64"/>
        <v>1824.0914721504621</v>
      </c>
      <c r="Z140" s="50">
        <f t="shared" si="64"/>
        <v>298.72931956078622</v>
      </c>
      <c r="AA140" s="50">
        <f t="shared" si="64"/>
        <v>1087.050130648538</v>
      </c>
      <c r="AB140" s="50">
        <f t="shared" si="64"/>
        <v>1728.5722651352792</v>
      </c>
      <c r="AC140" s="50">
        <f t="shared" si="64"/>
        <v>1751.5701550330152</v>
      </c>
      <c r="AD140" s="50">
        <f t="shared" si="64"/>
        <v>30343.787580191482</v>
      </c>
      <c r="AF140" s="54"/>
    </row>
    <row r="141" spans="1:32" s="46" customFormat="1" x14ac:dyDescent="0.35">
      <c r="A141" s="49">
        <v>22</v>
      </c>
      <c r="B141" s="50">
        <f t="shared" si="62"/>
        <v>1435.2115151292185</v>
      </c>
      <c r="C141" s="50">
        <f t="shared" si="64"/>
        <v>2494.0857625572894</v>
      </c>
      <c r="D141" s="50">
        <f t="shared" si="64"/>
        <v>722.6504884179501</v>
      </c>
      <c r="E141" s="50">
        <f t="shared" si="64"/>
        <v>1595.5518626014145</v>
      </c>
      <c r="F141" s="50">
        <f t="shared" si="64"/>
        <v>1019.6745780699016</v>
      </c>
      <c r="G141" s="50">
        <f t="shared" si="64"/>
        <v>1478.7300144930309</v>
      </c>
      <c r="H141" s="50">
        <f t="shared" si="64"/>
        <v>927.21930959913357</v>
      </c>
      <c r="I141" s="50">
        <f t="shared" si="64"/>
        <v>249.15174700760838</v>
      </c>
      <c r="J141" s="50">
        <f t="shared" si="64"/>
        <v>1182.7959179910449</v>
      </c>
      <c r="K141" s="50">
        <f t="shared" si="64"/>
        <v>1929.6778975085285</v>
      </c>
      <c r="L141" s="50">
        <f t="shared" si="64"/>
        <v>657.71797592820997</v>
      </c>
      <c r="M141" s="50">
        <f t="shared" si="64"/>
        <v>2040.5996442515147</v>
      </c>
      <c r="N141" s="50">
        <f t="shared" si="64"/>
        <v>1141.0412918753495</v>
      </c>
      <c r="O141" s="50">
        <f t="shared" si="64"/>
        <v>473.38517590594392</v>
      </c>
      <c r="P141" s="50">
        <f t="shared" si="64"/>
        <v>624.16845049355697</v>
      </c>
      <c r="Q141" s="50">
        <f t="shared" si="64"/>
        <v>195.99795335592825</v>
      </c>
      <c r="R141" s="50">
        <f t="shared" si="64"/>
        <v>1211.8043619724269</v>
      </c>
      <c r="S141" s="50">
        <f t="shared" si="64"/>
        <v>1735.4554008195903</v>
      </c>
      <c r="T141" s="50">
        <f t="shared" si="64"/>
        <v>995.1078020795062</v>
      </c>
      <c r="U141" s="50">
        <f t="shared" si="64"/>
        <v>196.26187401602385</v>
      </c>
      <c r="V141" s="50">
        <f t="shared" si="64"/>
        <v>1056.3489138890818</v>
      </c>
      <c r="W141" s="50">
        <f t="shared" si="64"/>
        <v>2142.6381979375178</v>
      </c>
      <c r="X141" s="50">
        <f t="shared" si="64"/>
        <v>966.3251867578125</v>
      </c>
      <c r="Y141" s="50">
        <f t="shared" si="64"/>
        <v>2038.9786151861535</v>
      </c>
      <c r="Z141" s="50">
        <f t="shared" si="64"/>
        <v>333.61005048429433</v>
      </c>
      <c r="AA141" s="50">
        <f t="shared" si="64"/>
        <v>1216.2200162436773</v>
      </c>
      <c r="AB141" s="50">
        <f t="shared" si="64"/>
        <v>1934.9901669120482</v>
      </c>
      <c r="AC141" s="50">
        <f t="shared" si="64"/>
        <v>1963.5728739486165</v>
      </c>
      <c r="AD141" s="50">
        <f t="shared" si="64"/>
        <v>33958.97304543238</v>
      </c>
      <c r="AF141" s="54"/>
    </row>
    <row r="142" spans="1:32" x14ac:dyDescent="0.35">
      <c r="A142" s="49">
        <v>23</v>
      </c>
      <c r="B142" s="50">
        <f t="shared" si="62"/>
        <v>1593.8024661868894</v>
      </c>
      <c r="C142" s="50">
        <f t="shared" si="64"/>
        <v>2771.2634213107635</v>
      </c>
      <c r="D142" s="50">
        <f t="shared" si="64"/>
        <v>803.11225657494151</v>
      </c>
      <c r="E142" s="50">
        <f t="shared" si="64"/>
        <v>1782.8814600177845</v>
      </c>
      <c r="F142" s="50">
        <f t="shared" si="64"/>
        <v>1132.3581843033476</v>
      </c>
      <c r="G142" s="50">
        <f t="shared" si="64"/>
        <v>1647.302744484454</v>
      </c>
      <c r="H142" s="50">
        <f t="shared" si="64"/>
        <v>1031.6040421535956</v>
      </c>
      <c r="I142" s="50">
        <f t="shared" si="64"/>
        <v>279.17533403435857</v>
      </c>
      <c r="J142" s="50">
        <f t="shared" si="64"/>
        <v>1314.9006512622252</v>
      </c>
      <c r="K142" s="50">
        <f t="shared" si="64"/>
        <v>2148.6218599449226</v>
      </c>
      <c r="L142" s="50">
        <f t="shared" si="64"/>
        <v>730.79077434647434</v>
      </c>
      <c r="M142" s="50">
        <f t="shared" si="64"/>
        <v>2269.0495643462864</v>
      </c>
      <c r="N142" s="50">
        <f t="shared" si="64"/>
        <v>1269.5989528583057</v>
      </c>
      <c r="O142" s="50">
        <f t="shared" si="64"/>
        <v>525.10790467170716</v>
      </c>
      <c r="P142" s="50">
        <f t="shared" si="64"/>
        <v>694.05825561521874</v>
      </c>
      <c r="Q142" s="50">
        <f t="shared" si="64"/>
        <v>217.04843140050934</v>
      </c>
      <c r="R142" s="50">
        <f t="shared" si="64"/>
        <v>1349.4254436899487</v>
      </c>
      <c r="S142" s="50">
        <f t="shared" si="64"/>
        <v>1941.2935063482291</v>
      </c>
      <c r="T142" s="50">
        <f t="shared" si="64"/>
        <v>1104.8551783746675</v>
      </c>
      <c r="U142" s="50">
        <f t="shared" si="64"/>
        <v>218.42313951656899</v>
      </c>
      <c r="V142" s="50">
        <f t="shared" si="64"/>
        <v>1183.5982097615888</v>
      </c>
      <c r="W142" s="50">
        <f t="shared" si="64"/>
        <v>2389.4275582241098</v>
      </c>
      <c r="X142" s="50">
        <f t="shared" si="64"/>
        <v>1073.7114975138472</v>
      </c>
      <c r="Y142" s="50">
        <f t="shared" si="64"/>
        <v>2267.4923921449099</v>
      </c>
      <c r="Z142" s="50">
        <f t="shared" si="64"/>
        <v>370.66991128844057</v>
      </c>
      <c r="AA142" s="50">
        <f t="shared" si="64"/>
        <v>1353.6978376419891</v>
      </c>
      <c r="AB142" s="50">
        <f t="shared" si="64"/>
        <v>2154.7907708087896</v>
      </c>
      <c r="AC142" s="50">
        <f t="shared" si="64"/>
        <v>2189.615277341707</v>
      </c>
      <c r="AD142" s="50">
        <f t="shared" si="64"/>
        <v>37807.677026166588</v>
      </c>
    </row>
    <row r="143" spans="1:32" x14ac:dyDescent="0.35">
      <c r="A143" s="49">
        <v>24</v>
      </c>
      <c r="B143" s="50">
        <f t="shared" si="62"/>
        <v>1761.7548557210559</v>
      </c>
      <c r="C143" s="50">
        <f t="shared" si="64"/>
        <v>3064.963679616742</v>
      </c>
      <c r="D143" s="50">
        <f t="shared" si="64"/>
        <v>888.38563749178797</v>
      </c>
      <c r="E143" s="50">
        <f t="shared" si="64"/>
        <v>1982.3920716181331</v>
      </c>
      <c r="F143" s="50">
        <f t="shared" si="64"/>
        <v>1251.6943412297474</v>
      </c>
      <c r="G143" s="50">
        <f t="shared" si="64"/>
        <v>1826.3533108627728</v>
      </c>
      <c r="H143" s="50">
        <f t="shared" si="64"/>
        <v>1142.3468611723013</v>
      </c>
      <c r="I143" s="50">
        <f t="shared" si="64"/>
        <v>311.22517229523095</v>
      </c>
      <c r="J143" s="50">
        <f t="shared" si="64"/>
        <v>1454.9466311840811</v>
      </c>
      <c r="K143" s="50">
        <f t="shared" si="64"/>
        <v>2381.0721952961044</v>
      </c>
      <c r="L143" s="50">
        <f t="shared" si="64"/>
        <v>808.21722205803553</v>
      </c>
      <c r="M143" s="50">
        <f t="shared" si="64"/>
        <v>2511.2866350860663</v>
      </c>
      <c r="N143" s="50">
        <f t="shared" si="64"/>
        <v>1405.9972015455085</v>
      </c>
      <c r="O143" s="50">
        <f t="shared" si="64"/>
        <v>579.82400906453768</v>
      </c>
      <c r="P143" s="50">
        <f t="shared" si="64"/>
        <v>768.16724670995802</v>
      </c>
      <c r="Q143" s="50">
        <f t="shared" si="64"/>
        <v>239.27960318328417</v>
      </c>
      <c r="R143" s="50">
        <f t="shared" si="64"/>
        <v>1495.548903803086</v>
      </c>
      <c r="S143" s="50">
        <f t="shared" si="64"/>
        <v>2160.7159053546925</v>
      </c>
      <c r="T143" s="50">
        <f t="shared" si="64"/>
        <v>1221.0591996213313</v>
      </c>
      <c r="U143" s="50">
        <f t="shared" si="64"/>
        <v>241.9408969297258</v>
      </c>
      <c r="V143" s="50">
        <f t="shared" si="64"/>
        <v>1319.4312627536619</v>
      </c>
      <c r="W143" s="50">
        <f t="shared" si="64"/>
        <v>2651.8065438118965</v>
      </c>
      <c r="X143" s="50">
        <f t="shared" si="64"/>
        <v>1187.4985899030103</v>
      </c>
      <c r="Y143" s="50">
        <f t="shared" si="64"/>
        <v>2509.8218516111287</v>
      </c>
      <c r="Z143" s="50">
        <f t="shared" si="64"/>
        <v>409.93734003169328</v>
      </c>
      <c r="AA143" s="50">
        <f t="shared" si="64"/>
        <v>1499.6052555401193</v>
      </c>
      <c r="AB143" s="50">
        <f t="shared" si="64"/>
        <v>2388.1757930486501</v>
      </c>
      <c r="AC143" s="50">
        <f t="shared" si="64"/>
        <v>2429.924779292126</v>
      </c>
      <c r="AD143" s="50">
        <f t="shared" si="64"/>
        <v>41893.372995836471</v>
      </c>
    </row>
    <row r="144" spans="1:32" x14ac:dyDescent="0.35">
      <c r="A144" s="49">
        <v>25</v>
      </c>
      <c r="B144" s="50">
        <f t="shared" si="62"/>
        <v>1939.1807707538103</v>
      </c>
      <c r="C144" s="50">
        <f t="shared" si="64"/>
        <v>3375.3930066026755</v>
      </c>
      <c r="D144" s="50">
        <f t="shared" si="64"/>
        <v>978.53156895164693</v>
      </c>
      <c r="E144" s="50">
        <f t="shared" si="64"/>
        <v>2194.2897681989921</v>
      </c>
      <c r="F144" s="50">
        <f t="shared" si="64"/>
        <v>1377.7627535932295</v>
      </c>
      <c r="G144" s="50">
        <f t="shared" si="64"/>
        <v>2016.0354352612014</v>
      </c>
      <c r="H144" s="50">
        <f t="shared" si="64"/>
        <v>1259.5344235118939</v>
      </c>
      <c r="I144" s="50">
        <f t="shared" si="64"/>
        <v>345.33914180370857</v>
      </c>
      <c r="J144" s="50">
        <f t="shared" si="64"/>
        <v>1603.0366219714197</v>
      </c>
      <c r="K144" s="50">
        <f t="shared" si="64"/>
        <v>2627.2218455139628</v>
      </c>
      <c r="L144" s="50">
        <f t="shared" si="64"/>
        <v>890.05160454444092</v>
      </c>
      <c r="M144" s="50">
        <f t="shared" si="64"/>
        <v>2767.4921279936602</v>
      </c>
      <c r="N144" s="50">
        <f t="shared" si="64"/>
        <v>1550.3434265349053</v>
      </c>
      <c r="O144" s="50">
        <f t="shared" si="64"/>
        <v>637.56612542648315</v>
      </c>
      <c r="P144" s="50">
        <f t="shared" si="64"/>
        <v>846.55096394618488</v>
      </c>
      <c r="Q144" s="50">
        <f t="shared" si="64"/>
        <v>262.70228685134322</v>
      </c>
      <c r="R144" s="50">
        <f t="shared" si="64"/>
        <v>1650.2968530591068</v>
      </c>
      <c r="S144" s="50">
        <f t="shared" si="64"/>
        <v>2393.9621325587668</v>
      </c>
      <c r="T144" s="50">
        <f t="shared" si="64"/>
        <v>1343.7960140026939</v>
      </c>
      <c r="U144" s="50">
        <f t="shared" si="64"/>
        <v>266.83397979943294</v>
      </c>
      <c r="V144" s="50">
        <f t="shared" si="64"/>
        <v>1464.0083495303838</v>
      </c>
      <c r="W144" s="50">
        <f t="shared" si="64"/>
        <v>2930.016609804682</v>
      </c>
      <c r="X144" s="50">
        <f t="shared" si="64"/>
        <v>1307.7664209221398</v>
      </c>
      <c r="Y144" s="50">
        <f t="shared" si="64"/>
        <v>2766.1499344911945</v>
      </c>
      <c r="Z144" s="50">
        <f t="shared" si="64"/>
        <v>451.43983918601202</v>
      </c>
      <c r="AA144" s="50">
        <f t="shared" si="64"/>
        <v>1654.0600601186065</v>
      </c>
      <c r="AB144" s="50">
        <f t="shared" si="64"/>
        <v>2635.3405834607197</v>
      </c>
      <c r="AC144" s="50">
        <f t="shared" si="64"/>
        <v>2684.7217527804228</v>
      </c>
      <c r="AD144" s="50">
        <f t="shared" si="64"/>
        <v>46219.424401173725</v>
      </c>
    </row>
    <row r="145" spans="1:30" x14ac:dyDescent="0.35">
      <c r="A145" s="49">
        <v>26</v>
      </c>
      <c r="B145" s="50">
        <f t="shared" si="62"/>
        <v>2126.1887255139864</v>
      </c>
      <c r="C145" s="50">
        <f t="shared" si="64"/>
        <v>3702.7513756142002</v>
      </c>
      <c r="D145" s="50">
        <f t="shared" si="64"/>
        <v>1073.609079244331</v>
      </c>
      <c r="E145" s="50">
        <f t="shared" si="64"/>
        <v>2418.774647714486</v>
      </c>
      <c r="F145" s="50">
        <f t="shared" si="64"/>
        <v>1510.6405860493871</v>
      </c>
      <c r="G145" s="50">
        <f t="shared" si="64"/>
        <v>2216.4982190151986</v>
      </c>
      <c r="H145" s="50">
        <f t="shared" si="64"/>
        <v>1383.2507279805598</v>
      </c>
      <c r="I145" s="50">
        <f t="shared" si="64"/>
        <v>381.55404985339476</v>
      </c>
      <c r="J145" s="50">
        <f t="shared" si="64"/>
        <v>1759.2701881927269</v>
      </c>
      <c r="K145" s="50">
        <f t="shared" si="64"/>
        <v>2887.2579113651027</v>
      </c>
      <c r="L145" s="50">
        <f t="shared" si="64"/>
        <v>976.34649827433282</v>
      </c>
      <c r="M145" s="50">
        <f t="shared" si="64"/>
        <v>3037.8416967139942</v>
      </c>
      <c r="N145" s="50">
        <f t="shared" si="64"/>
        <v>1702.7417270378135</v>
      </c>
      <c r="O145" s="50">
        <f t="shared" si="64"/>
        <v>698.36581811711255</v>
      </c>
      <c r="P145" s="50">
        <f t="shared" si="64"/>
        <v>929.26322682136879</v>
      </c>
      <c r="Q145" s="50">
        <f t="shared" si="64"/>
        <v>287.32692289581058</v>
      </c>
      <c r="R145" s="50">
        <f t="shared" si="64"/>
        <v>1813.7877107925681</v>
      </c>
      <c r="S145" s="50">
        <f t="shared" si="64"/>
        <v>2641.2648479802315</v>
      </c>
      <c r="T145" s="50">
        <f t="shared" si="64"/>
        <v>1473.1393310016717</v>
      </c>
      <c r="U145" s="50">
        <f t="shared" si="64"/>
        <v>293.12064698459477</v>
      </c>
      <c r="V145" s="50">
        <f t="shared" si="64"/>
        <v>1617.4852066740923</v>
      </c>
      <c r="W145" s="50">
        <f t="shared" si="64"/>
        <v>3224.2920568934787</v>
      </c>
      <c r="X145" s="50">
        <f t="shared" si="64"/>
        <v>1434.5924317515735</v>
      </c>
      <c r="Y145" s="50">
        <f t="shared" si="64"/>
        <v>3036.6539237351203</v>
      </c>
      <c r="Z145" s="50">
        <f t="shared" si="64"/>
        <v>495.20404516765382</v>
      </c>
      <c r="AA145" s="50">
        <f t="shared" si="64"/>
        <v>1817.1764537474885</v>
      </c>
      <c r="AB145" s="50">
        <f t="shared" si="64"/>
        <v>2896.4745885114185</v>
      </c>
      <c r="AC145" s="50">
        <f t="shared" si="64"/>
        <v>2954.220036469163</v>
      </c>
      <c r="AD145" s="50">
        <f t="shared" si="64"/>
        <v>50789.092680112859</v>
      </c>
    </row>
    <row r="146" spans="1:30" x14ac:dyDescent="0.35">
      <c r="A146" s="49">
        <v>27</v>
      </c>
      <c r="B146" s="50">
        <f t="shared" si="62"/>
        <v>2322.8839177006321</v>
      </c>
      <c r="C146" s="50">
        <f t="shared" si="64"/>
        <v>4047.23272710539</v>
      </c>
      <c r="D146" s="50">
        <f t="shared" si="64"/>
        <v>1173.6754229610472</v>
      </c>
      <c r="E146" s="50">
        <f t="shared" si="64"/>
        <v>2656.0412425753466</v>
      </c>
      <c r="F146" s="50">
        <f t="shared" si="64"/>
        <v>1650.4026453383781</v>
      </c>
      <c r="G146" s="50">
        <f t="shared" si="64"/>
        <v>2427.8864646505626</v>
      </c>
      <c r="H146" s="50">
        <f t="shared" si="64"/>
        <v>1513.5773022990322</v>
      </c>
      <c r="I146" s="50">
        <f t="shared" si="64"/>
        <v>419.90570318619291</v>
      </c>
      <c r="J146" s="50">
        <f t="shared" si="64"/>
        <v>1923.7439215764514</v>
      </c>
      <c r="K146" s="50">
        <f t="shared" si="64"/>
        <v>3161.3620604515609</v>
      </c>
      <c r="L146" s="50">
        <f t="shared" si="64"/>
        <v>1067.1528925282355</v>
      </c>
      <c r="M146" s="50">
        <f t="shared" si="64"/>
        <v>3322.5057742872668</v>
      </c>
      <c r="N146" s="50">
        <f t="shared" si="64"/>
        <v>1863.2931440784166</v>
      </c>
      <c r="O146" s="50">
        <f t="shared" si="64"/>
        <v>762.25365752611845</v>
      </c>
      <c r="P146" s="50">
        <f t="shared" si="64"/>
        <v>1016.3562558188246</v>
      </c>
      <c r="Q146" s="50">
        <f t="shared" si="64"/>
        <v>313.16360240305499</v>
      </c>
      <c r="R146" s="50">
        <f t="shared" si="64"/>
        <v>1986.1364625775593</v>
      </c>
      <c r="S146" s="50">
        <f t="shared" si="64"/>
        <v>2902.8503030840479</v>
      </c>
      <c r="T146" s="50">
        <f t="shared" si="64"/>
        <v>1609.1605967262758</v>
      </c>
      <c r="U146" s="50">
        <f t="shared" si="64"/>
        <v>320.8186229705741</v>
      </c>
      <c r="V146" s="50">
        <f t="shared" si="64"/>
        <v>1780.0133361713627</v>
      </c>
      <c r="W146" s="50">
        <f t="shared" si="64"/>
        <v>3534.8605253080004</v>
      </c>
      <c r="X146" s="50">
        <f t="shared" si="64"/>
        <v>1568.0517270421619</v>
      </c>
      <c r="Y146" s="50">
        <f t="shared" si="64"/>
        <v>3321.5058440189464</v>
      </c>
      <c r="Z146" s="50">
        <f t="shared" si="64"/>
        <v>541.25579008088414</v>
      </c>
      <c r="AA146" s="50">
        <f t="shared" si="64"/>
        <v>1989.0653024166104</v>
      </c>
      <c r="AB146" s="50">
        <f t="shared" si="64"/>
        <v>3171.7617632684769</v>
      </c>
      <c r="AC146" s="50">
        <f t="shared" si="64"/>
        <v>3238.627386016632</v>
      </c>
      <c r="AD146" s="50">
        <f t="shared" si="64"/>
        <v>55605.544394168042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65A44-1D01-464E-8C63-76104D3F2771}">
  <sheetPr codeName="Sheet11"/>
  <dimension ref="A1:AF145"/>
  <sheetViews>
    <sheetView topLeftCell="N76" workbookViewId="0">
      <selection activeCell="F21" sqref="F21"/>
    </sheetView>
  </sheetViews>
  <sheetFormatPr defaultRowHeight="14.5" x14ac:dyDescent="0.35"/>
  <cols>
    <col min="1" max="1" width="26.81640625" bestFit="1" customWidth="1"/>
    <col min="2" max="2" width="12.90625" customWidth="1"/>
    <col min="3" max="3" width="7.1796875" bestFit="1" customWidth="1"/>
    <col min="4" max="4" width="6.26953125" bestFit="1" customWidth="1"/>
    <col min="5" max="5" width="10.08984375" bestFit="1" customWidth="1"/>
    <col min="6" max="6" width="12.08984375" bestFit="1" customWidth="1"/>
    <col min="7" max="7" width="12.90625" bestFit="1" customWidth="1"/>
    <col min="8" max="8" width="8.36328125" bestFit="1" customWidth="1"/>
    <col min="9" max="9" width="14.1796875" bestFit="1" customWidth="1"/>
    <col min="10" max="10" width="7.54296875" bestFit="1" customWidth="1"/>
    <col min="11" max="11" width="7.90625" bestFit="1" customWidth="1"/>
    <col min="12" max="12" width="9.90625" bestFit="1" customWidth="1"/>
    <col min="13" max="13" width="11" bestFit="1" customWidth="1"/>
    <col min="14" max="14" width="6.81640625" bestFit="1" customWidth="1"/>
    <col min="15" max="15" width="12.90625" bestFit="1" customWidth="1"/>
    <col min="16" max="16" width="7.1796875" bestFit="1" customWidth="1"/>
    <col min="17" max="17" width="7.08984375" bestFit="1" customWidth="1"/>
    <col min="18" max="18" width="7.54296875" bestFit="1" customWidth="1"/>
    <col min="19" max="19" width="7.453125" bestFit="1" customWidth="1"/>
    <col min="20" max="20" width="11.36328125" bestFit="1" customWidth="1"/>
    <col min="21" max="21" width="6.54296875" bestFit="1" customWidth="1"/>
    <col min="22" max="22" width="10.7265625" bestFit="1" customWidth="1"/>
    <col min="23" max="23" width="8.6328125" bestFit="1" customWidth="1"/>
    <col min="24" max="24" width="9.54296875" bestFit="1" customWidth="1"/>
    <col min="25" max="25" width="8.7265625" bestFit="1" customWidth="1"/>
    <col min="26" max="26" width="6.81640625" bestFit="1" customWidth="1"/>
    <col min="27" max="27" width="9.1796875" bestFit="1" customWidth="1"/>
    <col min="28" max="28" width="10.1796875" bestFit="1" customWidth="1"/>
    <col min="29" max="29" width="6.36328125" bestFit="1" customWidth="1"/>
    <col min="30" max="30" width="11.81640625" bestFit="1" customWidth="1"/>
    <col min="31" max="31" width="9.453125" bestFit="1" customWidth="1"/>
    <col min="32" max="32" width="17.26953125" bestFit="1" customWidth="1"/>
  </cols>
  <sheetData>
    <row r="1" spans="1:32" x14ac:dyDescent="0.35">
      <c r="A1" s="74" t="s">
        <v>68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</row>
    <row r="2" spans="1:32" x14ac:dyDescent="0.35">
      <c r="A2" s="46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</row>
    <row r="3" spans="1:32" x14ac:dyDescent="0.35">
      <c r="A3" s="48" t="s">
        <v>83</v>
      </c>
      <c r="B3" s="49" t="s">
        <v>38</v>
      </c>
      <c r="C3" s="49" t="s">
        <v>39</v>
      </c>
      <c r="D3" s="49" t="s">
        <v>40</v>
      </c>
      <c r="E3" s="49" t="s">
        <v>41</v>
      </c>
      <c r="F3" s="49" t="s">
        <v>42</v>
      </c>
      <c r="G3" s="49" t="s">
        <v>43</v>
      </c>
      <c r="H3" s="49" t="s">
        <v>44</v>
      </c>
      <c r="I3" s="49" t="s">
        <v>45</v>
      </c>
      <c r="J3" s="49" t="s">
        <v>46</v>
      </c>
      <c r="K3" s="49" t="s">
        <v>47</v>
      </c>
      <c r="L3" s="49" t="s">
        <v>48</v>
      </c>
      <c r="M3" s="49" t="s">
        <v>49</v>
      </c>
      <c r="N3" s="49" t="s">
        <v>50</v>
      </c>
      <c r="O3" s="49" t="s">
        <v>51</v>
      </c>
      <c r="P3" s="49" t="s">
        <v>52</v>
      </c>
      <c r="Q3" s="49" t="s">
        <v>53</v>
      </c>
      <c r="R3" s="49" t="s">
        <v>54</v>
      </c>
      <c r="S3" s="49" t="s">
        <v>55</v>
      </c>
      <c r="T3" s="49" t="s">
        <v>56</v>
      </c>
      <c r="U3" s="49" t="s">
        <v>57</v>
      </c>
      <c r="V3" s="49" t="s">
        <v>58</v>
      </c>
      <c r="W3" s="49" t="s">
        <v>59</v>
      </c>
      <c r="X3" s="49" t="s">
        <v>60</v>
      </c>
      <c r="Y3" s="49" t="s">
        <v>61</v>
      </c>
      <c r="Z3" s="49" t="s">
        <v>62</v>
      </c>
      <c r="AA3" s="49" t="s">
        <v>63</v>
      </c>
      <c r="AB3" s="49" t="s">
        <v>64</v>
      </c>
      <c r="AC3" s="49" t="s">
        <v>65</v>
      </c>
      <c r="AD3" s="49" t="s">
        <v>66</v>
      </c>
      <c r="AE3" s="52" t="s">
        <v>95</v>
      </c>
      <c r="AF3" s="52" t="s">
        <v>67</v>
      </c>
    </row>
    <row r="4" spans="1:32" x14ac:dyDescent="0.35">
      <c r="A4" s="49">
        <v>2</v>
      </c>
      <c r="B4" s="66">
        <v>59880</v>
      </c>
      <c r="C4" s="66">
        <v>99470</v>
      </c>
      <c r="D4" s="66">
        <v>28490</v>
      </c>
      <c r="E4" s="66">
        <v>44440</v>
      </c>
      <c r="F4" s="66">
        <v>42350</v>
      </c>
      <c r="G4" s="66">
        <v>49100</v>
      </c>
      <c r="H4" s="66">
        <v>34770</v>
      </c>
      <c r="I4" s="66">
        <v>5360</v>
      </c>
      <c r="J4" s="66">
        <v>45890</v>
      </c>
      <c r="K4" s="66">
        <v>67850</v>
      </c>
      <c r="L4" s="66">
        <v>26410</v>
      </c>
      <c r="M4" s="66">
        <v>78760</v>
      </c>
      <c r="N4" s="66">
        <v>41810</v>
      </c>
      <c r="O4" s="66">
        <v>20810</v>
      </c>
      <c r="P4" s="66">
        <v>23680</v>
      </c>
      <c r="Q4" s="66">
        <v>9390</v>
      </c>
      <c r="R4" s="66">
        <v>41790</v>
      </c>
      <c r="S4" s="66">
        <v>40570</v>
      </c>
      <c r="T4" s="66">
        <v>41770</v>
      </c>
      <c r="U4" s="66">
        <v>7240</v>
      </c>
      <c r="V4" s="66">
        <v>22570</v>
      </c>
      <c r="W4" s="66">
        <v>66460</v>
      </c>
      <c r="X4" s="66">
        <v>38740</v>
      </c>
      <c r="Y4" s="66">
        <v>78250</v>
      </c>
      <c r="Z4" s="66">
        <v>13200</v>
      </c>
      <c r="AA4" s="66">
        <v>44330</v>
      </c>
      <c r="AB4" s="66">
        <v>67660</v>
      </c>
      <c r="AC4" s="66">
        <v>62650</v>
      </c>
      <c r="AD4" s="66">
        <f>SUM(B4:AC4)</f>
        <v>1203690</v>
      </c>
      <c r="AE4" s="66">
        <v>109</v>
      </c>
      <c r="AF4" s="67">
        <f>AE4/AD4</f>
        <v>9.0554877086292986E-5</v>
      </c>
    </row>
    <row r="5" spans="1:32" x14ac:dyDescent="0.35">
      <c r="A5" s="49">
        <v>3</v>
      </c>
      <c r="B5" s="66">
        <v>59880</v>
      </c>
      <c r="C5" s="66">
        <v>102750</v>
      </c>
      <c r="D5" s="66">
        <v>29330</v>
      </c>
      <c r="E5" s="66">
        <v>45830</v>
      </c>
      <c r="F5" s="66">
        <v>42900</v>
      </c>
      <c r="G5" s="66">
        <v>54130</v>
      </c>
      <c r="H5" s="66">
        <v>34830</v>
      </c>
      <c r="I5" s="66">
        <v>5400</v>
      </c>
      <c r="J5" s="66">
        <v>47260</v>
      </c>
      <c r="K5" s="66">
        <v>71320</v>
      </c>
      <c r="L5" s="66">
        <v>26930</v>
      </c>
      <c r="M5" s="66">
        <v>79480</v>
      </c>
      <c r="N5" s="66">
        <v>43610</v>
      </c>
      <c r="O5" s="66">
        <v>21020</v>
      </c>
      <c r="P5" s="66">
        <v>24580</v>
      </c>
      <c r="Q5" s="66">
        <v>9350</v>
      </c>
      <c r="R5" s="66">
        <v>44620</v>
      </c>
      <c r="S5" s="66">
        <v>48010</v>
      </c>
      <c r="T5" s="66">
        <v>42270</v>
      </c>
      <c r="U5" s="66">
        <v>7260</v>
      </c>
      <c r="V5" s="66">
        <v>23000</v>
      </c>
      <c r="W5" s="66">
        <v>72360</v>
      </c>
      <c r="X5" s="66">
        <v>39890</v>
      </c>
      <c r="Y5" s="66">
        <v>80200</v>
      </c>
      <c r="Z5" s="66">
        <v>13850</v>
      </c>
      <c r="AA5" s="66">
        <v>45130</v>
      </c>
      <c r="AB5" s="66">
        <v>69710</v>
      </c>
      <c r="AC5" s="66">
        <v>65350</v>
      </c>
      <c r="AD5" s="66">
        <f t="shared" ref="AD5:AD29" si="0">SUM(B5:AC5)</f>
        <v>1250250</v>
      </c>
      <c r="AE5" s="66">
        <v>137</v>
      </c>
      <c r="AF5" s="67">
        <f t="shared" ref="AF5:AF29" si="1">AE5/AD5</f>
        <v>1.0957808438312337E-4</v>
      </c>
    </row>
    <row r="6" spans="1:32" x14ac:dyDescent="0.35">
      <c r="A6" s="49">
        <v>4</v>
      </c>
      <c r="B6" s="66">
        <v>61030</v>
      </c>
      <c r="C6" s="66">
        <v>104470</v>
      </c>
      <c r="D6" s="66">
        <v>30430</v>
      </c>
      <c r="E6" s="66">
        <v>47300</v>
      </c>
      <c r="F6" s="66">
        <v>43390</v>
      </c>
      <c r="G6" s="66">
        <v>55210</v>
      </c>
      <c r="H6" s="66">
        <v>36670</v>
      </c>
      <c r="I6" s="66">
        <v>6420</v>
      </c>
      <c r="J6" s="66">
        <v>48400</v>
      </c>
      <c r="K6" s="66">
        <v>72740</v>
      </c>
      <c r="L6" s="66">
        <v>27660</v>
      </c>
      <c r="M6" s="66">
        <v>82800</v>
      </c>
      <c r="N6" s="66">
        <v>45330</v>
      </c>
      <c r="O6" s="66">
        <v>21280</v>
      </c>
      <c r="P6" s="66">
        <v>25670</v>
      </c>
      <c r="Q6" s="66">
        <v>9400</v>
      </c>
      <c r="R6" s="66">
        <v>45960</v>
      </c>
      <c r="S6" s="66">
        <v>52450</v>
      </c>
      <c r="T6" s="66">
        <v>43090</v>
      </c>
      <c r="U6" s="66">
        <v>7470</v>
      </c>
      <c r="V6" s="66">
        <v>28170</v>
      </c>
      <c r="W6" s="66">
        <v>77380</v>
      </c>
      <c r="X6" s="66">
        <v>40100</v>
      </c>
      <c r="Y6" s="66">
        <v>81310</v>
      </c>
      <c r="Z6" s="66">
        <v>14150</v>
      </c>
      <c r="AA6" s="66">
        <v>47290</v>
      </c>
      <c r="AB6" s="66">
        <v>73480</v>
      </c>
      <c r="AC6" s="66">
        <v>69030</v>
      </c>
      <c r="AD6" s="66">
        <f t="shared" si="0"/>
        <v>1298080</v>
      </c>
      <c r="AE6" s="66">
        <v>520</v>
      </c>
      <c r="AF6" s="67">
        <f t="shared" si="1"/>
        <v>4.005916430420313E-4</v>
      </c>
    </row>
    <row r="7" spans="1:32" x14ac:dyDescent="0.35">
      <c r="A7" s="49">
        <v>5</v>
      </c>
      <c r="B7" s="66">
        <v>62430</v>
      </c>
      <c r="C7" s="66">
        <v>105240</v>
      </c>
      <c r="D7" s="66">
        <v>30070</v>
      </c>
      <c r="E7" s="66">
        <v>54520</v>
      </c>
      <c r="F7" s="66">
        <v>43930</v>
      </c>
      <c r="G7" s="66">
        <v>57070</v>
      </c>
      <c r="H7" s="66">
        <v>37170</v>
      </c>
      <c r="I7" s="66">
        <v>7730</v>
      </c>
      <c r="J7" s="66">
        <v>49410</v>
      </c>
      <c r="K7" s="66">
        <v>74690</v>
      </c>
      <c r="L7" s="66">
        <v>27660</v>
      </c>
      <c r="M7" s="66">
        <v>83960</v>
      </c>
      <c r="N7" s="66">
        <v>45320</v>
      </c>
      <c r="O7" s="66">
        <v>21290</v>
      </c>
      <c r="P7" s="66">
        <v>25820</v>
      </c>
      <c r="Q7" s="66">
        <v>9390</v>
      </c>
      <c r="R7" s="66">
        <v>47820</v>
      </c>
      <c r="S7" s="66">
        <v>57290</v>
      </c>
      <c r="T7" s="66">
        <v>42970</v>
      </c>
      <c r="U7" s="66">
        <v>7940</v>
      </c>
      <c r="V7" s="66">
        <v>32260</v>
      </c>
      <c r="W7" s="66">
        <v>77890</v>
      </c>
      <c r="X7" s="66">
        <v>40390</v>
      </c>
      <c r="Y7" s="66">
        <v>82210</v>
      </c>
      <c r="Z7" s="66">
        <v>14170</v>
      </c>
      <c r="AA7" s="66">
        <v>47070</v>
      </c>
      <c r="AB7" s="66">
        <v>75600</v>
      </c>
      <c r="AC7" s="66">
        <v>71980</v>
      </c>
      <c r="AD7" s="66">
        <f t="shared" si="0"/>
        <v>1333290</v>
      </c>
      <c r="AE7" s="66">
        <v>940</v>
      </c>
      <c r="AF7" s="67">
        <f t="shared" si="1"/>
        <v>7.0502291324468043E-4</v>
      </c>
    </row>
    <row r="8" spans="1:32" x14ac:dyDescent="0.35">
      <c r="A8" s="49">
        <v>6</v>
      </c>
      <c r="B8" s="66">
        <v>61730</v>
      </c>
      <c r="C8" s="66">
        <v>105420</v>
      </c>
      <c r="D8" s="66">
        <v>30360</v>
      </c>
      <c r="E8" s="66">
        <v>56980</v>
      </c>
      <c r="F8" s="66">
        <v>43930</v>
      </c>
      <c r="G8" s="66">
        <v>57570</v>
      </c>
      <c r="H8" s="66">
        <v>37670</v>
      </c>
      <c r="I8" s="66">
        <v>7730</v>
      </c>
      <c r="J8" s="66">
        <v>49180</v>
      </c>
      <c r="K8" s="66">
        <v>76490</v>
      </c>
      <c r="L8" s="66">
        <v>27890</v>
      </c>
      <c r="M8" s="66">
        <v>84670</v>
      </c>
      <c r="N8" s="66">
        <v>46600</v>
      </c>
      <c r="O8" s="66">
        <v>21030</v>
      </c>
      <c r="P8" s="66">
        <v>25730</v>
      </c>
      <c r="Q8" s="66">
        <v>9110</v>
      </c>
      <c r="R8" s="66">
        <v>47800</v>
      </c>
      <c r="S8" s="66">
        <v>57970</v>
      </c>
      <c r="T8" s="66">
        <v>42430</v>
      </c>
      <c r="U8" s="66">
        <v>7980</v>
      </c>
      <c r="V8" s="66">
        <v>32780</v>
      </c>
      <c r="W8" s="66">
        <v>80080</v>
      </c>
      <c r="X8" s="66">
        <v>41180</v>
      </c>
      <c r="Y8" s="66">
        <v>83590</v>
      </c>
      <c r="Z8" s="66">
        <v>14120</v>
      </c>
      <c r="AA8" s="66">
        <v>48590</v>
      </c>
      <c r="AB8" s="66">
        <v>76690</v>
      </c>
      <c r="AC8" s="66">
        <v>74600</v>
      </c>
      <c r="AD8" s="66">
        <f t="shared" si="0"/>
        <v>1349900</v>
      </c>
      <c r="AE8" s="66">
        <v>1593</v>
      </c>
      <c r="AF8" s="67">
        <f t="shared" si="1"/>
        <v>1.1800874138825099E-3</v>
      </c>
    </row>
    <row r="9" spans="1:32" x14ac:dyDescent="0.35">
      <c r="A9" s="49">
        <v>7</v>
      </c>
      <c r="B9" s="66">
        <v>61730</v>
      </c>
      <c r="C9" s="66">
        <v>105450</v>
      </c>
      <c r="D9" s="66">
        <v>30400</v>
      </c>
      <c r="E9" s="66">
        <v>58130</v>
      </c>
      <c r="F9" s="66">
        <v>43930</v>
      </c>
      <c r="G9" s="66">
        <v>57570</v>
      </c>
      <c r="H9" s="66">
        <v>38220</v>
      </c>
      <c r="I9" s="66">
        <v>8300</v>
      </c>
      <c r="J9" s="66">
        <v>49240</v>
      </c>
      <c r="K9" s="66">
        <v>77840</v>
      </c>
      <c r="L9" s="66">
        <v>27890</v>
      </c>
      <c r="M9" s="66">
        <v>84670</v>
      </c>
      <c r="N9" s="66">
        <v>46320</v>
      </c>
      <c r="O9" s="66">
        <v>20860</v>
      </c>
      <c r="P9" s="66">
        <v>25610</v>
      </c>
      <c r="Q9" s="66">
        <v>8970</v>
      </c>
      <c r="R9" s="66">
        <v>47740</v>
      </c>
      <c r="S9" s="66">
        <v>58860</v>
      </c>
      <c r="T9" s="66">
        <v>43640</v>
      </c>
      <c r="U9" s="66">
        <v>7930</v>
      </c>
      <c r="V9" s="66">
        <v>35200</v>
      </c>
      <c r="W9" s="66">
        <v>81860</v>
      </c>
      <c r="X9" s="66">
        <v>41050</v>
      </c>
      <c r="Y9" s="66">
        <v>86150</v>
      </c>
      <c r="Z9" s="66">
        <v>13960</v>
      </c>
      <c r="AA9" s="66">
        <v>50200</v>
      </c>
      <c r="AB9" s="66">
        <v>76690</v>
      </c>
      <c r="AC9" s="66">
        <v>75420</v>
      </c>
      <c r="AD9" s="66">
        <f t="shared" si="0"/>
        <v>1363830</v>
      </c>
      <c r="AE9" s="66">
        <v>1769</v>
      </c>
      <c r="AF9" s="67">
        <f t="shared" si="1"/>
        <v>1.2970824809543711E-3</v>
      </c>
    </row>
    <row r="10" spans="1:32" x14ac:dyDescent="0.35">
      <c r="A10" s="49">
        <v>8</v>
      </c>
      <c r="B10" s="68">
        <f>1937.1*LN(A10) + 58361</f>
        <v>62389.086210388006</v>
      </c>
      <c r="C10" s="68">
        <f t="shared" ref="C10:C29" si="2">4804.2*LN(A10) + 96974</f>
        <v>106964.05305453826</v>
      </c>
      <c r="D10" s="68">
        <f>1529.1*LN(A10) + 27674</f>
        <v>30853.674061382637</v>
      </c>
      <c r="E10" s="68">
        <f>12177*LN(A10) + 33898</f>
        <v>59219.359653035361</v>
      </c>
      <c r="F10" s="68">
        <f>1384.9*LN(A10) + 41437</f>
        <v>44316.818591072406</v>
      </c>
      <c r="G10" s="68">
        <f>6700.6*LN(A10) + 45588</f>
        <v>59521.505994179912</v>
      </c>
      <c r="H10" s="68">
        <f>3004*LN(A10) + 32287</f>
        <v>38533.642391206224</v>
      </c>
      <c r="I10" s="68">
        <f>2603*LN(A10) + 3124.9</f>
        <v>8537.6863329926127</v>
      </c>
      <c r="J10" s="68">
        <f>2874.9*LN(A10) + 44145</f>
        <v>50123.186488175357</v>
      </c>
      <c r="K10" s="68">
        <f>7801.7*LN(A10) + 62403</f>
        <v>78626.179075723572</v>
      </c>
      <c r="L10" s="68">
        <f>1246.9*LN(A10) + 25635</f>
        <v>28227.855658320586</v>
      </c>
      <c r="M10" s="68">
        <f>5449.5*LN(A10) + 74647</f>
        <v>85978.91668138426</v>
      </c>
      <c r="N10" s="68">
        <f>3788.8*LN(A10) + 39448</f>
        <v>47326.588113116566</v>
      </c>
      <c r="O10" s="68">
        <f>105.64*LN(A10) + 20898</f>
        <v>21117.672204463059</v>
      </c>
      <c r="P10" s="68">
        <f>1678.4*LN(A10) + 22797</f>
        <v>26287.134683555436</v>
      </c>
      <c r="Q10" s="68">
        <f>-287.8*LN(A10) + 9677.3</f>
        <v>9078.8367243045432</v>
      </c>
      <c r="R10" s="68">
        <f>5015.8*LN(A10) + 38828</f>
        <v>49258.062884757717</v>
      </c>
      <c r="S10" s="69">
        <f>15139*LN(A10) + 31015</f>
        <v>62495.665499491035</v>
      </c>
      <c r="T10" s="69">
        <f>1150.2*LN(A10) + 41061</f>
        <v>43452.77366124015</v>
      </c>
      <c r="U10" s="69">
        <f>696.28*LN(A10) + 6647.3</f>
        <v>8095.1735566408361</v>
      </c>
      <c r="V10" s="69">
        <f>10996*LN(A10) + 13373</f>
        <v>36238.539192311473</v>
      </c>
      <c r="W10" s="69">
        <f>12012*LN(A10) + 58937</f>
        <v>83915.251798658195</v>
      </c>
      <c r="X10" s="69">
        <f>1856.6*LN(A10) + 37587</f>
        <v>41447.691166282784</v>
      </c>
      <c r="Y10" s="69">
        <f>5668.3*LN(A10) + 73898</f>
        <v>85684.89849070381</v>
      </c>
      <c r="Z10" s="69">
        <f>628.47*LN(A10) + 13015</f>
        <v>14321.866625699526</v>
      </c>
      <c r="AA10" s="69">
        <f>4447.7*LN(A10) + 40782</f>
        <v>50030.732144929403</v>
      </c>
      <c r="AB10" s="69">
        <f>8054.1*LN(A10) + 61861</f>
        <v>78609.03012084357</v>
      </c>
      <c r="AC10" s="69">
        <f>10897*LN(A10) + 54355</f>
        <v>77014.674479685171</v>
      </c>
      <c r="AD10" s="68">
        <f t="shared" si="0"/>
        <v>1387666.5555390827</v>
      </c>
      <c r="AE10" s="68">
        <v>7749.7294373988561</v>
      </c>
      <c r="AF10" s="70">
        <f t="shared" si="1"/>
        <v>5.5847201955431074E-3</v>
      </c>
    </row>
    <row r="11" spans="1:32" x14ac:dyDescent="0.35">
      <c r="A11" s="49">
        <v>9</v>
      </c>
      <c r="B11" s="68">
        <f t="shared" ref="B11:B29" si="3">1937.1*LN(A11) + 58361</f>
        <v>62617.243728757989</v>
      </c>
      <c r="C11" s="68">
        <f t="shared" si="2"/>
        <v>107529.90631443866</v>
      </c>
      <c r="D11" s="68">
        <f t="shared" ref="D11:D29" si="4">1529.1*LN(A11) + 27674</f>
        <v>31033.776101204814</v>
      </c>
      <c r="E11" s="68">
        <f t="shared" ref="E11:E29" si="5">12177*LN(A11) + 33898</f>
        <v>60653.603678223146</v>
      </c>
      <c r="F11" s="68">
        <f t="shared" ref="F11:F29" si="6">1384.9*LN(A11) + 41437</f>
        <v>44479.936317152933</v>
      </c>
      <c r="G11" s="68">
        <f t="shared" ref="G11:G29" si="7">6700.6*LN(A11) + 45588</f>
        <v>60310.723002899074</v>
      </c>
      <c r="H11" s="68">
        <f t="shared" ref="H11:H29" si="8">3004*LN(A11) + 32287</f>
        <v>38887.462630318005</v>
      </c>
      <c r="I11" s="68">
        <f t="shared" ref="I11:I29" si="9">2603*LN(A11) + 3124.9</f>
        <v>8844.2755748061791</v>
      </c>
      <c r="J11" s="68">
        <f t="shared" ref="J11:J29" si="10">2874.9*LN(A11) + 44145</f>
        <v>50461.800937383901</v>
      </c>
      <c r="K11" s="68">
        <f t="shared" ref="K11:K29" si="11">7801.7*LN(A11) + 62403</f>
        <v>79545.086985003989</v>
      </c>
      <c r="L11" s="68">
        <f t="shared" ref="L11:L29" si="12">1246.9*LN(A11) + 25635</f>
        <v>28374.719325480532</v>
      </c>
      <c r="M11" s="68">
        <f t="shared" ref="M11:M29" si="13">5449.5*LN(A11) + 74647</f>
        <v>86620.77533419372</v>
      </c>
      <c r="N11" s="68">
        <f t="shared" ref="N11:N29" si="14">3788.8*LN(A11) + 39448</f>
        <v>47772.844478611471</v>
      </c>
      <c r="O11" s="68">
        <f t="shared" ref="O11:O29" si="15">105.64*LN(A11) + 20898</f>
        <v>21130.1148043498</v>
      </c>
      <c r="P11" s="68">
        <f t="shared" ref="P11:P29" si="16">1678.4*LN(A11) + 22797</f>
        <v>26484.82173060111</v>
      </c>
      <c r="Q11" s="68">
        <f t="shared" ref="Q11:Q29" si="17">-287.8*LN(A11) + 9677.3</f>
        <v>9044.9387666426355</v>
      </c>
      <c r="R11" s="68">
        <f t="shared" ref="R11:R29" si="18">5015.8*LN(A11) + 38828</f>
        <v>49848.839035003009</v>
      </c>
      <c r="S11" s="69">
        <f t="shared" ref="S11:S29" si="19">15139*LN(A11) + 31015</f>
        <v>64278.782876293029</v>
      </c>
      <c r="T11" s="69">
        <f t="shared" ref="T11:T29" si="20">1150.2*LN(A11) + 41061</f>
        <v>43588.247708852119</v>
      </c>
      <c r="U11" s="69">
        <f t="shared" ref="U11:U29" si="21">696.28*LN(A11) + 6647.3</f>
        <v>8177.1835287076628</v>
      </c>
      <c r="V11" s="69">
        <f t="shared" ref="V11:V29" si="22">10996*LN(A11) + 13373</f>
        <v>37533.681452389072</v>
      </c>
      <c r="W11" s="69">
        <f t="shared" ref="W11:W29" si="23">12012*LN(A11) + 58937</f>
        <v>85330.061622962676</v>
      </c>
      <c r="X11" s="69">
        <f t="shared" ref="X11:X29" si="24">1856.6*LN(A11) + 37587</f>
        <v>41666.367150282422</v>
      </c>
      <c r="Y11" s="69">
        <f t="shared" ref="Y11:Y29" si="25">5668.3*LN(A11) + 73898</f>
        <v>86352.5280717149</v>
      </c>
      <c r="Z11" s="69">
        <f t="shared" ref="Z11:Z29" si="26">628.47*LN(A11) + 13015</f>
        <v>14395.889730118493</v>
      </c>
      <c r="AA11" s="69">
        <f t="shared" ref="AA11:AA29" si="27">4447.7*LN(A11) + 40782</f>
        <v>50554.595752618305</v>
      </c>
      <c r="AB11" s="69">
        <f t="shared" ref="AB11:AB29" si="28">8054.1*LN(A11) + 61861</f>
        <v>79557.666468323645</v>
      </c>
      <c r="AC11" s="69">
        <f t="shared" ref="AC11:AC29" si="29">10897*LN(A11) + 54355</f>
        <v>78298.156219232784</v>
      </c>
      <c r="AD11" s="68">
        <f t="shared" si="0"/>
        <v>1403374.0293265663</v>
      </c>
      <c r="AE11" s="68">
        <v>10570.460267343695</v>
      </c>
      <c r="AF11" s="70">
        <f t="shared" si="1"/>
        <v>7.5321760603024104E-3</v>
      </c>
    </row>
    <row r="12" spans="1:32" x14ac:dyDescent="0.35">
      <c r="A12" s="49">
        <v>10</v>
      </c>
      <c r="B12" s="68">
        <f t="shared" si="3"/>
        <v>62821.337583638764</v>
      </c>
      <c r="C12" s="68">
        <f t="shared" si="2"/>
        <v>108036.079303762</v>
      </c>
      <c r="D12" s="68">
        <f t="shared" si="4"/>
        <v>31194.882865697196</v>
      </c>
      <c r="E12" s="68">
        <f t="shared" si="5"/>
        <v>61936.578677388497</v>
      </c>
      <c r="F12" s="68">
        <f t="shared" si="6"/>
        <v>44625.850095287453</v>
      </c>
      <c r="G12" s="68">
        <f t="shared" si="7"/>
        <v>61016.701674115902</v>
      </c>
      <c r="H12" s="68">
        <f t="shared" si="8"/>
        <v>39203.965619354116</v>
      </c>
      <c r="I12" s="68">
        <f t="shared" si="9"/>
        <v>9118.5289970635022</v>
      </c>
      <c r="J12" s="68">
        <f t="shared" si="10"/>
        <v>50764.701883848582</v>
      </c>
      <c r="K12" s="68">
        <f t="shared" si="11"/>
        <v>80367.078120011647</v>
      </c>
      <c r="L12" s="68">
        <f t="shared" si="12"/>
        <v>28506.093352454278</v>
      </c>
      <c r="M12" s="68">
        <f t="shared" si="13"/>
        <v>87194.937464271061</v>
      </c>
      <c r="N12" s="68">
        <f t="shared" si="14"/>
        <v>48172.03440033584</v>
      </c>
      <c r="O12" s="68">
        <f t="shared" si="15"/>
        <v>21141.245089223892</v>
      </c>
      <c r="P12" s="68">
        <f t="shared" si="16"/>
        <v>26661.658820081208</v>
      </c>
      <c r="Q12" s="68">
        <f t="shared" si="17"/>
        <v>9014.6160102363137</v>
      </c>
      <c r="R12" s="68">
        <f t="shared" si="18"/>
        <v>50377.306309439533</v>
      </c>
      <c r="S12" s="69">
        <f t="shared" si="19"/>
        <v>65873.83572283687</v>
      </c>
      <c r="T12" s="69">
        <f t="shared" si="20"/>
        <v>43709.43337396175</v>
      </c>
      <c r="U12" s="69">
        <f t="shared" si="21"/>
        <v>8250.5439485498937</v>
      </c>
      <c r="V12" s="69">
        <f t="shared" si="22"/>
        <v>38692.22568256253</v>
      </c>
      <c r="W12" s="69">
        <f t="shared" si="23"/>
        <v>86595.652137044483</v>
      </c>
      <c r="X12" s="69">
        <f t="shared" si="24"/>
        <v>41861.979483652744</v>
      </c>
      <c r="Y12" s="69">
        <f t="shared" si="25"/>
        <v>86949.743082618152</v>
      </c>
      <c r="Z12" s="69">
        <f t="shared" si="26"/>
        <v>14462.105653393968</v>
      </c>
      <c r="AA12" s="69">
        <f t="shared" si="27"/>
        <v>51023.207718109617</v>
      </c>
      <c r="AB12" s="69">
        <f t="shared" si="28"/>
        <v>80406.250597483348</v>
      </c>
      <c r="AC12" s="69">
        <f t="shared" si="29"/>
        <v>79446.269758356124</v>
      </c>
      <c r="AD12" s="68">
        <f t="shared" si="0"/>
        <v>1417424.8434247791</v>
      </c>
      <c r="AE12" s="68">
        <v>13953.501028796727</v>
      </c>
      <c r="AF12" s="70">
        <f t="shared" si="1"/>
        <v>9.8442616506440681E-3</v>
      </c>
    </row>
    <row r="13" spans="1:32" x14ac:dyDescent="0.35">
      <c r="A13" s="49">
        <v>11</v>
      </c>
      <c r="B13" s="68">
        <f t="shared" si="3"/>
        <v>63005.96293293772</v>
      </c>
      <c r="C13" s="68">
        <f t="shared" si="2"/>
        <v>108493.96846957793</v>
      </c>
      <c r="D13" s="68">
        <f t="shared" si="4"/>
        <v>31340.621661635989</v>
      </c>
      <c r="E13" s="68">
        <f t="shared" si="5"/>
        <v>63097.170736865759</v>
      </c>
      <c r="F13" s="68">
        <f t="shared" si="6"/>
        <v>44757.845163298465</v>
      </c>
      <c r="G13" s="68">
        <f t="shared" si="7"/>
        <v>61655.337064912761</v>
      </c>
      <c r="H13" s="68">
        <f t="shared" si="8"/>
        <v>39490.277399486309</v>
      </c>
      <c r="I13" s="68">
        <f t="shared" si="9"/>
        <v>9366.6213950941583</v>
      </c>
      <c r="J13" s="68">
        <f t="shared" si="10"/>
        <v>51038.709119768035</v>
      </c>
      <c r="K13" s="68">
        <f t="shared" si="11"/>
        <v>81110.659549791046</v>
      </c>
      <c r="L13" s="68">
        <f t="shared" si="12"/>
        <v>28624.935615652288</v>
      </c>
      <c r="M13" s="68">
        <f t="shared" si="13"/>
        <v>87714.330289114718</v>
      </c>
      <c r="N13" s="68">
        <f t="shared" si="14"/>
        <v>48533.145609578467</v>
      </c>
      <c r="O13" s="68">
        <f t="shared" si="15"/>
        <v>21151.313656618418</v>
      </c>
      <c r="P13" s="68">
        <f t="shared" si="16"/>
        <v>26821.627425864786</v>
      </c>
      <c r="Q13" s="68">
        <f t="shared" si="17"/>
        <v>8987.1857404886287</v>
      </c>
      <c r="R13" s="68">
        <f t="shared" si="18"/>
        <v>50855.363109302067</v>
      </c>
      <c r="S13" s="69">
        <f t="shared" si="19"/>
        <v>67316.736534894531</v>
      </c>
      <c r="T13" s="69">
        <f t="shared" si="20"/>
        <v>43819.059142772683</v>
      </c>
      <c r="U13" s="69">
        <f t="shared" si="21"/>
        <v>8316.9065205440493</v>
      </c>
      <c r="V13" s="69">
        <f t="shared" si="22"/>
        <v>39740.256419690879</v>
      </c>
      <c r="W13" s="69">
        <f t="shared" si="23"/>
        <v>87740.518016854025</v>
      </c>
      <c r="X13" s="69">
        <f t="shared" si="24"/>
        <v>42038.932363477456</v>
      </c>
      <c r="Y13" s="69">
        <f t="shared" si="25"/>
        <v>87489.989774803005</v>
      </c>
      <c r="Z13" s="69">
        <f t="shared" si="26"/>
        <v>14522.005242095593</v>
      </c>
      <c r="AA13" s="69">
        <f t="shared" si="27"/>
        <v>51447.11880482531</v>
      </c>
      <c r="AB13" s="69">
        <f t="shared" si="28"/>
        <v>81173.88831664536</v>
      </c>
      <c r="AC13" s="69">
        <f t="shared" si="29"/>
        <v>80484.864787683851</v>
      </c>
      <c r="AD13" s="68">
        <f t="shared" si="0"/>
        <v>1430135.3508642742</v>
      </c>
      <c r="AE13" s="68">
        <v>17937.812131761522</v>
      </c>
      <c r="AF13" s="70">
        <f t="shared" si="1"/>
        <v>1.2542737385605606E-2</v>
      </c>
    </row>
    <row r="14" spans="1:32" x14ac:dyDescent="0.35">
      <c r="A14" s="49">
        <v>12</v>
      </c>
      <c r="B14" s="68">
        <f t="shared" si="3"/>
        <v>63174.512671304336</v>
      </c>
      <c r="C14" s="68">
        <f t="shared" si="2"/>
        <v>108911.9885269115</v>
      </c>
      <c r="D14" s="68">
        <f t="shared" si="4"/>
        <v>31473.67075819083</v>
      </c>
      <c r="E14" s="68">
        <f t="shared" si="5"/>
        <v>64156.708274468481</v>
      </c>
      <c r="F14" s="68">
        <f t="shared" si="6"/>
        <v>44878.347219291405</v>
      </c>
      <c r="G14" s="68">
        <f t="shared" si="7"/>
        <v>62238.365497569481</v>
      </c>
      <c r="H14" s="68">
        <f t="shared" si="8"/>
        <v>39751.659575963153</v>
      </c>
      <c r="I14" s="68">
        <f t="shared" si="9"/>
        <v>9593.1120093981644</v>
      </c>
      <c r="J14" s="68">
        <f t="shared" si="10"/>
        <v>51288.85812747552</v>
      </c>
      <c r="K14" s="68">
        <f t="shared" si="11"/>
        <v>81789.496209651043</v>
      </c>
      <c r="L14" s="68">
        <f t="shared" si="12"/>
        <v>28733.430101620659</v>
      </c>
      <c r="M14" s="68">
        <f t="shared" si="13"/>
        <v>88188.4987880197</v>
      </c>
      <c r="N14" s="68">
        <f t="shared" si="14"/>
        <v>48862.814314716772</v>
      </c>
      <c r="O14" s="68">
        <f t="shared" si="15"/>
        <v>21160.505538483605</v>
      </c>
      <c r="P14" s="68">
        <f t="shared" si="16"/>
        <v>26967.667321004181</v>
      </c>
      <c r="Q14" s="68">
        <f t="shared" si="17"/>
        <v>8962.1438661910124</v>
      </c>
      <c r="R14" s="68">
        <f t="shared" si="18"/>
        <v>51291.794774006652</v>
      </c>
      <c r="S14" s="69">
        <f t="shared" si="19"/>
        <v>68634.001771140538</v>
      </c>
      <c r="T14" s="69">
        <f t="shared" si="20"/>
        <v>43919.139628586156</v>
      </c>
      <c r="U14" s="69">
        <f t="shared" si="21"/>
        <v>8377.4908021143892</v>
      </c>
      <c r="V14" s="69">
        <f t="shared" si="22"/>
        <v>40697.03352106885</v>
      </c>
      <c r="W14" s="69">
        <f t="shared" si="23"/>
        <v>88785.698677253458</v>
      </c>
      <c r="X14" s="69">
        <f t="shared" si="24"/>
        <v>42200.477685996404</v>
      </c>
      <c r="Y14" s="69">
        <f t="shared" si="25"/>
        <v>87983.196362993331</v>
      </c>
      <c r="Z14" s="69">
        <f t="shared" si="26"/>
        <v>14576.689282192265</v>
      </c>
      <c r="AA14" s="69">
        <f t="shared" si="27"/>
        <v>51834.119306262088</v>
      </c>
      <c r="AB14" s="69">
        <f t="shared" si="28"/>
        <v>81874.686648057541</v>
      </c>
      <c r="AC14" s="69">
        <f t="shared" si="29"/>
        <v>81433.027762739832</v>
      </c>
      <c r="AD14" s="68">
        <f t="shared" si="0"/>
        <v>1441739.1350226714</v>
      </c>
      <c r="AE14" s="68">
        <v>22560.953196624851</v>
      </c>
      <c r="AF14" s="70">
        <f t="shared" si="1"/>
        <v>1.5648429489479091E-2</v>
      </c>
    </row>
    <row r="15" spans="1:32" x14ac:dyDescent="0.35">
      <c r="A15" s="49">
        <v>13</v>
      </c>
      <c r="B15" s="68">
        <f t="shared" si="3"/>
        <v>63329.563400338739</v>
      </c>
      <c r="C15" s="68">
        <f t="shared" si="2"/>
        <v>109296.52970311671</v>
      </c>
      <c r="D15" s="68">
        <f t="shared" si="4"/>
        <v>31596.064062494435</v>
      </c>
      <c r="E15" s="68">
        <f t="shared" si="5"/>
        <v>65131.388325809137</v>
      </c>
      <c r="F15" s="68">
        <f t="shared" si="6"/>
        <v>44989.198365148484</v>
      </c>
      <c r="G15" s="68">
        <f t="shared" si="7"/>
        <v>62774.699664606771</v>
      </c>
      <c r="H15" s="68">
        <f t="shared" si="8"/>
        <v>39992.107869814456</v>
      </c>
      <c r="I15" s="68">
        <f t="shared" si="9"/>
        <v>9801.4631774723803</v>
      </c>
      <c r="J15" s="68">
        <f t="shared" si="10"/>
        <v>51518.972907766176</v>
      </c>
      <c r="K15" s="68">
        <f t="shared" si="11"/>
        <v>82413.965402107671</v>
      </c>
      <c r="L15" s="68">
        <f t="shared" si="12"/>
        <v>28833.235353818789</v>
      </c>
      <c r="M15" s="68">
        <f t="shared" si="13"/>
        <v>88624.691523486646</v>
      </c>
      <c r="N15" s="68">
        <f t="shared" si="14"/>
        <v>49166.080125550274</v>
      </c>
      <c r="O15" s="68">
        <f t="shared" si="15"/>
        <v>21168.961250122236</v>
      </c>
      <c r="P15" s="68">
        <f t="shared" si="16"/>
        <v>27102.011001563442</v>
      </c>
      <c r="Q15" s="68">
        <f t="shared" si="17"/>
        <v>8939.1075749225693</v>
      </c>
      <c r="R15" s="68">
        <f t="shared" si="18"/>
        <v>51693.272987155578</v>
      </c>
      <c r="S15" s="69">
        <f t="shared" si="19"/>
        <v>69845.768322610209</v>
      </c>
      <c r="T15" s="69">
        <f t="shared" si="20"/>
        <v>44011.20475095226</v>
      </c>
      <c r="U15" s="69">
        <f t="shared" si="21"/>
        <v>8433.2229386133185</v>
      </c>
      <c r="V15" s="69">
        <f t="shared" si="22"/>
        <v>41577.183134647057</v>
      </c>
      <c r="W15" s="69">
        <f t="shared" si="23"/>
        <v>89747.171681827982</v>
      </c>
      <c r="X15" s="69">
        <f t="shared" si="24"/>
        <v>42349.084977063088</v>
      </c>
      <c r="Y15" s="69">
        <f t="shared" si="25"/>
        <v>88436.902442899227</v>
      </c>
      <c r="Z15" s="69">
        <f t="shared" si="26"/>
        <v>14626.993722683852</v>
      </c>
      <c r="AA15" s="69">
        <f t="shared" si="27"/>
        <v>52190.125257181673</v>
      </c>
      <c r="AB15" s="69">
        <f t="shared" si="28"/>
        <v>82519.358619930965</v>
      </c>
      <c r="AC15" s="69">
        <f t="shared" si="29"/>
        <v>82305.253148258373</v>
      </c>
      <c r="AD15" s="68">
        <f t="shared" si="0"/>
        <v>1452413.5816919624</v>
      </c>
      <c r="AE15" s="68">
        <v>27859.255056179292</v>
      </c>
      <c r="AF15" s="70">
        <f t="shared" si="1"/>
        <v>1.9181351239999537E-2</v>
      </c>
    </row>
    <row r="16" spans="1:32" x14ac:dyDescent="0.35">
      <c r="A16" s="49">
        <v>14</v>
      </c>
      <c r="B16" s="68">
        <f t="shared" si="3"/>
        <v>63473.117953197718</v>
      </c>
      <c r="C16" s="68">
        <f t="shared" si="2"/>
        <v>109652.55922293762</v>
      </c>
      <c r="D16" s="68">
        <f t="shared" si="4"/>
        <v>31709.382562714691</v>
      </c>
      <c r="E16" s="68">
        <f t="shared" si="5"/>
        <v>66033.801102725003</v>
      </c>
      <c r="F16" s="68">
        <f t="shared" si="6"/>
        <v>45091.830495784168</v>
      </c>
      <c r="G16" s="68">
        <f t="shared" si="7"/>
        <v>63271.267542820002</v>
      </c>
      <c r="H16" s="68">
        <f t="shared" si="8"/>
        <v>40214.728218164237</v>
      </c>
      <c r="I16" s="68">
        <f t="shared" si="9"/>
        <v>9994.3662289885178</v>
      </c>
      <c r="J16" s="68">
        <f t="shared" si="10"/>
        <v>51732.025916910905</v>
      </c>
      <c r="K16" s="68">
        <f t="shared" si="11"/>
        <v>82992.133568459365</v>
      </c>
      <c r="L16" s="68">
        <f t="shared" si="12"/>
        <v>28925.640584297267</v>
      </c>
      <c r="M16" s="68">
        <f t="shared" si="13"/>
        <v>89028.542917738348</v>
      </c>
      <c r="N16" s="68">
        <f t="shared" si="14"/>
        <v>49446.860410446294</v>
      </c>
      <c r="O16" s="68">
        <f t="shared" si="15"/>
        <v>21176.790016300554</v>
      </c>
      <c r="P16" s="68">
        <f t="shared" si="16"/>
        <v>27226.39382202625</v>
      </c>
      <c r="Q16" s="68">
        <f t="shared" si="17"/>
        <v>8917.7793005367275</v>
      </c>
      <c r="R16" s="68">
        <f t="shared" si="18"/>
        <v>52064.983753884211</v>
      </c>
      <c r="S16" s="69">
        <f t="shared" si="19"/>
        <v>70967.688913045393</v>
      </c>
      <c r="T16" s="69">
        <f t="shared" si="20"/>
        <v>44096.443740523471</v>
      </c>
      <c r="U16" s="69">
        <f t="shared" si="21"/>
        <v>8484.8228374645114</v>
      </c>
      <c r="V16" s="69">
        <f t="shared" si="22"/>
        <v>42392.074396449381</v>
      </c>
      <c r="W16" s="69">
        <f t="shared" si="23"/>
        <v>90637.356643338484</v>
      </c>
      <c r="X16" s="69">
        <f t="shared" si="24"/>
        <v>42486.67383816369</v>
      </c>
      <c r="Y16" s="69">
        <f t="shared" si="25"/>
        <v>88856.968661458173</v>
      </c>
      <c r="Z16" s="69">
        <f t="shared" si="26"/>
        <v>14673.568359943301</v>
      </c>
      <c r="AA16" s="69">
        <f t="shared" si="27"/>
        <v>52519.735284929782</v>
      </c>
      <c r="AB16" s="69">
        <f t="shared" si="28"/>
        <v>83116.23163845425</v>
      </c>
      <c r="AC16" s="69">
        <f t="shared" si="29"/>
        <v>83112.807720817465</v>
      </c>
      <c r="AD16" s="68">
        <f t="shared" si="0"/>
        <v>1462296.5756525195</v>
      </c>
      <c r="AE16" s="68">
        <v>33867.958111997177</v>
      </c>
      <c r="AF16" s="70">
        <f t="shared" si="1"/>
        <v>2.3160799714575207E-2</v>
      </c>
    </row>
    <row r="17" spans="1:32" x14ac:dyDescent="0.35">
      <c r="A17" s="49">
        <v>15</v>
      </c>
      <c r="B17" s="68">
        <f t="shared" si="3"/>
        <v>63606.764044555093</v>
      </c>
      <c r="C17" s="68">
        <f t="shared" si="2"/>
        <v>109984.01477613524</v>
      </c>
      <c r="D17" s="68">
        <f t="shared" si="4"/>
        <v>31814.87956250539</v>
      </c>
      <c r="E17" s="68">
        <f t="shared" si="5"/>
        <v>66873.927298821611</v>
      </c>
      <c r="F17" s="68">
        <f t="shared" si="6"/>
        <v>45187.378723506452</v>
      </c>
      <c r="G17" s="68">
        <f t="shared" si="7"/>
        <v>63733.561177505471</v>
      </c>
      <c r="H17" s="68">
        <f t="shared" si="8"/>
        <v>40421.982804111038</v>
      </c>
      <c r="I17" s="68">
        <f t="shared" si="9"/>
        <v>10173.954673469052</v>
      </c>
      <c r="J17" s="68">
        <f t="shared" si="10"/>
        <v>51930.373523148744</v>
      </c>
      <c r="K17" s="68">
        <f t="shared" si="11"/>
        <v>83530.395253939118</v>
      </c>
      <c r="L17" s="68">
        <f t="shared" si="12"/>
        <v>29011.667795754347</v>
      </c>
      <c r="M17" s="68">
        <f t="shared" si="13"/>
        <v>89404.519570906501</v>
      </c>
      <c r="N17" s="68">
        <f t="shared" si="14"/>
        <v>49708.260601936054</v>
      </c>
      <c r="O17" s="68">
        <f t="shared" si="15"/>
        <v>21184.078423244438</v>
      </c>
      <c r="P17" s="68">
        <f t="shared" si="16"/>
        <v>27342.191457529949</v>
      </c>
      <c r="Q17" s="68">
        <f t="shared" si="17"/>
        <v>8897.923152122783</v>
      </c>
      <c r="R17" s="68">
        <f t="shared" si="18"/>
        <v>52411.038198688468</v>
      </c>
      <c r="S17" s="69">
        <f t="shared" si="19"/>
        <v>72012.171994486358</v>
      </c>
      <c r="T17" s="69">
        <f t="shared" si="20"/>
        <v>44175.799341307764</v>
      </c>
      <c r="U17" s="69">
        <f t="shared" si="21"/>
        <v>8532.8611940234478</v>
      </c>
      <c r="V17" s="69">
        <f t="shared" si="22"/>
        <v>43150.720011319907</v>
      </c>
      <c r="W17" s="69">
        <f t="shared" si="23"/>
        <v>91466.099015639746</v>
      </c>
      <c r="X17" s="69">
        <f t="shared" si="24"/>
        <v>42614.766003366363</v>
      </c>
      <c r="Y17" s="69">
        <f t="shared" si="25"/>
        <v>89248.040954907658</v>
      </c>
      <c r="Z17" s="69">
        <f t="shared" si="26"/>
        <v>14716.928309886705</v>
      </c>
      <c r="AA17" s="69">
        <f t="shared" si="27"/>
        <v>52826.594879442302</v>
      </c>
      <c r="AB17" s="69">
        <f t="shared" si="28"/>
        <v>83671.907124697318</v>
      </c>
      <c r="AC17" s="69">
        <f t="shared" si="29"/>
        <v>83864.623041410785</v>
      </c>
      <c r="AD17" s="68">
        <f t="shared" si="0"/>
        <v>1471497.4229083678</v>
      </c>
      <c r="AE17" s="68">
        <v>40621.325709843273</v>
      </c>
      <c r="AF17" s="70">
        <f t="shared" si="1"/>
        <v>2.7605434489689093E-2</v>
      </c>
    </row>
    <row r="18" spans="1:32" x14ac:dyDescent="0.35">
      <c r="A18" s="49">
        <v>16</v>
      </c>
      <c r="B18" s="68">
        <f t="shared" si="3"/>
        <v>63731.781613850682</v>
      </c>
      <c r="C18" s="68">
        <f t="shared" si="2"/>
        <v>110294.07073938436</v>
      </c>
      <c r="D18" s="68">
        <f t="shared" si="4"/>
        <v>31913.56541517685</v>
      </c>
      <c r="E18" s="68">
        <f t="shared" si="5"/>
        <v>67659.812870713824</v>
      </c>
      <c r="F18" s="68">
        <f t="shared" si="6"/>
        <v>45276.75812142987</v>
      </c>
      <c r="G18" s="68">
        <f t="shared" si="7"/>
        <v>64166.00799223988</v>
      </c>
      <c r="H18" s="68">
        <f t="shared" si="8"/>
        <v>40615.856521608301</v>
      </c>
      <c r="I18" s="68">
        <f t="shared" si="9"/>
        <v>10341.94844399015</v>
      </c>
      <c r="J18" s="68">
        <f t="shared" si="10"/>
        <v>52115.915317567145</v>
      </c>
      <c r="K18" s="68">
        <f t="shared" si="11"/>
        <v>84033.905434298096</v>
      </c>
      <c r="L18" s="68">
        <f t="shared" si="12"/>
        <v>29092.140877760783</v>
      </c>
      <c r="M18" s="68">
        <f t="shared" si="13"/>
        <v>89756.22224184568</v>
      </c>
      <c r="N18" s="68">
        <f t="shared" si="14"/>
        <v>49952.784150822081</v>
      </c>
      <c r="O18" s="68">
        <f t="shared" si="15"/>
        <v>21190.89627261741</v>
      </c>
      <c r="P18" s="68">
        <f t="shared" si="16"/>
        <v>27450.512911407248</v>
      </c>
      <c r="Q18" s="68">
        <f t="shared" si="17"/>
        <v>8879.3489657393911</v>
      </c>
      <c r="R18" s="68">
        <f t="shared" si="18"/>
        <v>52734.750513010295</v>
      </c>
      <c r="S18" s="69">
        <f t="shared" si="19"/>
        <v>72989.220665988047</v>
      </c>
      <c r="T18" s="69">
        <f t="shared" si="20"/>
        <v>44250.031548320199</v>
      </c>
      <c r="U18" s="69">
        <f t="shared" si="21"/>
        <v>8577.7980755211156</v>
      </c>
      <c r="V18" s="69">
        <f t="shared" si="22"/>
        <v>43860.385589748636</v>
      </c>
      <c r="W18" s="69">
        <f t="shared" si="23"/>
        <v>92241.335731544241</v>
      </c>
      <c r="X18" s="69">
        <f t="shared" si="24"/>
        <v>42734.588221710379</v>
      </c>
      <c r="Y18" s="69">
        <f t="shared" si="25"/>
        <v>89613.864654271747</v>
      </c>
      <c r="Z18" s="69">
        <f t="shared" si="26"/>
        <v>14757.488834266036</v>
      </c>
      <c r="AA18" s="69">
        <f t="shared" si="27"/>
        <v>53113.642859905871</v>
      </c>
      <c r="AB18" s="69">
        <f t="shared" si="28"/>
        <v>84191.706827791422</v>
      </c>
      <c r="AC18" s="69">
        <f t="shared" si="29"/>
        <v>84567.899306246894</v>
      </c>
      <c r="AD18" s="68">
        <f t="shared" si="0"/>
        <v>1480104.2407187768</v>
      </c>
      <c r="AE18" s="68">
        <v>48152.738505889676</v>
      </c>
      <c r="AF18" s="70">
        <f t="shared" si="1"/>
        <v>3.2533342707338951E-2</v>
      </c>
    </row>
    <row r="19" spans="1:32" x14ac:dyDescent="0.35">
      <c r="A19" s="49">
        <v>17</v>
      </c>
      <c r="B19" s="68">
        <f t="shared" si="3"/>
        <v>63849.217568771295</v>
      </c>
      <c r="C19" s="68">
        <f t="shared" si="2"/>
        <v>110585.32354751487</v>
      </c>
      <c r="D19" s="68">
        <f t="shared" si="4"/>
        <v>32006.26652439636</v>
      </c>
      <c r="E19" s="68">
        <f t="shared" si="5"/>
        <v>68398.038890572541</v>
      </c>
      <c r="F19" s="68">
        <f t="shared" si="6"/>
        <v>45360.717160183456</v>
      </c>
      <c r="G19" s="68">
        <f t="shared" si="7"/>
        <v>64572.229333183088</v>
      </c>
      <c r="H19" s="68">
        <f t="shared" si="8"/>
        <v>40797.972885544877</v>
      </c>
      <c r="I19" s="68">
        <f t="shared" si="9"/>
        <v>10499.754334578331</v>
      </c>
      <c r="J19" s="68">
        <f t="shared" si="10"/>
        <v>52290.20504282722</v>
      </c>
      <c r="K19" s="68">
        <f t="shared" si="11"/>
        <v>84506.880546323373</v>
      </c>
      <c r="L19" s="68">
        <f t="shared" si="12"/>
        <v>29167.733718703697</v>
      </c>
      <c r="M19" s="68">
        <f t="shared" si="13"/>
        <v>90086.596118434347</v>
      </c>
      <c r="N19" s="68">
        <f t="shared" si="14"/>
        <v>50182.478717960192</v>
      </c>
      <c r="O19" s="68">
        <f t="shared" si="15"/>
        <v>21197.300657666099</v>
      </c>
      <c r="P19" s="68">
        <f t="shared" si="16"/>
        <v>27552.265276663951</v>
      </c>
      <c r="Q19" s="68">
        <f t="shared" si="17"/>
        <v>8861.9011995806195</v>
      </c>
      <c r="R19" s="68">
        <f t="shared" si="18"/>
        <v>53038.831491117169</v>
      </c>
      <c r="S19" s="69">
        <f t="shared" si="19"/>
        <v>73907.016815667055</v>
      </c>
      <c r="T19" s="69">
        <f t="shared" si="20"/>
        <v>44319.761988333463</v>
      </c>
      <c r="U19" s="69">
        <f t="shared" si="21"/>
        <v>8620.0097871994622</v>
      </c>
      <c r="V19" s="69">
        <f t="shared" si="22"/>
        <v>44527.013931242152</v>
      </c>
      <c r="W19" s="69">
        <f t="shared" si="23"/>
        <v>92969.55868880327</v>
      </c>
      <c r="X19" s="69">
        <f t="shared" si="24"/>
        <v>42847.143894574772</v>
      </c>
      <c r="Y19" s="69">
        <f t="shared" si="25"/>
        <v>89957.503198113845</v>
      </c>
      <c r="Z19" s="69">
        <f t="shared" si="26"/>
        <v>14795.58959033901</v>
      </c>
      <c r="AA19" s="69">
        <f t="shared" si="27"/>
        <v>53383.282990358828</v>
      </c>
      <c r="AB19" s="69">
        <f t="shared" si="28"/>
        <v>84679.983594363177</v>
      </c>
      <c r="AC19" s="69">
        <f t="shared" si="29"/>
        <v>85228.525810180581</v>
      </c>
      <c r="AD19" s="68">
        <f t="shared" si="0"/>
        <v>1488189.1033031968</v>
      </c>
      <c r="AE19" s="68">
        <v>56494.774064177356</v>
      </c>
      <c r="AF19" s="70">
        <f t="shared" si="1"/>
        <v>3.7962093620213376E-2</v>
      </c>
    </row>
    <row r="20" spans="1:32" x14ac:dyDescent="0.35">
      <c r="A20" s="49">
        <v>18</v>
      </c>
      <c r="B20" s="68">
        <f t="shared" si="3"/>
        <v>63959.939132220657</v>
      </c>
      <c r="C20" s="68">
        <f t="shared" si="2"/>
        <v>110859.92399928476</v>
      </c>
      <c r="D20" s="68">
        <f t="shared" si="4"/>
        <v>32093.667454999024</v>
      </c>
      <c r="E20" s="68">
        <f t="shared" si="5"/>
        <v>69094.056895901595</v>
      </c>
      <c r="F20" s="68">
        <f t="shared" si="6"/>
        <v>45439.875847510397</v>
      </c>
      <c r="G20" s="68">
        <f t="shared" si="7"/>
        <v>64955.225000959043</v>
      </c>
      <c r="H20" s="68">
        <f t="shared" si="8"/>
        <v>40969.676760720075</v>
      </c>
      <c r="I20" s="68">
        <f t="shared" si="9"/>
        <v>10648.537685803716</v>
      </c>
      <c r="J20" s="68">
        <f t="shared" si="10"/>
        <v>52454.529766775682</v>
      </c>
      <c r="K20" s="68">
        <f t="shared" si="11"/>
        <v>84952.813343578513</v>
      </c>
      <c r="L20" s="68">
        <f t="shared" si="12"/>
        <v>29239.004544920728</v>
      </c>
      <c r="M20" s="68">
        <f t="shared" si="13"/>
        <v>90398.080894655141</v>
      </c>
      <c r="N20" s="68">
        <f t="shared" si="14"/>
        <v>50399.040516316993</v>
      </c>
      <c r="O20" s="68">
        <f t="shared" si="15"/>
        <v>21203.338872504151</v>
      </c>
      <c r="P20" s="68">
        <f t="shared" si="16"/>
        <v>27648.199958452922</v>
      </c>
      <c r="Q20" s="68">
        <f t="shared" si="17"/>
        <v>8845.4510080774835</v>
      </c>
      <c r="R20" s="68">
        <f t="shared" si="18"/>
        <v>53325.526663255587</v>
      </c>
      <c r="S20" s="69">
        <f t="shared" si="19"/>
        <v>74772.338042790041</v>
      </c>
      <c r="T20" s="69">
        <f t="shared" si="20"/>
        <v>44385.505595932169</v>
      </c>
      <c r="U20" s="69">
        <f t="shared" si="21"/>
        <v>8659.8080475879415</v>
      </c>
      <c r="V20" s="69">
        <f t="shared" si="22"/>
        <v>45155.52784982622</v>
      </c>
      <c r="W20" s="69">
        <f t="shared" si="23"/>
        <v>93656.145555848721</v>
      </c>
      <c r="X20" s="69">
        <f t="shared" si="24"/>
        <v>42953.264205710017</v>
      </c>
      <c r="Y20" s="69">
        <f t="shared" si="25"/>
        <v>90281.494235282822</v>
      </c>
      <c r="Z20" s="69">
        <f t="shared" si="26"/>
        <v>14831.511938685002</v>
      </c>
      <c r="AA20" s="69">
        <f t="shared" si="27"/>
        <v>53637.506467594772</v>
      </c>
      <c r="AB20" s="69">
        <f t="shared" si="28"/>
        <v>85140.343175271497</v>
      </c>
      <c r="AC20" s="69">
        <f t="shared" si="29"/>
        <v>85851.381045794507</v>
      </c>
      <c r="AD20" s="68">
        <f t="shared" si="0"/>
        <v>1495811.7145062606</v>
      </c>
      <c r="AE20" s="68">
        <v>65679.274773641373</v>
      </c>
      <c r="AF20" s="70">
        <f t="shared" si="1"/>
        <v>4.3908784866898087E-2</v>
      </c>
    </row>
    <row r="21" spans="1:32" x14ac:dyDescent="0.35">
      <c r="A21" s="49">
        <v>19</v>
      </c>
      <c r="B21" s="68">
        <f t="shared" si="3"/>
        <v>64064.672746543314</v>
      </c>
      <c r="C21" s="68">
        <f t="shared" si="2"/>
        <v>111119.67374371141</v>
      </c>
      <c r="D21" s="68">
        <f t="shared" si="4"/>
        <v>32176.341643043404</v>
      </c>
      <c r="E21" s="68">
        <f t="shared" si="5"/>
        <v>69752.433449309741</v>
      </c>
      <c r="F21" s="68">
        <f t="shared" si="6"/>
        <v>45514.753542247607</v>
      </c>
      <c r="G21" s="68">
        <f t="shared" si="7"/>
        <v>65317.507823802647</v>
      </c>
      <c r="H21" s="68">
        <f t="shared" si="8"/>
        <v>41132.094693415987</v>
      </c>
      <c r="I21" s="68">
        <f t="shared" si="9"/>
        <v>10789.274662770244</v>
      </c>
      <c r="J21" s="68">
        <f t="shared" si="10"/>
        <v>52609.9676212056</v>
      </c>
      <c r="K21" s="68">
        <f t="shared" si="11"/>
        <v>85374.629583762813</v>
      </c>
      <c r="L21" s="68">
        <f t="shared" si="12"/>
        <v>29306.420963122633</v>
      </c>
      <c r="M21" s="68">
        <f t="shared" si="13"/>
        <v>90692.720216967515</v>
      </c>
      <c r="N21" s="68">
        <f t="shared" si="14"/>
        <v>50603.890404265811</v>
      </c>
      <c r="O21" s="68">
        <f t="shared" si="15"/>
        <v>21209.050533759142</v>
      </c>
      <c r="P21" s="68">
        <f t="shared" si="16"/>
        <v>27738.946382632952</v>
      </c>
      <c r="Q21" s="68">
        <f t="shared" si="17"/>
        <v>8829.8904617958979</v>
      </c>
      <c r="R21" s="68">
        <f t="shared" si="18"/>
        <v>53596.717031703032</v>
      </c>
      <c r="S21" s="69">
        <f t="shared" si="19"/>
        <v>75590.86170560075</v>
      </c>
      <c r="T21" s="69">
        <f t="shared" si="20"/>
        <v>44447.693713837238</v>
      </c>
      <c r="U21" s="69">
        <f t="shared" si="21"/>
        <v>8697.4539724140086</v>
      </c>
      <c r="V21" s="69">
        <f t="shared" si="22"/>
        <v>45750.051014914177</v>
      </c>
      <c r="W21" s="69">
        <f t="shared" si="23"/>
        <v>94305.601017747278</v>
      </c>
      <c r="X21" s="69">
        <f t="shared" si="24"/>
        <v>43053.645408720411</v>
      </c>
      <c r="Y21" s="69">
        <f t="shared" si="25"/>
        <v>90587.963465609137</v>
      </c>
      <c r="Z21" s="69">
        <f t="shared" si="26"/>
        <v>14865.491565236733</v>
      </c>
      <c r="AA21" s="69">
        <f t="shared" si="27"/>
        <v>53877.981247638578</v>
      </c>
      <c r="AB21" s="69">
        <f t="shared" si="28"/>
        <v>85575.80598210443</v>
      </c>
      <c r="AC21" s="69">
        <f t="shared" si="29"/>
        <v>86440.551555976708</v>
      </c>
      <c r="AD21" s="68">
        <f t="shared" si="0"/>
        <v>1503022.0861538593</v>
      </c>
      <c r="AE21" s="68">
        <v>75737.406383475784</v>
      </c>
      <c r="AF21" s="70">
        <f t="shared" si="1"/>
        <v>5.0390082142627149E-2</v>
      </c>
    </row>
    <row r="22" spans="1:32" x14ac:dyDescent="0.35">
      <c r="A22" s="49">
        <v>20</v>
      </c>
      <c r="B22" s="68">
        <f t="shared" si="3"/>
        <v>64164.032987101433</v>
      </c>
      <c r="C22" s="68">
        <f t="shared" si="2"/>
        <v>111366.09698860809</v>
      </c>
      <c r="D22" s="68">
        <f t="shared" si="4"/>
        <v>32254.774219491406</v>
      </c>
      <c r="E22" s="68">
        <f t="shared" si="5"/>
        <v>70377.031895066946</v>
      </c>
      <c r="F22" s="68">
        <f t="shared" si="6"/>
        <v>45585.789625644924</v>
      </c>
      <c r="G22" s="68">
        <f t="shared" si="7"/>
        <v>65661.203672175878</v>
      </c>
      <c r="H22" s="68">
        <f t="shared" si="8"/>
        <v>41286.179749756193</v>
      </c>
      <c r="I22" s="68">
        <f t="shared" si="9"/>
        <v>10922.791108061037</v>
      </c>
      <c r="J22" s="68">
        <f t="shared" si="10"/>
        <v>52757.43071324037</v>
      </c>
      <c r="K22" s="68">
        <f t="shared" si="11"/>
        <v>85774.804478586171</v>
      </c>
      <c r="L22" s="68">
        <f t="shared" si="12"/>
        <v>29370.378571894471</v>
      </c>
      <c r="M22" s="68">
        <f t="shared" si="13"/>
        <v>90972.243024732481</v>
      </c>
      <c r="N22" s="68">
        <f t="shared" si="14"/>
        <v>50798.230438041363</v>
      </c>
      <c r="O22" s="68">
        <f t="shared" si="15"/>
        <v>21214.469157378244</v>
      </c>
      <c r="P22" s="68">
        <f t="shared" si="16"/>
        <v>27825.037047933019</v>
      </c>
      <c r="Q22" s="68">
        <f t="shared" si="17"/>
        <v>8815.1282516711599</v>
      </c>
      <c r="R22" s="68">
        <f t="shared" si="18"/>
        <v>53853.99393769211</v>
      </c>
      <c r="S22" s="69">
        <f t="shared" si="19"/>
        <v>76367.390889333867</v>
      </c>
      <c r="T22" s="69">
        <f t="shared" si="20"/>
        <v>44506.6912610418</v>
      </c>
      <c r="U22" s="69">
        <f t="shared" si="21"/>
        <v>8733.1684674301723</v>
      </c>
      <c r="V22" s="69">
        <f t="shared" si="22"/>
        <v>46314.072079999685</v>
      </c>
      <c r="W22" s="69">
        <f t="shared" si="23"/>
        <v>94921.736069930543</v>
      </c>
      <c r="X22" s="69">
        <f t="shared" si="24"/>
        <v>43148.876539080338</v>
      </c>
      <c r="Y22" s="69">
        <f t="shared" si="25"/>
        <v>90878.709246186088</v>
      </c>
      <c r="Z22" s="69">
        <f t="shared" si="26"/>
        <v>14897.727861960477</v>
      </c>
      <c r="AA22" s="69">
        <f t="shared" si="27"/>
        <v>54106.118433086085</v>
      </c>
      <c r="AB22" s="69">
        <f t="shared" si="28"/>
        <v>85988.927304431199</v>
      </c>
      <c r="AC22" s="69">
        <f t="shared" si="29"/>
        <v>86999.494584917833</v>
      </c>
      <c r="AD22" s="68">
        <f t="shared" si="0"/>
        <v>1509862.528604473</v>
      </c>
      <c r="AE22" s="68">
        <v>86699.708900654106</v>
      </c>
      <c r="AF22" s="70">
        <f t="shared" si="1"/>
        <v>5.7422253521841098E-2</v>
      </c>
    </row>
    <row r="23" spans="1:32" x14ac:dyDescent="0.35">
      <c r="A23" s="49">
        <v>21</v>
      </c>
      <c r="B23" s="68">
        <f t="shared" si="3"/>
        <v>64258.54441411404</v>
      </c>
      <c r="C23" s="68">
        <f t="shared" si="2"/>
        <v>111600.49469531087</v>
      </c>
      <c r="D23" s="68">
        <f t="shared" si="4"/>
        <v>32329.379259522888</v>
      </c>
      <c r="E23" s="68">
        <f t="shared" si="5"/>
        <v>70971.149724158124</v>
      </c>
      <c r="F23" s="68">
        <f t="shared" si="6"/>
        <v>45653.359124003167</v>
      </c>
      <c r="G23" s="68">
        <f t="shared" si="7"/>
        <v>65988.127046209571</v>
      </c>
      <c r="H23" s="68">
        <f t="shared" si="8"/>
        <v>41432.745402921166</v>
      </c>
      <c r="I23" s="68">
        <f t="shared" si="9"/>
        <v>11049.79190539407</v>
      </c>
      <c r="J23" s="68">
        <f t="shared" si="10"/>
        <v>52897.697556211067</v>
      </c>
      <c r="K23" s="68">
        <f t="shared" si="11"/>
        <v>86155.450702386821</v>
      </c>
      <c r="L23" s="68">
        <f t="shared" si="12"/>
        <v>29431.215027597336</v>
      </c>
      <c r="M23" s="68">
        <f t="shared" si="13"/>
        <v>91238.125024373789</v>
      </c>
      <c r="N23" s="68">
        <f t="shared" si="14"/>
        <v>50983.086612046507</v>
      </c>
      <c r="O23" s="68">
        <f t="shared" si="15"/>
        <v>21219.623350321104</v>
      </c>
      <c r="P23" s="68">
        <f t="shared" si="16"/>
        <v>27906.926459474995</v>
      </c>
      <c r="Q23" s="68">
        <f t="shared" si="17"/>
        <v>8801.0864424231986</v>
      </c>
      <c r="R23" s="68">
        <f t="shared" si="18"/>
        <v>54098.715643133146</v>
      </c>
      <c r="S23" s="69">
        <f t="shared" si="19"/>
        <v>77106.02518469491</v>
      </c>
      <c r="T23" s="69">
        <f t="shared" si="20"/>
        <v>44562.809707869485</v>
      </c>
      <c r="U23" s="69">
        <f t="shared" si="21"/>
        <v>8767.1400829380655</v>
      </c>
      <c r="V23" s="69">
        <f t="shared" si="22"/>
        <v>46850.568725206758</v>
      </c>
      <c r="W23" s="69">
        <f t="shared" si="23"/>
        <v>95507.803521933762</v>
      </c>
      <c r="X23" s="69">
        <f t="shared" si="24"/>
        <v>43239.460357877309</v>
      </c>
      <c r="Y23" s="69">
        <f t="shared" si="25"/>
        <v>91155.266533747679</v>
      </c>
      <c r="Z23" s="69">
        <f t="shared" si="26"/>
        <v>14928.39101643604</v>
      </c>
      <c r="AA23" s="69">
        <f t="shared" si="27"/>
        <v>54323.122446262467</v>
      </c>
      <c r="AB23" s="69">
        <f t="shared" si="28"/>
        <v>86381.888165668221</v>
      </c>
      <c r="AC23" s="69">
        <f t="shared" si="29"/>
        <v>87531.161003872141</v>
      </c>
      <c r="AD23" s="68">
        <f t="shared" si="0"/>
        <v>1516369.1551361086</v>
      </c>
      <c r="AE23" s="68">
        <v>98596.141194637792</v>
      </c>
      <c r="AF23" s="70">
        <f t="shared" si="1"/>
        <v>6.5021199396388313E-2</v>
      </c>
    </row>
    <row r="24" spans="1:32" x14ac:dyDescent="0.35">
      <c r="A24" s="49">
        <v>22</v>
      </c>
      <c r="B24" s="68">
        <f t="shared" si="3"/>
        <v>64348.658336400396</v>
      </c>
      <c r="C24" s="68">
        <f t="shared" si="2"/>
        <v>111823.98615442403</v>
      </c>
      <c r="D24" s="68">
        <f t="shared" si="4"/>
        <v>32400.513015430202</v>
      </c>
      <c r="E24" s="68">
        <f t="shared" si="5"/>
        <v>71537.623954544222</v>
      </c>
      <c r="F24" s="68">
        <f t="shared" si="6"/>
        <v>45717.784693655936</v>
      </c>
      <c r="G24" s="68">
        <f t="shared" si="7"/>
        <v>66299.839062972736</v>
      </c>
      <c r="H24" s="68">
        <f t="shared" si="8"/>
        <v>41572.491529888379</v>
      </c>
      <c r="I24" s="68">
        <f t="shared" si="9"/>
        <v>11170.883506091697</v>
      </c>
      <c r="J24" s="68">
        <f t="shared" si="10"/>
        <v>53031.437949159823</v>
      </c>
      <c r="K24" s="68">
        <f t="shared" si="11"/>
        <v>86518.38590836557</v>
      </c>
      <c r="L24" s="68">
        <f t="shared" si="12"/>
        <v>29489.220835092485</v>
      </c>
      <c r="M24" s="68">
        <f t="shared" si="13"/>
        <v>91491.635849576152</v>
      </c>
      <c r="N24" s="68">
        <f t="shared" si="14"/>
        <v>51159.341647283989</v>
      </c>
      <c r="O24" s="68">
        <f t="shared" si="15"/>
        <v>21224.537724772774</v>
      </c>
      <c r="P24" s="68">
        <f t="shared" si="16"/>
        <v>27985.005653716598</v>
      </c>
      <c r="Q24" s="68">
        <f t="shared" si="17"/>
        <v>8787.6979819234766</v>
      </c>
      <c r="R24" s="68">
        <f t="shared" si="18"/>
        <v>54332.050737554644</v>
      </c>
      <c r="S24" s="69">
        <f t="shared" si="19"/>
        <v>77810.291701391543</v>
      </c>
      <c r="T24" s="69">
        <f t="shared" si="20"/>
        <v>44616.317029852733</v>
      </c>
      <c r="U24" s="69">
        <f t="shared" si="21"/>
        <v>8799.5310394243279</v>
      </c>
      <c r="V24" s="69">
        <f t="shared" si="22"/>
        <v>47362.102817128041</v>
      </c>
      <c r="W24" s="69">
        <f t="shared" si="23"/>
        <v>96066.601949740085</v>
      </c>
      <c r="X24" s="69">
        <f t="shared" si="24"/>
        <v>43325.82941890505</v>
      </c>
      <c r="Y24" s="69">
        <f t="shared" si="25"/>
        <v>91418.955938370942</v>
      </c>
      <c r="Z24" s="69">
        <f t="shared" si="26"/>
        <v>14957.627450662101</v>
      </c>
      <c r="AA24" s="69">
        <f t="shared" si="27"/>
        <v>54530.029519801785</v>
      </c>
      <c r="AB24" s="69">
        <f t="shared" si="28"/>
        <v>86756.565023593212</v>
      </c>
      <c r="AC24" s="69">
        <f t="shared" si="29"/>
        <v>88038.089614245575</v>
      </c>
      <c r="AD24" s="68">
        <f t="shared" si="0"/>
        <v>1522573.0360439688</v>
      </c>
      <c r="AE24" s="68">
        <v>111456.12036210665</v>
      </c>
      <c r="AF24" s="70">
        <f t="shared" si="1"/>
        <v>7.3202478780064265E-2</v>
      </c>
    </row>
    <row r="25" spans="1:32" x14ac:dyDescent="0.35">
      <c r="A25" s="49">
        <v>23</v>
      </c>
      <c r="B25" s="68">
        <f t="shared" si="3"/>
        <v>64434.765845676353</v>
      </c>
      <c r="C25" s="68">
        <f t="shared" si="2"/>
        <v>112037.54131216682</v>
      </c>
      <c r="D25" s="68">
        <f t="shared" si="4"/>
        <v>32468.484205577261</v>
      </c>
      <c r="E25" s="68">
        <f t="shared" si="5"/>
        <v>72078.913067369256</v>
      </c>
      <c r="F25" s="68">
        <f t="shared" si="6"/>
        <v>45779.345939640276</v>
      </c>
      <c r="G25" s="68">
        <f t="shared" si="7"/>
        <v>66597.69254325486</v>
      </c>
      <c r="H25" s="68">
        <f t="shared" si="8"/>
        <v>41706.024624651167</v>
      </c>
      <c r="I25" s="68">
        <f t="shared" si="9"/>
        <v>11286.591444063577</v>
      </c>
      <c r="J25" s="68">
        <f t="shared" si="10"/>
        <v>53159.232321374715</v>
      </c>
      <c r="K25" s="68">
        <f t="shared" si="11"/>
        <v>86865.185224414454</v>
      </c>
      <c r="L25" s="68">
        <f t="shared" si="12"/>
        <v>29544.647737842057</v>
      </c>
      <c r="M25" s="68">
        <f t="shared" si="13"/>
        <v>91733.875729705906</v>
      </c>
      <c r="N25" s="68">
        <f t="shared" si="14"/>
        <v>51327.760485312363</v>
      </c>
      <c r="O25" s="68">
        <f t="shared" si="15"/>
        <v>21229.233608970757</v>
      </c>
      <c r="P25" s="68">
        <f t="shared" si="16"/>
        <v>28059.613492015487</v>
      </c>
      <c r="Q25" s="68">
        <f t="shared" si="17"/>
        <v>8774.90476465559</v>
      </c>
      <c r="R25" s="68">
        <f t="shared" si="18"/>
        <v>54555.011888257432</v>
      </c>
      <c r="S25" s="69">
        <f t="shared" si="19"/>
        <v>78483.246934951399</v>
      </c>
      <c r="T25" s="69">
        <f t="shared" si="20"/>
        <v>44667.445447161706</v>
      </c>
      <c r="U25" s="69">
        <f t="shared" si="21"/>
        <v>8830.4819126671482</v>
      </c>
      <c r="V25" s="69">
        <f t="shared" si="22"/>
        <v>47850.894398356933</v>
      </c>
      <c r="W25" s="69">
        <f t="shared" si="23"/>
        <v>96600.556521740946</v>
      </c>
      <c r="X25" s="69">
        <f t="shared" si="24"/>
        <v>43408.358561294059</v>
      </c>
      <c r="Y25" s="69">
        <f t="shared" si="25"/>
        <v>91670.921864151198</v>
      </c>
      <c r="Z25" s="69">
        <f t="shared" si="26"/>
        <v>14985.564049884993</v>
      </c>
      <c r="AA25" s="69">
        <f t="shared" si="27"/>
        <v>54727.737624188077</v>
      </c>
      <c r="AB25" s="69">
        <f t="shared" si="28"/>
        <v>87114.583964514968</v>
      </c>
      <c r="AC25" s="69">
        <f t="shared" si="29"/>
        <v>88522.480470979935</v>
      </c>
      <c r="AD25" s="68">
        <f t="shared" si="0"/>
        <v>1528501.0959848398</v>
      </c>
      <c r="AE25" s="68">
        <v>125308.55668671921</v>
      </c>
      <c r="AF25" s="70">
        <f t="shared" si="1"/>
        <v>8.1981332572078222E-2</v>
      </c>
    </row>
    <row r="26" spans="1:32" x14ac:dyDescent="0.35">
      <c r="A26" s="49">
        <v>24</v>
      </c>
      <c r="B26" s="68">
        <f t="shared" si="3"/>
        <v>64517.208074767004</v>
      </c>
      <c r="C26" s="68">
        <f t="shared" si="2"/>
        <v>112242.0062117576</v>
      </c>
      <c r="D26" s="68">
        <f t="shared" si="4"/>
        <v>32533.562111985044</v>
      </c>
      <c r="E26" s="68">
        <f t="shared" si="5"/>
        <v>72597.16149214693</v>
      </c>
      <c r="F26" s="68">
        <f t="shared" si="6"/>
        <v>45838.286749648869</v>
      </c>
      <c r="G26" s="68">
        <f t="shared" si="7"/>
        <v>66882.867495629442</v>
      </c>
      <c r="H26" s="68">
        <f t="shared" si="8"/>
        <v>41833.87370636523</v>
      </c>
      <c r="I26" s="68">
        <f t="shared" si="9"/>
        <v>11397.374120395702</v>
      </c>
      <c r="J26" s="68">
        <f t="shared" si="10"/>
        <v>53281.586956867308</v>
      </c>
      <c r="K26" s="68">
        <f t="shared" si="11"/>
        <v>87197.222568225567</v>
      </c>
      <c r="L26" s="68">
        <f t="shared" si="12"/>
        <v>29597.715321060852</v>
      </c>
      <c r="M26" s="68">
        <f t="shared" si="13"/>
        <v>91965.804348481135</v>
      </c>
      <c r="N26" s="68">
        <f t="shared" si="14"/>
        <v>51489.010352422294</v>
      </c>
      <c r="O26" s="68">
        <f t="shared" si="15"/>
        <v>21233.729606637957</v>
      </c>
      <c r="P26" s="68">
        <f t="shared" si="16"/>
        <v>28131.045548855993</v>
      </c>
      <c r="Q26" s="68">
        <f t="shared" si="17"/>
        <v>8762.6561076258604</v>
      </c>
      <c r="R26" s="68">
        <f t="shared" si="18"/>
        <v>54768.482402259229</v>
      </c>
      <c r="S26" s="69">
        <f t="shared" si="19"/>
        <v>79127.55693763755</v>
      </c>
      <c r="T26" s="69">
        <f t="shared" si="20"/>
        <v>44716.397515666205</v>
      </c>
      <c r="U26" s="69">
        <f t="shared" si="21"/>
        <v>8860.1153209946679</v>
      </c>
      <c r="V26" s="69">
        <f t="shared" si="22"/>
        <v>48318.879918506012</v>
      </c>
      <c r="W26" s="69">
        <f t="shared" si="23"/>
        <v>97111.782610139519</v>
      </c>
      <c r="X26" s="69">
        <f t="shared" si="24"/>
        <v>43487.374741423999</v>
      </c>
      <c r="Y26" s="69">
        <f t="shared" si="25"/>
        <v>91912.162526561267</v>
      </c>
      <c r="Z26" s="69">
        <f t="shared" si="26"/>
        <v>15012.311490758773</v>
      </c>
      <c r="AA26" s="69">
        <f t="shared" si="27"/>
        <v>54917.030021238555</v>
      </c>
      <c r="AB26" s="69">
        <f t="shared" si="28"/>
        <v>87457.363355005393</v>
      </c>
      <c r="AC26" s="69">
        <f t="shared" si="29"/>
        <v>88986.252589301555</v>
      </c>
      <c r="AD26" s="68">
        <f t="shared" si="0"/>
        <v>1534176.8202023655</v>
      </c>
      <c r="AE26" s="68">
        <v>140181.8848640123</v>
      </c>
      <c r="AF26" s="70">
        <f t="shared" si="1"/>
        <v>9.1372704252904571E-2</v>
      </c>
    </row>
    <row r="27" spans="1:32" x14ac:dyDescent="0.35">
      <c r="A27" s="49">
        <v>25</v>
      </c>
      <c r="B27" s="68">
        <f t="shared" si="3"/>
        <v>64596.284360352191</v>
      </c>
      <c r="C27" s="68">
        <f t="shared" si="2"/>
        <v>112438.12323783181</v>
      </c>
      <c r="D27" s="68">
        <f t="shared" si="4"/>
        <v>32595.983023805966</v>
      </c>
      <c r="E27" s="68">
        <f t="shared" si="5"/>
        <v>73094.250919420068</v>
      </c>
      <c r="F27" s="68">
        <f t="shared" si="6"/>
        <v>45894.821129859971</v>
      </c>
      <c r="G27" s="68">
        <f t="shared" si="7"/>
        <v>67156.399352111868</v>
      </c>
      <c r="H27" s="68">
        <f t="shared" si="8"/>
        <v>41956.502977904078</v>
      </c>
      <c r="I27" s="68">
        <f t="shared" si="9"/>
        <v>11503.633772131925</v>
      </c>
      <c r="J27" s="68">
        <f t="shared" si="10"/>
        <v>53398.946108913588</v>
      </c>
      <c r="K27" s="68">
        <f t="shared" si="11"/>
        <v>87515.703522874246</v>
      </c>
      <c r="L27" s="68">
        <f t="shared" si="12"/>
        <v>29648.616266028159</v>
      </c>
      <c r="M27" s="68">
        <f t="shared" si="13"/>
        <v>92188.263807619252</v>
      </c>
      <c r="N27" s="68">
        <f t="shared" si="14"/>
        <v>51643.676725260637</v>
      </c>
      <c r="O27" s="68">
        <f t="shared" si="15"/>
        <v>21238.042042139077</v>
      </c>
      <c r="P27" s="68">
        <f t="shared" si="16"/>
        <v>28199.561184458787</v>
      </c>
      <c r="Q27" s="68">
        <f t="shared" si="17"/>
        <v>8750.9075376029305</v>
      </c>
      <c r="R27" s="68">
        <f t="shared" si="18"/>
        <v>54973.237362373919</v>
      </c>
      <c r="S27" s="69">
        <f t="shared" si="19"/>
        <v>79745.561112679687</v>
      </c>
      <c r="T27" s="69">
        <f t="shared" si="20"/>
        <v>44763.350973763401</v>
      </c>
      <c r="U27" s="69">
        <f t="shared" si="21"/>
        <v>8888.5388593392308</v>
      </c>
      <c r="V27" s="69">
        <f t="shared" si="22"/>
        <v>48767.758570250735</v>
      </c>
      <c r="W27" s="69">
        <f t="shared" si="23"/>
        <v>97602.136408316816</v>
      </c>
      <c r="X27" s="69">
        <f t="shared" si="24"/>
        <v>43563.164856450298</v>
      </c>
      <c r="Y27" s="69">
        <f t="shared" si="25"/>
        <v>92143.55383810043</v>
      </c>
      <c r="Z27" s="69">
        <f t="shared" si="26"/>
        <v>15037.966889654917</v>
      </c>
      <c r="AA27" s="69">
        <f t="shared" si="27"/>
        <v>55098.594006266299</v>
      </c>
      <c r="AB27" s="69">
        <f t="shared" si="28"/>
        <v>87786.147781070977</v>
      </c>
      <c r="AC27" s="69">
        <f t="shared" si="29"/>
        <v>89431.089863588772</v>
      </c>
      <c r="AD27" s="68">
        <f t="shared" si="0"/>
        <v>1539620.8164901703</v>
      </c>
      <c r="AE27" s="68">
        <v>156104.09203494751</v>
      </c>
      <c r="AF27" s="70">
        <f t="shared" si="1"/>
        <v>0.10139125839491671</v>
      </c>
    </row>
    <row r="28" spans="1:32" x14ac:dyDescent="0.35">
      <c r="A28" s="49">
        <v>26</v>
      </c>
      <c r="B28" s="68">
        <f t="shared" si="3"/>
        <v>64672.258803801415</v>
      </c>
      <c r="C28" s="68">
        <f t="shared" si="2"/>
        <v>112626.54738796281</v>
      </c>
      <c r="D28" s="68">
        <f t="shared" si="4"/>
        <v>32655.955416288649</v>
      </c>
      <c r="E28" s="68">
        <f t="shared" si="5"/>
        <v>73571.841543487593</v>
      </c>
      <c r="F28" s="68">
        <f t="shared" si="6"/>
        <v>45949.137895505948</v>
      </c>
      <c r="G28" s="68">
        <f t="shared" si="7"/>
        <v>67419.201662666746</v>
      </c>
      <c r="H28" s="68">
        <f t="shared" si="8"/>
        <v>42074.322000216533</v>
      </c>
      <c r="I28" s="68">
        <f t="shared" si="9"/>
        <v>11605.725288469917</v>
      </c>
      <c r="J28" s="68">
        <f t="shared" si="10"/>
        <v>53511.701737157957</v>
      </c>
      <c r="K28" s="68">
        <f t="shared" si="11"/>
        <v>87821.691760682195</v>
      </c>
      <c r="L28" s="68">
        <f t="shared" si="12"/>
        <v>29697.520573258986</v>
      </c>
      <c r="M28" s="68">
        <f t="shared" si="13"/>
        <v>92401.997083948067</v>
      </c>
      <c r="N28" s="68">
        <f t="shared" si="14"/>
        <v>51792.276163255796</v>
      </c>
      <c r="O28" s="68">
        <f t="shared" si="15"/>
        <v>21242.185318276588</v>
      </c>
      <c r="P28" s="68">
        <f t="shared" si="16"/>
        <v>28265.389229415254</v>
      </c>
      <c r="Q28" s="68">
        <f t="shared" si="17"/>
        <v>8739.6198163574172</v>
      </c>
      <c r="R28" s="68">
        <f t="shared" si="18"/>
        <v>55169.960615408148</v>
      </c>
      <c r="S28" s="69">
        <f t="shared" si="19"/>
        <v>80339.323489107221</v>
      </c>
      <c r="T28" s="69">
        <f t="shared" si="20"/>
        <v>44808.46263803231</v>
      </c>
      <c r="U28" s="69">
        <f t="shared" si="21"/>
        <v>8915.8474574935972</v>
      </c>
      <c r="V28" s="69">
        <f t="shared" si="22"/>
        <v>49199.02953208422</v>
      </c>
      <c r="W28" s="69">
        <f t="shared" si="23"/>
        <v>98073.255614714042</v>
      </c>
      <c r="X28" s="69">
        <f t="shared" si="24"/>
        <v>43635.982032490683</v>
      </c>
      <c r="Y28" s="69">
        <f t="shared" si="25"/>
        <v>92365.868606467164</v>
      </c>
      <c r="Z28" s="69">
        <f t="shared" si="26"/>
        <v>15062.615931250361</v>
      </c>
      <c r="AA28" s="69">
        <f t="shared" si="27"/>
        <v>55273.035972158148</v>
      </c>
      <c r="AB28" s="69">
        <f t="shared" si="28"/>
        <v>88102.035326878817</v>
      </c>
      <c r="AC28" s="69">
        <f t="shared" si="29"/>
        <v>89858.477974820096</v>
      </c>
      <c r="AD28" s="68">
        <f t="shared" si="0"/>
        <v>1544851.2668716568</v>
      </c>
      <c r="AE28" s="68">
        <v>173102.74307322805</v>
      </c>
      <c r="AF28" s="70">
        <f t="shared" si="1"/>
        <v>0.11205139729973053</v>
      </c>
    </row>
    <row r="29" spans="1:32" x14ac:dyDescent="0.35">
      <c r="A29" s="49">
        <v>27</v>
      </c>
      <c r="B29" s="68">
        <f t="shared" si="3"/>
        <v>64745.365593136987</v>
      </c>
      <c r="C29" s="68">
        <f t="shared" si="2"/>
        <v>112807.859471658</v>
      </c>
      <c r="D29" s="68">
        <f t="shared" si="4"/>
        <v>32713.664151807221</v>
      </c>
      <c r="E29" s="68">
        <f t="shared" si="5"/>
        <v>74031.405517334715</v>
      </c>
      <c r="F29" s="68">
        <f t="shared" si="6"/>
        <v>46001.404475729396</v>
      </c>
      <c r="G29" s="68">
        <f t="shared" si="7"/>
        <v>67672.084504348604</v>
      </c>
      <c r="H29" s="68">
        <f t="shared" si="8"/>
        <v>42187.693945477004</v>
      </c>
      <c r="I29" s="68">
        <f t="shared" si="9"/>
        <v>11703.963362209268</v>
      </c>
      <c r="J29" s="68">
        <f t="shared" si="10"/>
        <v>53620.201406075845</v>
      </c>
      <c r="K29" s="68">
        <f t="shared" si="11"/>
        <v>88116.130477505969</v>
      </c>
      <c r="L29" s="68">
        <f t="shared" si="12"/>
        <v>29744.578988220797</v>
      </c>
      <c r="M29" s="68">
        <f t="shared" si="13"/>
        <v>92607.663001290595</v>
      </c>
      <c r="N29" s="68">
        <f t="shared" si="14"/>
        <v>51935.266717917199</v>
      </c>
      <c r="O29" s="68">
        <f t="shared" si="15"/>
        <v>21246.172206524698</v>
      </c>
      <c r="P29" s="68">
        <f t="shared" si="16"/>
        <v>28328.732595901667</v>
      </c>
      <c r="Q29" s="68">
        <f t="shared" si="17"/>
        <v>8728.7581499639527</v>
      </c>
      <c r="R29" s="68">
        <f t="shared" si="18"/>
        <v>55359.258552504514</v>
      </c>
      <c r="S29" s="69">
        <f t="shared" si="19"/>
        <v>80910.67431443953</v>
      </c>
      <c r="T29" s="69">
        <f t="shared" si="20"/>
        <v>44851.871563278182</v>
      </c>
      <c r="U29" s="69">
        <f t="shared" si="21"/>
        <v>8942.1252930614937</v>
      </c>
      <c r="V29" s="69">
        <f t="shared" si="22"/>
        <v>49614.022178583604</v>
      </c>
      <c r="W29" s="69">
        <f t="shared" si="23"/>
        <v>98526.592434443999</v>
      </c>
      <c r="X29" s="69">
        <f t="shared" si="24"/>
        <v>43706.050725423636</v>
      </c>
      <c r="Y29" s="69">
        <f t="shared" si="25"/>
        <v>92579.792107572343</v>
      </c>
      <c r="Z29" s="69">
        <f t="shared" si="26"/>
        <v>15086.334595177741</v>
      </c>
      <c r="AA29" s="69">
        <f t="shared" si="27"/>
        <v>55440.893628927457</v>
      </c>
      <c r="AB29" s="69">
        <f t="shared" si="28"/>
        <v>88405.999702485467</v>
      </c>
      <c r="AC29" s="69">
        <f t="shared" si="29"/>
        <v>90269.734328849183</v>
      </c>
      <c r="AD29" s="68">
        <f t="shared" si="0"/>
        <v>1549884.293989849</v>
      </c>
      <c r="AE29" s="68">
        <v>191205.0034941269</v>
      </c>
      <c r="AF29" s="70">
        <f t="shared" si="1"/>
        <v>0.12336727601897951</v>
      </c>
    </row>
    <row r="31" spans="1:32" x14ac:dyDescent="0.35">
      <c r="A31" s="74" t="s">
        <v>69</v>
      </c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</row>
    <row r="32" spans="1:32" x14ac:dyDescent="0.35">
      <c r="A32" s="48" t="s">
        <v>83</v>
      </c>
      <c r="B32" s="49" t="s">
        <v>38</v>
      </c>
      <c r="C32" s="49" t="s">
        <v>39</v>
      </c>
      <c r="D32" s="49" t="s">
        <v>40</v>
      </c>
      <c r="E32" s="49" t="s">
        <v>41</v>
      </c>
      <c r="F32" s="49" t="s">
        <v>42</v>
      </c>
      <c r="G32" s="49" t="s">
        <v>43</v>
      </c>
      <c r="H32" s="49" t="s">
        <v>44</v>
      </c>
      <c r="I32" s="49" t="s">
        <v>45</v>
      </c>
      <c r="J32" s="49" t="s">
        <v>46</v>
      </c>
      <c r="K32" s="49" t="s">
        <v>47</v>
      </c>
      <c r="L32" s="49" t="s">
        <v>48</v>
      </c>
      <c r="M32" s="49" t="s">
        <v>49</v>
      </c>
      <c r="N32" s="49" t="s">
        <v>50</v>
      </c>
      <c r="O32" s="49" t="s">
        <v>51</v>
      </c>
      <c r="P32" s="49" t="s">
        <v>52</v>
      </c>
      <c r="Q32" s="49" t="s">
        <v>53</v>
      </c>
      <c r="R32" s="49" t="s">
        <v>54</v>
      </c>
      <c r="S32" s="49" t="s">
        <v>55</v>
      </c>
      <c r="T32" s="49" t="s">
        <v>56</v>
      </c>
      <c r="U32" s="49" t="s">
        <v>57</v>
      </c>
      <c r="V32" s="49" t="s">
        <v>58</v>
      </c>
      <c r="W32" s="49" t="s">
        <v>59</v>
      </c>
      <c r="X32" s="49" t="s">
        <v>60</v>
      </c>
      <c r="Y32" s="49" t="s">
        <v>61</v>
      </c>
      <c r="Z32" s="49" t="s">
        <v>62</v>
      </c>
      <c r="AA32" s="49" t="s">
        <v>63</v>
      </c>
      <c r="AB32" s="49" t="s">
        <v>64</v>
      </c>
      <c r="AC32" s="49" t="s">
        <v>65</v>
      </c>
      <c r="AD32" s="49" t="s">
        <v>82</v>
      </c>
    </row>
    <row r="33" spans="1:31" x14ac:dyDescent="0.35">
      <c r="A33" s="49">
        <v>2</v>
      </c>
      <c r="B33" s="50">
        <f t="shared" ref="B33:AD33" si="30">$AF4*B4</f>
        <v>5.4224260399272239</v>
      </c>
      <c r="C33" s="50">
        <f t="shared" si="30"/>
        <v>9.0074936237735628</v>
      </c>
      <c r="D33" s="50">
        <f t="shared" si="30"/>
        <v>2.5799084481884873</v>
      </c>
      <c r="E33" s="50">
        <f t="shared" si="30"/>
        <v>4.0242587377148604</v>
      </c>
      <c r="F33" s="50">
        <f t="shared" si="30"/>
        <v>3.8349990446045079</v>
      </c>
      <c r="G33" s="50">
        <f t="shared" si="30"/>
        <v>4.4462444649369859</v>
      </c>
      <c r="H33" s="50">
        <f t="shared" si="30"/>
        <v>3.1485930762904073</v>
      </c>
      <c r="I33" s="50">
        <f t="shared" si="30"/>
        <v>0.48537414118253042</v>
      </c>
      <c r="J33" s="50">
        <f t="shared" si="30"/>
        <v>4.1555633094899855</v>
      </c>
      <c r="K33" s="50">
        <f t="shared" si="30"/>
        <v>6.1441484103049788</v>
      </c>
      <c r="L33" s="50">
        <f t="shared" si="30"/>
        <v>2.3915543038489977</v>
      </c>
      <c r="M33" s="50">
        <f t="shared" si="30"/>
        <v>7.1321021193164356</v>
      </c>
      <c r="N33" s="50">
        <f t="shared" si="30"/>
        <v>3.7860994109779096</v>
      </c>
      <c r="O33" s="50">
        <f t="shared" si="30"/>
        <v>1.884446992165757</v>
      </c>
      <c r="P33" s="50">
        <f t="shared" si="30"/>
        <v>2.1443394894034178</v>
      </c>
      <c r="Q33" s="50">
        <f t="shared" si="30"/>
        <v>0.85031029584029116</v>
      </c>
      <c r="R33" s="50">
        <f t="shared" si="30"/>
        <v>3.7842883134361838</v>
      </c>
      <c r="S33" s="50">
        <f t="shared" si="30"/>
        <v>3.6738113633909064</v>
      </c>
      <c r="T33" s="50">
        <f t="shared" si="30"/>
        <v>3.782477215894458</v>
      </c>
      <c r="U33" s="50">
        <f t="shared" si="30"/>
        <v>0.65561731010476121</v>
      </c>
      <c r="V33" s="50">
        <f t="shared" si="30"/>
        <v>2.0438235758376329</v>
      </c>
      <c r="W33" s="50">
        <f t="shared" si="30"/>
        <v>6.018277131155032</v>
      </c>
      <c r="X33" s="50">
        <f t="shared" si="30"/>
        <v>3.5080959383229904</v>
      </c>
      <c r="Y33" s="50">
        <f t="shared" si="30"/>
        <v>7.0859191320024264</v>
      </c>
      <c r="Z33" s="50">
        <f t="shared" si="30"/>
        <v>1.1953243775390674</v>
      </c>
      <c r="AA33" s="50">
        <f t="shared" si="30"/>
        <v>4.0142977012353684</v>
      </c>
      <c r="AB33" s="50">
        <f t="shared" si="30"/>
        <v>6.1269429836585836</v>
      </c>
      <c r="AC33" s="50">
        <f t="shared" si="30"/>
        <v>5.6732630494562555</v>
      </c>
      <c r="AD33" s="50">
        <f t="shared" si="30"/>
        <v>109</v>
      </c>
      <c r="AE33" s="76"/>
    </row>
    <row r="34" spans="1:31" x14ac:dyDescent="0.35">
      <c r="A34" s="49">
        <v>3</v>
      </c>
      <c r="B34" s="50">
        <f>$AF5*B5</f>
        <v>6.5615356928614279</v>
      </c>
      <c r="C34" s="50">
        <f>$AF5*C5</f>
        <v>11.259148170365927</v>
      </c>
      <c r="D34" s="50">
        <f t="shared" ref="D34:D58" si="31">$AF5*D5</f>
        <v>3.2139252149570083</v>
      </c>
      <c r="E34" s="50">
        <f t="shared" ref="E34:AD34" si="32">$AF5*E5</f>
        <v>5.0219636072785443</v>
      </c>
      <c r="F34" s="50">
        <f t="shared" si="32"/>
        <v>4.7008998200359926</v>
      </c>
      <c r="G34" s="50">
        <f t="shared" si="32"/>
        <v>5.9314617076584684</v>
      </c>
      <c r="H34" s="50">
        <f t="shared" si="32"/>
        <v>3.816604679064187</v>
      </c>
      <c r="I34" s="50">
        <f t="shared" si="32"/>
        <v>0.59172165566886625</v>
      </c>
      <c r="J34" s="50">
        <f t="shared" si="32"/>
        <v>5.1786602679464107</v>
      </c>
      <c r="K34" s="50">
        <f t="shared" si="32"/>
        <v>7.8151089782043588</v>
      </c>
      <c r="L34" s="50">
        <f t="shared" si="32"/>
        <v>2.9509378124375125</v>
      </c>
      <c r="M34" s="50">
        <f t="shared" si="32"/>
        <v>8.7092661467706449</v>
      </c>
      <c r="N34" s="50">
        <f t="shared" si="32"/>
        <v>4.7787002599480104</v>
      </c>
      <c r="O34" s="50">
        <f t="shared" si="32"/>
        <v>2.3033313337332535</v>
      </c>
      <c r="P34" s="50">
        <f t="shared" si="32"/>
        <v>2.6934293141371723</v>
      </c>
      <c r="Q34" s="50">
        <f t="shared" si="32"/>
        <v>1.0245550889822035</v>
      </c>
      <c r="R34" s="50">
        <f t="shared" si="32"/>
        <v>4.8893741251749647</v>
      </c>
      <c r="S34" s="50">
        <f t="shared" si="32"/>
        <v>5.2608438312337533</v>
      </c>
      <c r="T34" s="50">
        <f t="shared" si="32"/>
        <v>4.6318656268746246</v>
      </c>
      <c r="U34" s="50">
        <f t="shared" si="32"/>
        <v>0.79553689262147564</v>
      </c>
      <c r="V34" s="50">
        <f t="shared" si="32"/>
        <v>2.5202959408118377</v>
      </c>
      <c r="W34" s="50">
        <f t="shared" si="32"/>
        <v>7.9290701859628072</v>
      </c>
      <c r="X34" s="50">
        <f t="shared" si="32"/>
        <v>4.3710697860427912</v>
      </c>
      <c r="Y34" s="50">
        <f t="shared" si="32"/>
        <v>8.7881623675264944</v>
      </c>
      <c r="Z34" s="50">
        <f t="shared" si="32"/>
        <v>1.5176564687062588</v>
      </c>
      <c r="AA34" s="50">
        <f t="shared" si="32"/>
        <v>4.9452589482103582</v>
      </c>
      <c r="AB34" s="50">
        <f t="shared" si="32"/>
        <v>7.6386882623475305</v>
      </c>
      <c r="AC34" s="50">
        <f t="shared" si="32"/>
        <v>7.1609278144371125</v>
      </c>
      <c r="AD34" s="50">
        <f t="shared" si="32"/>
        <v>137</v>
      </c>
      <c r="AE34" s="76"/>
    </row>
    <row r="35" spans="1:31" x14ac:dyDescent="0.35">
      <c r="A35" s="49">
        <v>4</v>
      </c>
      <c r="B35" s="50">
        <f t="shared" ref="B35:B58" si="33">$AF6*B6</f>
        <v>24.448107974855169</v>
      </c>
      <c r="C35" s="50">
        <f t="shared" ref="C35:C58" si="34">$AF6*C6</f>
        <v>41.849808948601009</v>
      </c>
      <c r="D35" s="50">
        <f t="shared" si="31"/>
        <v>12.190003697769013</v>
      </c>
      <c r="E35" s="50">
        <f t="shared" ref="E35:AD35" si="35">$AF6*E6</f>
        <v>18.947984715888079</v>
      </c>
      <c r="F35" s="50">
        <f t="shared" si="35"/>
        <v>17.381671391593738</v>
      </c>
      <c r="G35" s="50">
        <f t="shared" si="35"/>
        <v>22.116664612350547</v>
      </c>
      <c r="H35" s="50">
        <f t="shared" si="35"/>
        <v>14.689695550351288</v>
      </c>
      <c r="I35" s="50">
        <f t="shared" si="35"/>
        <v>2.5717983483298408</v>
      </c>
      <c r="J35" s="50">
        <f t="shared" si="35"/>
        <v>19.388635523234313</v>
      </c>
      <c r="K35" s="50">
        <f t="shared" si="35"/>
        <v>29.139036114877356</v>
      </c>
      <c r="L35" s="50">
        <f t="shared" si="35"/>
        <v>11.080364846542587</v>
      </c>
      <c r="M35" s="50">
        <f t="shared" si="35"/>
        <v>33.168988043880191</v>
      </c>
      <c r="N35" s="50">
        <f t="shared" si="35"/>
        <v>18.158819179095278</v>
      </c>
      <c r="O35" s="50">
        <f t="shared" si="35"/>
        <v>8.5245901639344268</v>
      </c>
      <c r="P35" s="50">
        <f t="shared" si="35"/>
        <v>10.283187476888944</v>
      </c>
      <c r="Q35" s="50">
        <f t="shared" si="35"/>
        <v>3.765561444595094</v>
      </c>
      <c r="R35" s="50">
        <f t="shared" si="35"/>
        <v>18.411191914211759</v>
      </c>
      <c r="S35" s="50">
        <f t="shared" si="35"/>
        <v>21.011031677554541</v>
      </c>
      <c r="T35" s="50">
        <f t="shared" si="35"/>
        <v>17.261493898681127</v>
      </c>
      <c r="U35" s="50">
        <f t="shared" si="35"/>
        <v>2.9924195735239736</v>
      </c>
      <c r="V35" s="50">
        <f t="shared" si="35"/>
        <v>11.284666584494021</v>
      </c>
      <c r="W35" s="50">
        <f t="shared" si="35"/>
        <v>30.997781338592382</v>
      </c>
      <c r="X35" s="50">
        <f t="shared" si="35"/>
        <v>16.063724885985454</v>
      </c>
      <c r="Y35" s="50">
        <f t="shared" si="35"/>
        <v>32.572106495747562</v>
      </c>
      <c r="Z35" s="50">
        <f t="shared" si="35"/>
        <v>5.6683717490447432</v>
      </c>
      <c r="AA35" s="50">
        <f t="shared" si="35"/>
        <v>18.943978799457661</v>
      </c>
      <c r="AB35" s="50">
        <f t="shared" si="35"/>
        <v>29.43547393072846</v>
      </c>
      <c r="AC35" s="50">
        <f t="shared" si="35"/>
        <v>27.652841119191422</v>
      </c>
      <c r="AD35" s="50">
        <f t="shared" si="35"/>
        <v>520</v>
      </c>
      <c r="AE35" s="76"/>
    </row>
    <row r="36" spans="1:31" x14ac:dyDescent="0.35">
      <c r="A36" s="49">
        <v>5</v>
      </c>
      <c r="B36" s="50">
        <f t="shared" si="33"/>
        <v>44.014580473865401</v>
      </c>
      <c r="C36" s="50">
        <f t="shared" si="34"/>
        <v>74.196611389870171</v>
      </c>
      <c r="D36" s="50">
        <f t="shared" si="31"/>
        <v>21.200039001267541</v>
      </c>
      <c r="E36" s="50">
        <f t="shared" ref="E36:AD36" si="36">$AF7*E7</f>
        <v>38.437849230099978</v>
      </c>
      <c r="F36" s="50">
        <f t="shared" si="36"/>
        <v>30.971656578838811</v>
      </c>
      <c r="G36" s="50">
        <f t="shared" si="36"/>
        <v>40.235657658873912</v>
      </c>
      <c r="H36" s="50">
        <f t="shared" si="36"/>
        <v>26.205701685304771</v>
      </c>
      <c r="I36" s="50">
        <f t="shared" si="36"/>
        <v>5.4498271193813794</v>
      </c>
      <c r="J36" s="50">
        <f t="shared" si="36"/>
        <v>34.835182143419658</v>
      </c>
      <c r="K36" s="50">
        <f t="shared" si="36"/>
        <v>52.658161390245183</v>
      </c>
      <c r="L36" s="50">
        <f t="shared" si="36"/>
        <v>19.500933780347861</v>
      </c>
      <c r="M36" s="50">
        <f t="shared" si="36"/>
        <v>59.19372379602337</v>
      </c>
      <c r="N36" s="50">
        <f t="shared" si="36"/>
        <v>31.951638428248916</v>
      </c>
      <c r="O36" s="50">
        <f t="shared" si="36"/>
        <v>15.009937822979246</v>
      </c>
      <c r="P36" s="50">
        <f t="shared" si="36"/>
        <v>18.203691619977647</v>
      </c>
      <c r="Q36" s="50">
        <f t="shared" si="36"/>
        <v>6.6201651553675491</v>
      </c>
      <c r="R36" s="50">
        <f t="shared" si="36"/>
        <v>33.714195711360617</v>
      </c>
      <c r="S36" s="50">
        <f t="shared" si="36"/>
        <v>40.390762699787743</v>
      </c>
      <c r="T36" s="50">
        <f t="shared" si="36"/>
        <v>30.294834582123919</v>
      </c>
      <c r="U36" s="50">
        <f t="shared" si="36"/>
        <v>5.597881931162763</v>
      </c>
      <c r="V36" s="50">
        <f t="shared" si="36"/>
        <v>22.74403918127339</v>
      </c>
      <c r="W36" s="50">
        <f t="shared" si="36"/>
        <v>54.914234712628158</v>
      </c>
      <c r="X36" s="50">
        <f t="shared" si="36"/>
        <v>28.475875465952644</v>
      </c>
      <c r="Y36" s="50">
        <f t="shared" si="36"/>
        <v>57.95993369784518</v>
      </c>
      <c r="Z36" s="50">
        <f t="shared" si="36"/>
        <v>9.9901746806771214</v>
      </c>
      <c r="AA36" s="50">
        <f t="shared" si="36"/>
        <v>33.18542852642711</v>
      </c>
      <c r="AB36" s="50">
        <f t="shared" si="36"/>
        <v>53.299732241297839</v>
      </c>
      <c r="AC36" s="50">
        <f t="shared" si="36"/>
        <v>50.747549295352094</v>
      </c>
      <c r="AD36" s="50">
        <f t="shared" si="36"/>
        <v>940</v>
      </c>
      <c r="AE36" s="76"/>
    </row>
    <row r="37" spans="1:31" x14ac:dyDescent="0.35">
      <c r="A37" s="49">
        <v>6</v>
      </c>
      <c r="B37" s="50">
        <f t="shared" si="33"/>
        <v>72.846796058967328</v>
      </c>
      <c r="C37" s="50">
        <f t="shared" si="34"/>
        <v>124.40481517149419</v>
      </c>
      <c r="D37" s="50">
        <f t="shared" si="31"/>
        <v>35.827453885472998</v>
      </c>
      <c r="E37" s="50">
        <f t="shared" ref="E37:AD37" si="37">$AF8*E8</f>
        <v>67.241380843025411</v>
      </c>
      <c r="F37" s="50">
        <f t="shared" si="37"/>
        <v>51.841240091858658</v>
      </c>
      <c r="G37" s="50">
        <f t="shared" si="37"/>
        <v>67.937632417216093</v>
      </c>
      <c r="H37" s="50">
        <f t="shared" si="37"/>
        <v>44.45389288095415</v>
      </c>
      <c r="I37" s="50">
        <f t="shared" si="37"/>
        <v>9.122075709311801</v>
      </c>
      <c r="J37" s="50">
        <f t="shared" si="37"/>
        <v>58.036699014741835</v>
      </c>
      <c r="K37" s="50">
        <f t="shared" si="37"/>
        <v>90.264886287873182</v>
      </c>
      <c r="L37" s="50">
        <f t="shared" si="37"/>
        <v>32.912637973183202</v>
      </c>
      <c r="M37" s="50">
        <f t="shared" si="37"/>
        <v>99.918001333432116</v>
      </c>
      <c r="N37" s="50">
        <f t="shared" si="37"/>
        <v>54.992073486924959</v>
      </c>
      <c r="O37" s="50">
        <f t="shared" si="37"/>
        <v>24.817238313949183</v>
      </c>
      <c r="P37" s="50">
        <f t="shared" si="37"/>
        <v>30.363649159196978</v>
      </c>
      <c r="Q37" s="50">
        <f t="shared" si="37"/>
        <v>10.750596340469665</v>
      </c>
      <c r="R37" s="50">
        <f t="shared" si="37"/>
        <v>56.408178383583973</v>
      </c>
      <c r="S37" s="50">
        <f t="shared" si="37"/>
        <v>68.409667382769101</v>
      </c>
      <c r="T37" s="50">
        <f t="shared" si="37"/>
        <v>50.071108971034896</v>
      </c>
      <c r="U37" s="50">
        <f t="shared" si="37"/>
        <v>9.4170975627824287</v>
      </c>
      <c r="V37" s="50">
        <f t="shared" si="37"/>
        <v>38.683265427068676</v>
      </c>
      <c r="W37" s="50">
        <f t="shared" si="37"/>
        <v>94.50140010371139</v>
      </c>
      <c r="X37" s="50">
        <f t="shared" si="37"/>
        <v>48.595999703681755</v>
      </c>
      <c r="Y37" s="50">
        <f t="shared" si="37"/>
        <v>98.643506926439002</v>
      </c>
      <c r="Z37" s="50">
        <f t="shared" si="37"/>
        <v>16.662834284021038</v>
      </c>
      <c r="AA37" s="50">
        <f t="shared" si="37"/>
        <v>57.340447440551152</v>
      </c>
      <c r="AB37" s="50">
        <f t="shared" si="37"/>
        <v>90.500903770649685</v>
      </c>
      <c r="AC37" s="50">
        <f t="shared" si="37"/>
        <v>88.03452107563524</v>
      </c>
      <c r="AD37" s="50">
        <f t="shared" si="37"/>
        <v>1593</v>
      </c>
      <c r="AE37" s="76"/>
    </row>
    <row r="38" spans="1:31" x14ac:dyDescent="0.35">
      <c r="A38" s="49">
        <v>7</v>
      </c>
      <c r="B38" s="50">
        <f t="shared" si="33"/>
        <v>80.068901549313324</v>
      </c>
      <c r="C38" s="50">
        <f t="shared" si="34"/>
        <v>136.77734761663842</v>
      </c>
      <c r="D38" s="50">
        <f t="shared" si="31"/>
        <v>39.431307421012882</v>
      </c>
      <c r="E38" s="50">
        <f t="shared" ref="E38:AD38" si="38">$AF9*E9</f>
        <v>75.399404617877593</v>
      </c>
      <c r="F38" s="50">
        <f t="shared" si="38"/>
        <v>56.980833388325522</v>
      </c>
      <c r="G38" s="50">
        <f t="shared" si="38"/>
        <v>74.673038428543151</v>
      </c>
      <c r="H38" s="50">
        <f t="shared" si="38"/>
        <v>49.574492422076062</v>
      </c>
      <c r="I38" s="50">
        <f t="shared" si="38"/>
        <v>10.76578459192128</v>
      </c>
      <c r="J38" s="50">
        <f t="shared" si="38"/>
        <v>63.868341362193235</v>
      </c>
      <c r="K38" s="50">
        <f t="shared" si="38"/>
        <v>100.96490031748824</v>
      </c>
      <c r="L38" s="50">
        <f t="shared" si="38"/>
        <v>36.175630393817414</v>
      </c>
      <c r="M38" s="50">
        <f t="shared" si="38"/>
        <v>109.8239736624066</v>
      </c>
      <c r="N38" s="50">
        <f t="shared" si="38"/>
        <v>60.080860517806471</v>
      </c>
      <c r="O38" s="50">
        <f t="shared" si="38"/>
        <v>27.05714055270818</v>
      </c>
      <c r="P38" s="50">
        <f t="shared" si="38"/>
        <v>33.218282337241448</v>
      </c>
      <c r="Q38" s="50">
        <f t="shared" si="38"/>
        <v>11.634829854160708</v>
      </c>
      <c r="R38" s="50">
        <f t="shared" si="38"/>
        <v>61.922717640761675</v>
      </c>
      <c r="S38" s="50">
        <f t="shared" si="38"/>
        <v>76.346274828974288</v>
      </c>
      <c r="T38" s="50">
        <f t="shared" si="38"/>
        <v>56.604679468848758</v>
      </c>
      <c r="U38" s="50">
        <f t="shared" si="38"/>
        <v>10.285864073968163</v>
      </c>
      <c r="V38" s="50">
        <f t="shared" si="38"/>
        <v>45.657303329593866</v>
      </c>
      <c r="W38" s="50">
        <f t="shared" si="38"/>
        <v>106.17917189092482</v>
      </c>
      <c r="X38" s="50">
        <f t="shared" si="38"/>
        <v>53.245235843176935</v>
      </c>
      <c r="Y38" s="50">
        <f t="shared" si="38"/>
        <v>111.74365573421908</v>
      </c>
      <c r="Z38" s="50">
        <f t="shared" si="38"/>
        <v>18.107271434123021</v>
      </c>
      <c r="AA38" s="50">
        <f t="shared" si="38"/>
        <v>65.113540543909437</v>
      </c>
      <c r="AB38" s="50">
        <f t="shared" si="38"/>
        <v>99.473255464390718</v>
      </c>
      <c r="AC38" s="50">
        <f t="shared" si="38"/>
        <v>97.825960713578667</v>
      </c>
      <c r="AD38" s="50">
        <f t="shared" si="38"/>
        <v>1769</v>
      </c>
      <c r="AE38" s="76"/>
    </row>
    <row r="39" spans="1:31" x14ac:dyDescent="0.35">
      <c r="A39" s="49">
        <v>8</v>
      </c>
      <c r="B39" s="50">
        <f t="shared" si="33"/>
        <v>348.42558974063388</v>
      </c>
      <c r="C39" s="50">
        <f t="shared" si="34"/>
        <v>597.36430729082429</v>
      </c>
      <c r="D39" s="50">
        <f t="shared" si="31"/>
        <v>172.30913663730814</v>
      </c>
      <c r="E39" s="50">
        <f t="shared" ref="E39:AD39" si="39">$AF10*E10</f>
        <v>330.72355382143724</v>
      </c>
      <c r="F39" s="50">
        <f t="shared" si="39"/>
        <v>247.4970317877823</v>
      </c>
      <c r="G39" s="50">
        <f t="shared" si="39"/>
        <v>332.41095659483665</v>
      </c>
      <c r="H39" s="50">
        <f t="shared" si="39"/>
        <v>215.19961087000539</v>
      </c>
      <c r="I39" s="50">
        <f t="shared" si="39"/>
        <v>47.680589287076216</v>
      </c>
      <c r="J39" s="50">
        <f t="shared" si="39"/>
        <v>279.92397184548634</v>
      </c>
      <c r="K39" s="50">
        <f t="shared" si="39"/>
        <v>439.10521018258231</v>
      </c>
      <c r="L39" s="50">
        <f t="shared" si="39"/>
        <v>157.64467557189874</v>
      </c>
      <c r="M39" s="50">
        <f t="shared" si="39"/>
        <v>480.16819238144484</v>
      </c>
      <c r="N39" s="50">
        <f t="shared" si="39"/>
        <v>264.30575242147245</v>
      </c>
      <c r="O39" s="50">
        <f t="shared" si="39"/>
        <v>117.93629044312418</v>
      </c>
      <c r="P39" s="50">
        <f t="shared" si="39"/>
        <v>146.8062919502137</v>
      </c>
      <c r="Q39" s="50">
        <f t="shared" si="39"/>
        <v>50.702762806262015</v>
      </c>
      <c r="R39" s="50">
        <f t="shared" si="39"/>
        <v>275.09249858583883</v>
      </c>
      <c r="S39" s="50">
        <f t="shared" si="39"/>
        <v>349.0208052489142</v>
      </c>
      <c r="T39" s="50">
        <f t="shared" si="39"/>
        <v>242.67158261829147</v>
      </c>
      <c r="U39" s="50">
        <f t="shared" si="39"/>
        <v>45.209279248198605</v>
      </c>
      <c r="V39" s="50">
        <f t="shared" si="39"/>
        <v>202.38210168428228</v>
      </c>
      <c r="W39" s="50">
        <f t="shared" si="39"/>
        <v>468.64320143405149</v>
      </c>
      <c r="X39" s="50">
        <f t="shared" si="39"/>
        <v>231.47375791497311</v>
      </c>
      <c r="Y39" s="50">
        <f t="shared" si="39"/>
        <v>478.5261830540947</v>
      </c>
      <c r="Z39" s="50">
        <f t="shared" si="39"/>
        <v>79.98361778241896</v>
      </c>
      <c r="AA39" s="50">
        <f t="shared" si="39"/>
        <v>279.40764020759497</v>
      </c>
      <c r="AB39" s="50">
        <f t="shared" si="39"/>
        <v>439.00943806793151</v>
      </c>
      <c r="AC39" s="50">
        <f t="shared" si="39"/>
        <v>430.10540791987614</v>
      </c>
      <c r="AD39" s="50">
        <f t="shared" si="39"/>
        <v>7749.7294373988561</v>
      </c>
      <c r="AE39" s="76"/>
    </row>
    <row r="40" spans="1:31" x14ac:dyDescent="0.35">
      <c r="A40" s="49">
        <v>9</v>
      </c>
      <c r="B40" s="50">
        <f t="shared" si="33"/>
        <v>471.64410417587214</v>
      </c>
      <c r="C40" s="50">
        <f t="shared" si="34"/>
        <v>809.93418610817582</v>
      </c>
      <c r="D40" s="50">
        <f t="shared" si="31"/>
        <v>233.75186541027998</v>
      </c>
      <c r="E40" s="50">
        <f t="shared" ref="E40:AD40" si="40">$AF11*E11</f>
        <v>456.85362159618262</v>
      </c>
      <c r="F40" s="50">
        <f t="shared" si="40"/>
        <v>335.03071149183506</v>
      </c>
      <c r="G40" s="50">
        <f t="shared" si="40"/>
        <v>454.27098398196631</v>
      </c>
      <c r="H40" s="50">
        <f t="shared" si="40"/>
        <v>292.90721506998585</v>
      </c>
      <c r="I40" s="50">
        <f t="shared" si="40"/>
        <v>66.616640755272442</v>
      </c>
      <c r="J40" s="50">
        <f t="shared" si="40"/>
        <v>380.08716898030877</v>
      </c>
      <c r="K40" s="50">
        <f t="shared" si="40"/>
        <v>599.14759990311984</v>
      </c>
      <c r="L40" s="50">
        <f t="shared" si="40"/>
        <v>213.72338162118461</v>
      </c>
      <c r="M40" s="50">
        <f t="shared" si="40"/>
        <v>652.4429302970475</v>
      </c>
      <c r="N40" s="50">
        <f t="shared" si="40"/>
        <v>359.83347551434753</v>
      </c>
      <c r="O40" s="50">
        <f t="shared" si="40"/>
        <v>159.1557448807651</v>
      </c>
      <c r="P40" s="50">
        <f t="shared" si="40"/>
        <v>199.48834020061074</v>
      </c>
      <c r="Q40" s="50">
        <f t="shared" si="40"/>
        <v>68.128071245006865</v>
      </c>
      <c r="R40" s="50">
        <f t="shared" si="40"/>
        <v>375.47023201331797</v>
      </c>
      <c r="S40" s="50">
        <f t="shared" si="40"/>
        <v>484.15910956619086</v>
      </c>
      <c r="T40" s="50">
        <f t="shared" si="40"/>
        <v>328.31435590314732</v>
      </c>
      <c r="U40" s="50">
        <f t="shared" si="40"/>
        <v>61.591986015631043</v>
      </c>
      <c r="V40" s="50">
        <f t="shared" si="40"/>
        <v>282.71029689070156</v>
      </c>
      <c r="W40" s="50">
        <f t="shared" si="40"/>
        <v>642.72104738060887</v>
      </c>
      <c r="X40" s="50">
        <f t="shared" si="40"/>
        <v>313.83841316912805</v>
      </c>
      <c r="Y40" s="50">
        <f t="shared" si="40"/>
        <v>650.42244468836282</v>
      </c>
      <c r="Z40" s="50">
        <f t="shared" si="40"/>
        <v>108.43237599195184</v>
      </c>
      <c r="AA40" s="50">
        <f t="shared" si="40"/>
        <v>380.78611586613749</v>
      </c>
      <c r="AB40" s="50">
        <f t="shared" si="40"/>
        <v>599.24235078623121</v>
      </c>
      <c r="AC40" s="50">
        <f t="shared" si="40"/>
        <v>589.75549784032341</v>
      </c>
      <c r="AD40" s="50">
        <f t="shared" si="40"/>
        <v>10570.460267343695</v>
      </c>
      <c r="AE40" s="76"/>
    </row>
    <row r="41" spans="1:31" x14ac:dyDescent="0.35">
      <c r="A41" s="49">
        <v>10</v>
      </c>
      <c r="B41" s="50">
        <f t="shared" si="33"/>
        <v>618.42968441677999</v>
      </c>
      <c r="C41" s="50">
        <f t="shared" si="34"/>
        <v>1063.5354323759657</v>
      </c>
      <c r="D41" s="50">
        <f t="shared" si="31"/>
        <v>307.09058909111661</v>
      </c>
      <c r="E41" s="50">
        <f t="shared" ref="E41:AD41" si="41">$AF12*E12</f>
        <v>609.71988624591472</v>
      </c>
      <c r="F41" s="50">
        <f t="shared" si="41"/>
        <v>439.30854472042921</v>
      </c>
      <c r="G41" s="50">
        <f t="shared" si="41"/>
        <v>600.66437633928888</v>
      </c>
      <c r="H41" s="50">
        <f t="shared" si="41"/>
        <v>385.93409529977623</v>
      </c>
      <c r="I41" s="50">
        <f t="shared" si="41"/>
        <v>89.765185316078146</v>
      </c>
      <c r="J41" s="50">
        <f t="shared" si="41"/>
        <v>499.74100796154926</v>
      </c>
      <c r="K41" s="50">
        <f t="shared" si="41"/>
        <v>791.1545451111466</v>
      </c>
      <c r="L41" s="50">
        <f t="shared" si="41"/>
        <v>280.62144159924543</v>
      </c>
      <c r="M41" s="50">
        <f t="shared" si="41"/>
        <v>858.36977900983129</v>
      </c>
      <c r="N41" s="50">
        <f t="shared" si="41"/>
        <v>474.21811088073292</v>
      </c>
      <c r="O41" s="50">
        <f t="shared" si="41"/>
        <v>208.11994827871399</v>
      </c>
      <c r="P41" s="50">
        <f t="shared" si="41"/>
        <v>262.46434546508158</v>
      </c>
      <c r="Q41" s="50">
        <f t="shared" si="41"/>
        <v>88.742238684851372</v>
      </c>
      <c r="R41" s="50">
        <f t="shared" si="41"/>
        <v>495.92738456476502</v>
      </c>
      <c r="S41" s="50">
        <f t="shared" si="41"/>
        <v>648.4792747871503</v>
      </c>
      <c r="T41" s="50">
        <f t="shared" si="41"/>
        <v>430.28709873467363</v>
      </c>
      <c r="U41" s="50">
        <f t="shared" si="41"/>
        <v>81.220513389663211</v>
      </c>
      <c r="V41" s="50">
        <f t="shared" si="41"/>
        <v>380.89639346491583</v>
      </c>
      <c r="W41" s="50">
        <f t="shared" si="41"/>
        <v>852.47025744522102</v>
      </c>
      <c r="X41" s="50">
        <f t="shared" si="41"/>
        <v>412.10027925097148</v>
      </c>
      <c r="Y41" s="50">
        <f t="shared" si="41"/>
        <v>855.9560213615722</v>
      </c>
      <c r="Z41" s="50">
        <f t="shared" si="41"/>
        <v>142.368752071269</v>
      </c>
      <c r="AA41" s="50">
        <f t="shared" si="41"/>
        <v>502.28580703223292</v>
      </c>
      <c r="AB41" s="50">
        <f t="shared" si="41"/>
        <v>791.54016922888195</v>
      </c>
      <c r="AC41" s="50">
        <f t="shared" si="41"/>
        <v>782.08986666890871</v>
      </c>
      <c r="AD41" s="50">
        <f t="shared" si="41"/>
        <v>13953.501028796725</v>
      </c>
      <c r="AE41" s="76"/>
    </row>
    <row r="42" spans="1:31" x14ac:dyDescent="0.35">
      <c r="A42" s="49">
        <v>11</v>
      </c>
      <c r="B42" s="50">
        <f t="shared" si="33"/>
        <v>790.267246795039</v>
      </c>
      <c r="C42" s="50">
        <f t="shared" si="34"/>
        <v>1360.8113544360911</v>
      </c>
      <c r="D42" s="50">
        <f t="shared" si="31"/>
        <v>393.09718700352261</v>
      </c>
      <c r="E42" s="50">
        <f t="shared" ref="E42:AD42" si="42">$AF13*E13</f>
        <v>791.4112423272262</v>
      </c>
      <c r="F42" s="50">
        <f t="shared" si="42"/>
        <v>561.38589782885072</v>
      </c>
      <c r="G42" s="50">
        <f t="shared" si="42"/>
        <v>773.32670122619629</v>
      </c>
      <c r="H42" s="50">
        <f t="shared" si="42"/>
        <v>495.31617870647307</v>
      </c>
      <c r="I42" s="50">
        <f t="shared" si="42"/>
        <v>117.48307234906085</v>
      </c>
      <c r="J42" s="50">
        <f t="shared" si="42"/>
        <v>640.16512498956433</v>
      </c>
      <c r="K42" s="50">
        <f t="shared" si="42"/>
        <v>1017.3497019062926</v>
      </c>
      <c r="L42" s="50">
        <f t="shared" si="42"/>
        <v>359.03505010699541</v>
      </c>
      <c r="M42" s="50">
        <f t="shared" si="42"/>
        <v>1100.1778097706374</v>
      </c>
      <c r="N42" s="50">
        <f t="shared" si="42"/>
        <v>608.73849987830044</v>
      </c>
      <c r="O42" s="50">
        <f t="shared" si="42"/>
        <v>265.29537255553828</v>
      </c>
      <c r="P42" s="50">
        <f t="shared" si="42"/>
        <v>336.41662905717891</v>
      </c>
      <c r="Q42" s="50">
        <f t="shared" si="42"/>
        <v>112.72391057860833</v>
      </c>
      <c r="R42" s="50">
        <f t="shared" si="42"/>
        <v>637.86546412959126</v>
      </c>
      <c r="S42" s="50">
        <f t="shared" si="42"/>
        <v>844.33614801318447</v>
      </c>
      <c r="T42" s="50">
        <f t="shared" si="42"/>
        <v>549.61095131211812</v>
      </c>
      <c r="U42" s="50">
        <f t="shared" si="42"/>
        <v>104.31677434781489</v>
      </c>
      <c r="V42" s="50">
        <f t="shared" si="42"/>
        <v>498.45159990881001</v>
      </c>
      <c r="W42" s="50">
        <f t="shared" si="42"/>
        <v>1100.5062755623971</v>
      </c>
      <c r="X42" s="50">
        <f t="shared" si="42"/>
        <v>527.28328860633417</v>
      </c>
      <c r="Y42" s="50">
        <f t="shared" si="42"/>
        <v>1097.3639656146738</v>
      </c>
      <c r="Z42" s="50">
        <f t="shared" si="42"/>
        <v>182.145698063993</v>
      </c>
      <c r="AA42" s="50">
        <f t="shared" si="42"/>
        <v>645.28770041497569</v>
      </c>
      <c r="AB42" s="50">
        <f t="shared" si="42"/>
        <v>1018.1427637241619</v>
      </c>
      <c r="AC42" s="50">
        <f t="shared" si="42"/>
        <v>1009.5005225478944</v>
      </c>
      <c r="AD42" s="50">
        <f t="shared" si="42"/>
        <v>17937.812131761522</v>
      </c>
      <c r="AE42" s="76"/>
    </row>
    <row r="43" spans="1:31" x14ac:dyDescent="0.35">
      <c r="A43" s="49">
        <v>12</v>
      </c>
      <c r="B43" s="50">
        <f t="shared" si="33"/>
        <v>988.58190706910932</v>
      </c>
      <c r="C43" s="50">
        <f t="shared" si="34"/>
        <v>1704.3015730223303</v>
      </c>
      <c r="D43" s="50">
        <f t="shared" si="31"/>
        <v>492.51351763462912</v>
      </c>
      <c r="E43" s="50">
        <f t="shared" ref="E43:AD43" si="43">$AF14*E14</f>
        <v>1003.9517257100998</v>
      </c>
      <c r="F43" s="50">
        <f t="shared" si="43"/>
        <v>702.27565206544159</v>
      </c>
      <c r="G43" s="50">
        <f t="shared" si="43"/>
        <v>973.93267402914432</v>
      </c>
      <c r="H43" s="50">
        <f t="shared" si="43"/>
        <v>622.05104196423565</v>
      </c>
      <c r="I43" s="50">
        <f t="shared" si="43"/>
        <v>150.11713686374225</v>
      </c>
      <c r="J43" s="50">
        <f t="shared" si="43"/>
        <v>802.59008000369727</v>
      </c>
      <c r="K43" s="50">
        <f t="shared" si="43"/>
        <v>1279.8771644167418</v>
      </c>
      <c r="L43" s="50">
        <f t="shared" si="43"/>
        <v>449.63305493608692</v>
      </c>
      <c r="M43" s="50">
        <f t="shared" si="43"/>
        <v>1380.0115050673385</v>
      </c>
      <c r="N43" s="50">
        <f t="shared" si="43"/>
        <v>764.62630446135495</v>
      </c>
      <c r="O43" s="50">
        <f t="shared" si="43"/>
        <v>331.12867888069246</v>
      </c>
      <c r="P43" s="50">
        <f t="shared" si="43"/>
        <v>422.00164056846342</v>
      </c>
      <c r="Q43" s="50">
        <f t="shared" si="43"/>
        <v>140.2434763646576</v>
      </c>
      <c r="R43" s="50">
        <f t="shared" si="43"/>
        <v>802.63603390987521</v>
      </c>
      <c r="S43" s="50">
        <f t="shared" si="43"/>
        <v>1074.0143372964758</v>
      </c>
      <c r="T43" s="50">
        <f t="shared" si="43"/>
        <v>687.26555971651737</v>
      </c>
      <c r="U43" s="50">
        <f t="shared" si="43"/>
        <v>131.09457411564665</v>
      </c>
      <c r="V43" s="50">
        <f t="shared" si="43"/>
        <v>636.84465948541288</v>
      </c>
      <c r="W43" s="50">
        <f t="shared" si="43"/>
        <v>1389.3567454251377</v>
      </c>
      <c r="X43" s="50">
        <f t="shared" si="43"/>
        <v>660.37119949165049</v>
      </c>
      <c r="Y43" s="50">
        <f t="shared" si="43"/>
        <v>1376.7988445452943</v>
      </c>
      <c r="Z43" s="50">
        <f t="shared" si="43"/>
        <v>228.10229442243124</v>
      </c>
      <c r="AA43" s="50">
        <f t="shared" si="43"/>
        <v>811.12256111328918</v>
      </c>
      <c r="AB43" s="50">
        <f t="shared" si="43"/>
        <v>1281.2102609853237</v>
      </c>
      <c r="AC43" s="50">
        <f t="shared" si="43"/>
        <v>1274.2989930600274</v>
      </c>
      <c r="AD43" s="50">
        <f t="shared" si="43"/>
        <v>22560.953196624847</v>
      </c>
      <c r="AE43" s="76"/>
    </row>
    <row r="44" spans="1:31" x14ac:dyDescent="0.35">
      <c r="A44" s="49">
        <v>13</v>
      </c>
      <c r="B44" s="50">
        <f t="shared" si="33"/>
        <v>1214.7465994577167</v>
      </c>
      <c r="C44" s="50">
        <f t="shared" si="34"/>
        <v>2096.4551255485239</v>
      </c>
      <c r="D44" s="50">
        <f t="shared" si="31"/>
        <v>606.05520258423246</v>
      </c>
      <c r="E44" s="50">
        <f t="shared" ref="E44:AD44" si="44">$AF15*E15</f>
        <v>1249.3080362261505</v>
      </c>
      <c r="F44" s="50">
        <f t="shared" si="44"/>
        <v>862.95361584792602</v>
      </c>
      <c r="G44" s="50">
        <f t="shared" si="44"/>
        <v>1204.1035632523035</v>
      </c>
      <c r="H44" s="50">
        <f t="shared" si="44"/>
        <v>767.10266787886076</v>
      </c>
      <c r="I44" s="50">
        <f t="shared" si="44"/>
        <v>188.00530787301963</v>
      </c>
      <c r="J44" s="50">
        <f t="shared" si="44"/>
        <v>988.20351486788331</v>
      </c>
      <c r="K44" s="50">
        <f t="shared" si="44"/>
        <v>1580.8112174589969</v>
      </c>
      <c r="L44" s="50">
        <f t="shared" si="44"/>
        <v>553.06041470717048</v>
      </c>
      <c r="M44" s="50">
        <f t="shared" si="44"/>
        <v>1699.9413366486069</v>
      </c>
      <c r="N44" s="50">
        <f t="shared" si="44"/>
        <v>943.07185198214029</v>
      </c>
      <c r="O44" s="50">
        <f t="shared" si="44"/>
        <v>406.04928112453433</v>
      </c>
      <c r="P44" s="50">
        <f t="shared" si="44"/>
        <v>519.85319233131997</v>
      </c>
      <c r="Q44" s="50">
        <f t="shared" si="44"/>
        <v>171.46416216673029</v>
      </c>
      <c r="R44" s="50">
        <f t="shared" si="44"/>
        <v>991.5468259118112</v>
      </c>
      <c r="S44" s="50">
        <f t="shared" si="44"/>
        <v>1339.7362148236198</v>
      </c>
      <c r="T44" s="50">
        <f t="shared" si="44"/>
        <v>844.19437682355169</v>
      </c>
      <c r="U44" s="50">
        <f t="shared" si="44"/>
        <v>161.76061127076312</v>
      </c>
      <c r="V44" s="50">
        <f t="shared" si="44"/>
        <v>797.50655327545019</v>
      </c>
      <c r="W44" s="50">
        <f t="shared" si="44"/>
        <v>1721.4720228256824</v>
      </c>
      <c r="X44" s="50">
        <f t="shared" si="44"/>
        <v>812.31267363763482</v>
      </c>
      <c r="Y44" s="50">
        <f t="shared" si="44"/>
        <v>1696.3392883348231</v>
      </c>
      <c r="Z44" s="50">
        <f t="shared" si="44"/>
        <v>280.56550418006736</v>
      </c>
      <c r="AA44" s="50">
        <f t="shared" si="44"/>
        <v>1001.0771238175728</v>
      </c>
      <c r="AB44" s="50">
        <f t="shared" si="44"/>
        <v>1582.8328017883794</v>
      </c>
      <c r="AC44" s="50">
        <f t="shared" si="44"/>
        <v>1578.7259695338216</v>
      </c>
      <c r="AD44" s="50">
        <f t="shared" si="44"/>
        <v>27859.255056179292</v>
      </c>
      <c r="AE44" s="76"/>
    </row>
    <row r="45" spans="1:31" x14ac:dyDescent="0.35">
      <c r="A45" s="49">
        <v>14</v>
      </c>
      <c r="B45" s="50">
        <f t="shared" si="33"/>
        <v>1470.0881721736203</v>
      </c>
      <c r="C45" s="50">
        <f t="shared" si="34"/>
        <v>2539.6409623530544</v>
      </c>
      <c r="D45" s="50">
        <f t="shared" si="31"/>
        <v>734.41465860787844</v>
      </c>
      <c r="E45" s="50">
        <f t="shared" ref="E45:AD45" si="45">$AF16*E16</f>
        <v>1529.3956417323093</v>
      </c>
      <c r="F45" s="50">
        <f t="shared" si="45"/>
        <v>1044.3628548764316</v>
      </c>
      <c r="G45" s="50">
        <f t="shared" si="45"/>
        <v>1465.4131552465572</v>
      </c>
      <c r="H45" s="50">
        <f t="shared" si="45"/>
        <v>931.40526583697783</v>
      </c>
      <c r="I45" s="50">
        <f t="shared" si="45"/>
        <v>231.47751450371734</v>
      </c>
      <c r="J45" s="50">
        <f t="shared" si="45"/>
        <v>1198.1550910907872</v>
      </c>
      <c r="K45" s="50">
        <f t="shared" si="45"/>
        <v>1922.164183464361</v>
      </c>
      <c r="L45" s="50">
        <f t="shared" si="45"/>
        <v>669.94096818869718</v>
      </c>
      <c r="M45" s="50">
        <f t="shared" si="45"/>
        <v>2061.972251398201</v>
      </c>
      <c r="N45" s="50">
        <f t="shared" si="45"/>
        <v>1145.2288304809047</v>
      </c>
      <c r="O45" s="50">
        <f t="shared" si="45"/>
        <v>490.47139216515296</v>
      </c>
      <c r="P45" s="50">
        <f t="shared" si="45"/>
        <v>630.58505426209774</v>
      </c>
      <c r="Q45" s="50">
        <f t="shared" si="45"/>
        <v>206.54290027851573</v>
      </c>
      <c r="R45" s="50">
        <f t="shared" si="45"/>
        <v>1205.8666608663243</v>
      </c>
      <c r="S45" s="50">
        <f t="shared" si="45"/>
        <v>1643.6684291213239</v>
      </c>
      <c r="T45" s="50">
        <f t="shared" si="45"/>
        <v>1021.3089015992977</v>
      </c>
      <c r="U45" s="50">
        <f t="shared" si="45"/>
        <v>196.51528235216927</v>
      </c>
      <c r="V45" s="50">
        <f t="shared" si="45"/>
        <v>981.83434458153579</v>
      </c>
      <c r="W45" s="50">
        <f t="shared" si="45"/>
        <v>2099.2336638748852</v>
      </c>
      <c r="X45" s="50">
        <f t="shared" si="45"/>
        <v>984.02534330419155</v>
      </c>
      <c r="Y45" s="50">
        <f t="shared" si="45"/>
        <v>2057.9984544123186</v>
      </c>
      <c r="Z45" s="50">
        <f t="shared" si="45"/>
        <v>339.85157788277462</v>
      </c>
      <c r="AA45" s="50">
        <f t="shared" si="45"/>
        <v>1216.3990699967671</v>
      </c>
      <c r="AB45" s="50">
        <f t="shared" si="45"/>
        <v>1925.038394008478</v>
      </c>
      <c r="AC45" s="50">
        <f t="shared" si="45"/>
        <v>1924.9590933378533</v>
      </c>
      <c r="AD45" s="50">
        <f t="shared" si="45"/>
        <v>33867.958111997177</v>
      </c>
      <c r="AE45" s="76"/>
    </row>
    <row r="46" spans="1:31" x14ac:dyDescent="0.35">
      <c r="A46" s="49">
        <v>15</v>
      </c>
      <c r="B46" s="50">
        <f t="shared" si="33"/>
        <v>1755.8923579330774</v>
      </c>
      <c r="C46" s="50">
        <f t="shared" si="34"/>
        <v>3036.1565148155987</v>
      </c>
      <c r="D46" s="50">
        <f t="shared" si="31"/>
        <v>878.26357356009089</v>
      </c>
      <c r="E46" s="50">
        <f t="shared" ref="E46:AD46" si="46">$AF17*E17</f>
        <v>1846.0838191158512</v>
      </c>
      <c r="F46" s="50">
        <f t="shared" si="46"/>
        <v>1247.4172231125281</v>
      </c>
      <c r="G46" s="50">
        <f t="shared" si="46"/>
        <v>1759.3926478802193</v>
      </c>
      <c r="H46" s="50">
        <f t="shared" si="46"/>
        <v>1115.8663982422263</v>
      </c>
      <c r="I46" s="50">
        <f t="shared" si="46"/>
        <v>280.85643923951608</v>
      </c>
      <c r="J46" s="50">
        <f t="shared" si="46"/>
        <v>1433.5605243183677</v>
      </c>
      <c r="K46" s="50">
        <f t="shared" si="46"/>
        <v>2305.8928540804532</v>
      </c>
      <c r="L46" s="50">
        <f t="shared" si="46"/>
        <v>800.87969477231934</v>
      </c>
      <c r="M46" s="50">
        <f t="shared" si="46"/>
        <v>2468.0506080967857</v>
      </c>
      <c r="N46" s="50">
        <f t="shared" si="46"/>
        <v>1372.218131643139</v>
      </c>
      <c r="O46" s="50">
        <f t="shared" si="46"/>
        <v>584.79568913731055</v>
      </c>
      <c r="P46" s="50">
        <f t="shared" si="46"/>
        <v>754.79307508537977</v>
      </c>
      <c r="Q46" s="50">
        <f t="shared" si="46"/>
        <v>245.63103467021335</v>
      </c>
      <c r="R46" s="50">
        <f t="shared" si="46"/>
        <v>1446.8294815304871</v>
      </c>
      <c r="S46" s="50">
        <f t="shared" si="46"/>
        <v>1987.9272964540166</v>
      </c>
      <c r="T46" s="50">
        <f t="shared" si="46"/>
        <v>1219.492134746122</v>
      </c>
      <c r="U46" s="50">
        <f t="shared" si="46"/>
        <v>235.55334070122453</v>
      </c>
      <c r="V46" s="50">
        <f t="shared" si="46"/>
        <v>1191.1943744554078</v>
      </c>
      <c r="W46" s="50">
        <f t="shared" si="46"/>
        <v>2524.9614044036589</v>
      </c>
      <c r="X46" s="50">
        <f t="shared" si="46"/>
        <v>1176.39913119936</v>
      </c>
      <c r="Y46" s="50">
        <f t="shared" si="46"/>
        <v>2463.7309479137925</v>
      </c>
      <c r="Z46" s="50">
        <f t="shared" si="46"/>
        <v>406.26720034802827</v>
      </c>
      <c r="AA46" s="50">
        <f t="shared" si="46"/>
        <v>1458.3011042577898</v>
      </c>
      <c r="AB46" s="50">
        <f t="shared" si="46"/>
        <v>2309.7993507581818</v>
      </c>
      <c r="AC46" s="50">
        <f t="shared" si="46"/>
        <v>2315.1193573721357</v>
      </c>
      <c r="AD46" s="50">
        <f t="shared" si="46"/>
        <v>40621.325709843273</v>
      </c>
      <c r="AE46" s="76"/>
    </row>
    <row r="47" spans="1:31" x14ac:dyDescent="0.35">
      <c r="A47" s="49">
        <v>16</v>
      </c>
      <c r="B47" s="50">
        <f t="shared" si="33"/>
        <v>2073.4078925926879</v>
      </c>
      <c r="C47" s="50">
        <f t="shared" si="34"/>
        <v>3588.2348019518768</v>
      </c>
      <c r="D47" s="50">
        <f t="shared" si="31"/>
        <v>1038.2549606650284</v>
      </c>
      <c r="E47" s="50">
        <f t="shared" ref="E47:AD47" si="47">$AF18*E18</f>
        <v>2201.1998796373555</v>
      </c>
      <c r="F47" s="50">
        <f t="shared" si="47"/>
        <v>1473.00428864177</v>
      </c>
      <c r="G47" s="50">
        <f t="shared" si="47"/>
        <v>2087.5347281733902</v>
      </c>
      <c r="H47" s="50">
        <f t="shared" si="47"/>
        <v>1321.3695795695905</v>
      </c>
      <c r="I47" s="50">
        <f t="shared" si="47"/>
        <v>336.45815298996234</v>
      </c>
      <c r="J47" s="50">
        <f t="shared" si="47"/>
        <v>1695.5049335330675</v>
      </c>
      <c r="K47" s="50">
        <f t="shared" si="47"/>
        <v>2733.903844530133</v>
      </c>
      <c r="L47" s="50">
        <f t="shared" si="47"/>
        <v>946.46458926637615</v>
      </c>
      <c r="M47" s="50">
        <f t="shared" si="47"/>
        <v>2920.0699383100441</v>
      </c>
      <c r="N47" s="50">
        <f t="shared" si="47"/>
        <v>1625.1310459644242</v>
      </c>
      <c r="O47" s="50">
        <f t="shared" si="47"/>
        <v>689.41069071273375</v>
      </c>
      <c r="P47" s="50">
        <f t="shared" si="47"/>
        <v>893.05694403904465</v>
      </c>
      <c r="Q47" s="50">
        <f t="shared" si="47"/>
        <v>288.87490292045527</v>
      </c>
      <c r="R47" s="50">
        <f t="shared" si="47"/>
        <v>1715.6377110257824</v>
      </c>
      <c r="S47" s="50">
        <f t="shared" si="47"/>
        <v>2374.5833298681755</v>
      </c>
      <c r="T47" s="50">
        <f t="shared" si="47"/>
        <v>1439.6014411720614</v>
      </c>
      <c r="U47" s="50">
        <f t="shared" si="47"/>
        <v>279.06444446528099</v>
      </c>
      <c r="V47" s="50">
        <f t="shared" si="47"/>
        <v>1426.9249556673233</v>
      </c>
      <c r="W47" s="50">
        <f t="shared" si="47"/>
        <v>3000.9189871370386</v>
      </c>
      <c r="X47" s="50">
        <f t="shared" si="47"/>
        <v>1390.2990040739144</v>
      </c>
      <c r="Y47" s="50">
        <f t="shared" si="47"/>
        <v>2915.4385701265114</v>
      </c>
      <c r="Z47" s="50">
        <f t="shared" si="47"/>
        <v>480.11044174490496</v>
      </c>
      <c r="AA47" s="50">
        <f t="shared" si="47"/>
        <v>1727.9643455965243</v>
      </c>
      <c r="AB47" s="50">
        <f t="shared" si="47"/>
        <v>2739.0376513443471</v>
      </c>
      <c r="AC47" s="50">
        <f t="shared" si="47"/>
        <v>2751.2764501698621</v>
      </c>
      <c r="AD47" s="50">
        <f t="shared" si="47"/>
        <v>48152.738505889676</v>
      </c>
      <c r="AE47" s="76"/>
    </row>
    <row r="48" spans="1:31" x14ac:dyDescent="0.35">
      <c r="A48" s="49">
        <v>17</v>
      </c>
      <c r="B48" s="50">
        <f t="shared" si="33"/>
        <v>2423.8499749230687</v>
      </c>
      <c r="C48" s="50">
        <f t="shared" si="34"/>
        <v>4198.0504055323463</v>
      </c>
      <c r="D48" s="50">
        <f t="shared" si="31"/>
        <v>1215.0248862326359</v>
      </c>
      <c r="E48" s="50">
        <f t="shared" ref="E48:AD48" si="48">$AF19*E19</f>
        <v>2596.5327558029103</v>
      </c>
      <c r="F48" s="50">
        <f t="shared" si="48"/>
        <v>1721.9877915149038</v>
      </c>
      <c r="G48" s="50">
        <f t="shared" si="48"/>
        <v>2451.2970152121848</v>
      </c>
      <c r="H48" s="50">
        <f t="shared" si="48"/>
        <v>1548.7764661959816</v>
      </c>
      <c r="I48" s="50">
        <f t="shared" si="48"/>
        <v>398.59265703850377</v>
      </c>
      <c r="J48" s="50">
        <f t="shared" si="48"/>
        <v>1985.0456592559606</v>
      </c>
      <c r="K48" s="50">
        <f t="shared" si="48"/>
        <v>3208.0581108517163</v>
      </c>
      <c r="L48" s="50">
        <f t="shared" si="48"/>
        <v>1107.2682381188843</v>
      </c>
      <c r="M48" s="50">
        <f t="shared" si="48"/>
        <v>3419.8757957743555</v>
      </c>
      <c r="N48" s="50">
        <f t="shared" si="48"/>
        <v>1905.03195518557</v>
      </c>
      <c r="O48" s="50">
        <f t="shared" si="48"/>
        <v>804.69391206213106</v>
      </c>
      <c r="P48" s="50">
        <f t="shared" si="48"/>
        <v>1045.941673881671</v>
      </c>
      <c r="Q48" s="50">
        <f t="shared" si="48"/>
        <v>336.41632299156072</v>
      </c>
      <c r="R48" s="50">
        <f t="shared" si="48"/>
        <v>2013.4650865725114</v>
      </c>
      <c r="S48" s="50">
        <f t="shared" si="48"/>
        <v>2805.6650915470368</v>
      </c>
      <c r="T48" s="50">
        <f t="shared" si="48"/>
        <v>1682.4709538266891</v>
      </c>
      <c r="U48" s="50">
        <f t="shared" si="48"/>
        <v>327.23361854882154</v>
      </c>
      <c r="V48" s="50">
        <f t="shared" si="48"/>
        <v>1690.3386714863598</v>
      </c>
      <c r="W48" s="50">
        <f t="shared" si="48"/>
        <v>3529.3190907742714</v>
      </c>
      <c r="X48" s="50">
        <f t="shared" si="48"/>
        <v>1626.5672878846015</v>
      </c>
      <c r="Y48" s="50">
        <f t="shared" si="48"/>
        <v>3414.9751582474419</v>
      </c>
      <c r="Z48" s="50">
        <f t="shared" si="48"/>
        <v>561.67155719470395</v>
      </c>
      <c r="AA48" s="50">
        <f t="shared" si="48"/>
        <v>2026.5411866343461</v>
      </c>
      <c r="AB48" s="50">
        <f t="shared" si="48"/>
        <v>3214.6294649673478</v>
      </c>
      <c r="AC48" s="50">
        <f t="shared" si="48"/>
        <v>3235.4532759188473</v>
      </c>
      <c r="AD48" s="50">
        <f t="shared" si="48"/>
        <v>56494.774064177356</v>
      </c>
      <c r="AE48" s="76"/>
    </row>
    <row r="49" spans="1:31" x14ac:dyDescent="0.35">
      <c r="A49" s="49">
        <v>18</v>
      </c>
      <c r="B49" s="50">
        <f t="shared" si="33"/>
        <v>2808.403207456573</v>
      </c>
      <c r="C49" s="50">
        <f t="shared" si="34"/>
        <v>4867.7245532452671</v>
      </c>
      <c r="D49" s="50">
        <f t="shared" si="31"/>
        <v>1409.1939398713207</v>
      </c>
      <c r="E49" s="50">
        <f t="shared" ref="E49:AD49" si="49">$AF20*E20</f>
        <v>3033.8360798233593</v>
      </c>
      <c r="F49" s="50">
        <f t="shared" si="49"/>
        <v>1995.2097329668925</v>
      </c>
      <c r="G49" s="50">
        <f t="shared" si="49"/>
        <v>2852.1050005480706</v>
      </c>
      <c r="H49" s="50">
        <f t="shared" si="49"/>
        <v>1798.9287229528118</v>
      </c>
      <c r="I49" s="50">
        <f t="shared" si="49"/>
        <v>467.56435039301221</v>
      </c>
      <c r="J49" s="50">
        <f t="shared" si="49"/>
        <v>2303.2146628236555</v>
      </c>
      <c r="K49" s="50">
        <f t="shared" si="49"/>
        <v>3730.174804940938</v>
      </c>
      <c r="L49" s="50">
        <f t="shared" si="49"/>
        <v>1283.8491602851798</v>
      </c>
      <c r="M49" s="50">
        <f t="shared" si="49"/>
        <v>3969.2698863838627</v>
      </c>
      <c r="N49" s="50">
        <f t="shared" si="49"/>
        <v>2212.960627529043</v>
      </c>
      <c r="O49" s="50">
        <f t="shared" si="49"/>
        <v>931.01284501272221</v>
      </c>
      <c r="P49" s="50">
        <f t="shared" si="49"/>
        <v>1213.99886393269</v>
      </c>
      <c r="Q49" s="50">
        <f t="shared" si="49"/>
        <v>388.39300536436104</v>
      </c>
      <c r="R49" s="50">
        <f t="shared" si="49"/>
        <v>2341.4590781709276</v>
      </c>
      <c r="S49" s="50">
        <f t="shared" si="49"/>
        <v>3283.1625051158476</v>
      </c>
      <c r="T49" s="50">
        <f t="shared" si="49"/>
        <v>1948.9136164202869</v>
      </c>
      <c r="U49" s="50">
        <f t="shared" si="49"/>
        <v>380.2416485501717</v>
      </c>
      <c r="V49" s="50">
        <f t="shared" si="49"/>
        <v>1982.7243579092446</v>
      </c>
      <c r="W49" s="50">
        <f t="shared" si="49"/>
        <v>4112.3275466746545</v>
      </c>
      <c r="X49" s="50">
        <f t="shared" si="49"/>
        <v>1886.0256373395553</v>
      </c>
      <c r="Y49" s="50">
        <f t="shared" si="49"/>
        <v>3964.1507078391332</v>
      </c>
      <c r="Z49" s="50">
        <f t="shared" si="49"/>
        <v>651.23366696655035</v>
      </c>
      <c r="AA49" s="50">
        <f t="shared" si="49"/>
        <v>2355.1577322824737</v>
      </c>
      <c r="AB49" s="50">
        <f t="shared" si="49"/>
        <v>3738.4090119768712</v>
      </c>
      <c r="AC49" s="50">
        <f t="shared" si="49"/>
        <v>3769.6298208658832</v>
      </c>
      <c r="AD49" s="50">
        <f t="shared" si="49"/>
        <v>65679.274773641373</v>
      </c>
      <c r="AE49" s="76"/>
    </row>
    <row r="50" spans="1:31" x14ac:dyDescent="0.35">
      <c r="A50" s="49">
        <v>19</v>
      </c>
      <c r="B50" s="50">
        <f t="shared" si="33"/>
        <v>3228.2241221388445</v>
      </c>
      <c r="C50" s="50">
        <f t="shared" si="34"/>
        <v>5599.329487607547</v>
      </c>
      <c r="D50" s="50">
        <f t="shared" si="31"/>
        <v>1621.3684984421918</v>
      </c>
      <c r="E50" s="50">
        <f t="shared" ref="E50:AD50" si="50">$AF21*E21</f>
        <v>3514.8308511588516</v>
      </c>
      <c r="F50" s="50">
        <f t="shared" si="50"/>
        <v>2293.492169695287</v>
      </c>
      <c r="G50" s="50">
        <f t="shared" si="50"/>
        <v>3291.3545845931067</v>
      </c>
      <c r="H50" s="50">
        <f t="shared" si="50"/>
        <v>2072.6496302995497</v>
      </c>
      <c r="I50" s="50">
        <f t="shared" si="50"/>
        <v>543.6724365163584</v>
      </c>
      <c r="J50" s="50">
        <f t="shared" si="50"/>
        <v>2651.0205899535049</v>
      </c>
      <c r="K50" s="50">
        <f t="shared" si="50"/>
        <v>4302.0345976221743</v>
      </c>
      <c r="L50" s="50">
        <f t="shared" si="50"/>
        <v>1476.7529596381598</v>
      </c>
      <c r="M50" s="50">
        <f t="shared" si="50"/>
        <v>4570.0136214712948</v>
      </c>
      <c r="N50" s="50">
        <f t="shared" si="50"/>
        <v>2549.9341942074561</v>
      </c>
      <c r="O50" s="50">
        <f t="shared" si="50"/>
        <v>1068.7257985632534</v>
      </c>
      <c r="P50" s="50">
        <f t="shared" si="50"/>
        <v>1397.7677867708046</v>
      </c>
      <c r="Q50" s="50">
        <f t="shared" si="50"/>
        <v>444.93890568029525</v>
      </c>
      <c r="R50" s="50">
        <f t="shared" si="50"/>
        <v>2700.7429738026594</v>
      </c>
      <c r="S50" s="50">
        <f t="shared" si="50"/>
        <v>3809.0297305771905</v>
      </c>
      <c r="T50" s="50">
        <f t="shared" si="50"/>
        <v>2239.7229372905908</v>
      </c>
      <c r="U50" s="50">
        <f t="shared" si="50"/>
        <v>438.26542010166071</v>
      </c>
      <c r="V50" s="50">
        <f t="shared" si="50"/>
        <v>2305.348828670908</v>
      </c>
      <c r="W50" s="50">
        <f t="shared" si="50"/>
        <v>4752.066981794108</v>
      </c>
      <c r="X50" s="50">
        <f t="shared" si="50"/>
        <v>2169.4767286849637</v>
      </c>
      <c r="Y50" s="50">
        <f t="shared" si="50"/>
        <v>4564.7349201653515</v>
      </c>
      <c r="Z50" s="50">
        <f t="shared" si="50"/>
        <v>749.07334106280996</v>
      </c>
      <c r="AA50" s="50">
        <f t="shared" si="50"/>
        <v>2714.9159007474332</v>
      </c>
      <c r="AB50" s="50">
        <f t="shared" si="50"/>
        <v>4312.1718928597656</v>
      </c>
      <c r="AC50" s="50">
        <f t="shared" si="50"/>
        <v>4355.746493359663</v>
      </c>
      <c r="AD50" s="50">
        <f t="shared" si="50"/>
        <v>75737.406383475784</v>
      </c>
      <c r="AE50" s="76"/>
    </row>
    <row r="51" spans="1:31" x14ac:dyDescent="0.35">
      <c r="A51" s="49">
        <v>20</v>
      </c>
      <c r="B51" s="50">
        <f t="shared" si="33"/>
        <v>3684.4433691691138</v>
      </c>
      <c r="C51" s="50">
        <f t="shared" si="34"/>
        <v>6394.8922550177977</v>
      </c>
      <c r="D51" s="50">
        <f t="shared" si="31"/>
        <v>1852.1418225213799</v>
      </c>
      <c r="E51" s="50">
        <f t="shared" ref="E51:AD51" si="51">$AF22*E22</f>
        <v>4041.207767593231</v>
      </c>
      <c r="F51" s="50">
        <f t="shared" si="51"/>
        <v>2617.6387688770965</v>
      </c>
      <c r="G51" s="50">
        <f t="shared" si="51"/>
        <v>3770.4142838129269</v>
      </c>
      <c r="H51" s="50">
        <f t="shared" si="51"/>
        <v>2370.745480538802</v>
      </c>
      <c r="I51" s="50">
        <f t="shared" si="51"/>
        <v>627.21128017319256</v>
      </c>
      <c r="J51" s="50">
        <f t="shared" si="51"/>
        <v>3029.4505615766543</v>
      </c>
      <c r="K51" s="50">
        <f t="shared" si="51"/>
        <v>4925.3825685557267</v>
      </c>
      <c r="L51" s="50">
        <f t="shared" si="51"/>
        <v>1686.5133243877735</v>
      </c>
      <c r="M51" s="50">
        <f t="shared" si="51"/>
        <v>5223.831202416729</v>
      </c>
      <c r="N51" s="50">
        <f t="shared" si="51"/>
        <v>2916.9488666741163</v>
      </c>
      <c r="O51" s="50">
        <f t="shared" si="51"/>
        <v>1218.1826262862521</v>
      </c>
      <c r="P51" s="50">
        <f t="shared" si="51"/>
        <v>1597.7763316210307</v>
      </c>
      <c r="Q51" s="50">
        <f t="shared" si="51"/>
        <v>506.18452929500523</v>
      </c>
      <c r="R51" s="50">
        <f t="shared" si="51"/>
        <v>3092.4176930538497</v>
      </c>
      <c r="S51" s="50">
        <f t="shared" si="51"/>
        <v>4385.1876804488675</v>
      </c>
      <c r="T51" s="50">
        <f t="shared" si="51"/>
        <v>2555.674509009852</v>
      </c>
      <c r="U51" s="50">
        <f t="shared" si="51"/>
        <v>501.47821378572382</v>
      </c>
      <c r="V51" s="50">
        <f t="shared" si="51"/>
        <v>2659.4583886065643</v>
      </c>
      <c r="W51" s="50">
        <f t="shared" si="51"/>
        <v>5450.6199933408407</v>
      </c>
      <c r="X51" s="50">
        <f t="shared" si="51"/>
        <v>2477.7057278096927</v>
      </c>
      <c r="Y51" s="50">
        <f t="shared" si="51"/>
        <v>5218.4602820721821</v>
      </c>
      <c r="Z51" s="50">
        <f t="shared" si="51"/>
        <v>855.4611061888902</v>
      </c>
      <c r="AA51" s="50">
        <f t="shared" si="51"/>
        <v>3106.8952497474288</v>
      </c>
      <c r="AB51" s="50">
        <f t="shared" si="51"/>
        <v>4937.6779837462127</v>
      </c>
      <c r="AC51" s="50">
        <f t="shared" si="51"/>
        <v>4995.7070343271935</v>
      </c>
      <c r="AD51" s="50">
        <f t="shared" si="51"/>
        <v>86699.708900654106</v>
      </c>
      <c r="AE51" s="76"/>
    </row>
    <row r="52" spans="1:31" x14ac:dyDescent="0.35">
      <c r="A52" s="49">
        <v>21</v>
      </c>
      <c r="B52" s="50">
        <f t="shared" si="33"/>
        <v>4178.167629271783</v>
      </c>
      <c r="C52" s="50">
        <f t="shared" si="34"/>
        <v>7256.3980183193844</v>
      </c>
      <c r="D52" s="50">
        <f t="shared" si="31"/>
        <v>2102.0950151948982</v>
      </c>
      <c r="E52" s="50">
        <f t="shared" ref="E52:AD52" si="52">$AF23*E23</f>
        <v>4614.6292776054152</v>
      </c>
      <c r="F52" s="50">
        <f t="shared" si="52"/>
        <v>2968.4361667167336</v>
      </c>
      <c r="G52" s="50">
        <f t="shared" si="52"/>
        <v>4290.627166465797</v>
      </c>
      <c r="H52" s="50">
        <f t="shared" si="52"/>
        <v>2694.0068003831284</v>
      </c>
      <c r="I52" s="50">
        <f t="shared" si="52"/>
        <v>718.47072276922529</v>
      </c>
      <c r="J52" s="50">
        <f t="shared" si="52"/>
        <v>3439.4717404122425</v>
      </c>
      <c r="K52" s="50">
        <f t="shared" si="52"/>
        <v>5601.9307392055971</v>
      </c>
      <c r="L52" s="50">
        <f t="shared" si="52"/>
        <v>1913.6529007873867</v>
      </c>
      <c r="M52" s="50">
        <f t="shared" si="52"/>
        <v>5932.412319762414</v>
      </c>
      <c r="N52" s="50">
        <f t="shared" si="52"/>
        <v>3314.9814404452113</v>
      </c>
      <c r="O52" s="50">
        <f t="shared" si="52"/>
        <v>1379.7253609774859</v>
      </c>
      <c r="P52" s="50">
        <f t="shared" si="52"/>
        <v>1814.5418298618686</v>
      </c>
      <c r="Q52" s="50">
        <f t="shared" si="52"/>
        <v>572.25719647764868</v>
      </c>
      <c r="R52" s="50">
        <f t="shared" si="52"/>
        <v>3517.563376920672</v>
      </c>
      <c r="S52" s="50">
        <f t="shared" si="52"/>
        <v>5013.5262381969869</v>
      </c>
      <c r="T52" s="50">
        <f t="shared" si="52"/>
        <v>2897.5273356786906</v>
      </c>
      <c r="U52" s="50">
        <f t="shared" si="52"/>
        <v>570.04996346878431</v>
      </c>
      <c r="V52" s="50">
        <f t="shared" si="52"/>
        <v>3046.280170915863</v>
      </c>
      <c r="W52" s="50">
        <f t="shared" si="52"/>
        <v>6210.0319367107331</v>
      </c>
      <c r="X52" s="50">
        <f t="shared" si="52"/>
        <v>2811.4815737217687</v>
      </c>
      <c r="Y52" s="50">
        <f t="shared" si="52"/>
        <v>5927.0247613217307</v>
      </c>
      <c r="Z52" s="50">
        <f t="shared" si="52"/>
        <v>970.66188894693983</v>
      </c>
      <c r="AA52" s="50">
        <f t="shared" si="52"/>
        <v>3532.1545764128496</v>
      </c>
      <c r="AB52" s="50">
        <f t="shared" si="52"/>
        <v>5616.6539746564295</v>
      </c>
      <c r="AC52" s="50">
        <f t="shared" si="52"/>
        <v>5691.3810730301393</v>
      </c>
      <c r="AD52" s="50">
        <f t="shared" si="52"/>
        <v>98596.141194637807</v>
      </c>
      <c r="AE52" s="76"/>
    </row>
    <row r="53" spans="1:31" x14ac:dyDescent="0.35">
      <c r="A53" s="49">
        <v>22</v>
      </c>
      <c r="B53" s="50">
        <f t="shared" si="33"/>
        <v>4710.4812963959557</v>
      </c>
      <c r="C53" s="50">
        <f t="shared" si="34"/>
        <v>8185.7929735714251</v>
      </c>
      <c r="D53" s="50">
        <f t="shared" si="31"/>
        <v>2371.7978664752254</v>
      </c>
      <c r="E53" s="50">
        <f t="shared" ref="E53:AD53" si="53">$AF24*E24</f>
        <v>5236.7313995087407</v>
      </c>
      <c r="F53" s="50">
        <f t="shared" si="53"/>
        <v>3346.6551639088957</v>
      </c>
      <c r="G53" s="50">
        <f t="shared" si="53"/>
        <v>4853.3125621289373</v>
      </c>
      <c r="H53" s="50">
        <f t="shared" si="53"/>
        <v>3043.2094290510554</v>
      </c>
      <c r="I53" s="50">
        <f t="shared" si="53"/>
        <v>817.73636280924734</v>
      </c>
      <c r="J53" s="50">
        <f t="shared" si="53"/>
        <v>3882.0327111496667</v>
      </c>
      <c r="K53" s="50">
        <f t="shared" si="53"/>
        <v>6333.360308542542</v>
      </c>
      <c r="L53" s="50">
        <f t="shared" si="53"/>
        <v>2158.6840624214865</v>
      </c>
      <c r="M53" s="50">
        <f t="shared" si="53"/>
        <v>6697.4145318319652</v>
      </c>
      <c r="N53" s="50">
        <f t="shared" si="53"/>
        <v>3744.9906213373642</v>
      </c>
      <c r="O53" s="50">
        <f t="shared" si="53"/>
        <v>1553.6887724143523</v>
      </c>
      <c r="P53" s="50">
        <f t="shared" si="53"/>
        <v>2048.5717825261677</v>
      </c>
      <c r="Q53" s="50">
        <f t="shared" si="53"/>
        <v>643.28127504736688</v>
      </c>
      <c r="R53" s="50">
        <f t="shared" si="53"/>
        <v>3977.2407911932187</v>
      </c>
      <c r="S53" s="50">
        <f t="shared" si="53"/>
        <v>5695.9062271417251</v>
      </c>
      <c r="T53" s="50">
        <f t="shared" si="53"/>
        <v>3266.0250006224146</v>
      </c>
      <c r="U53" s="50">
        <f t="shared" si="53"/>
        <v>644.14748418797626</v>
      </c>
      <c r="V53" s="50">
        <f t="shared" si="53"/>
        <v>3467.0233264500375</v>
      </c>
      <c r="W53" s="50">
        <f t="shared" si="53"/>
        <v>7032.3133906987287</v>
      </c>
      <c r="X53" s="50">
        <f t="shared" si="53"/>
        <v>3171.5581086660809</v>
      </c>
      <c r="Y53" s="50">
        <f t="shared" si="53"/>
        <v>6692.094182174229</v>
      </c>
      <c r="Z53" s="50">
        <f t="shared" si="53"/>
        <v>1094.9354060571993</v>
      </c>
      <c r="AA53" s="50">
        <f t="shared" si="53"/>
        <v>3991.733328799568</v>
      </c>
      <c r="AB53" s="50">
        <f t="shared" si="53"/>
        <v>6350.7956101708478</v>
      </c>
      <c r="AC53" s="50">
        <f t="shared" si="53"/>
        <v>6444.6063868242081</v>
      </c>
      <c r="AD53" s="50">
        <f t="shared" si="53"/>
        <v>111456.12036210664</v>
      </c>
      <c r="AE53" s="76"/>
    </row>
    <row r="54" spans="1:31" x14ac:dyDescent="0.35">
      <c r="A54" s="49">
        <v>23</v>
      </c>
      <c r="B54" s="50">
        <f t="shared" si="33"/>
        <v>5282.4479679983806</v>
      </c>
      <c r="C54" s="50">
        <f t="shared" si="34"/>
        <v>9184.9869348707016</v>
      </c>
      <c r="D54" s="50">
        <f t="shared" si="31"/>
        <v>2661.8096017686985</v>
      </c>
      <c r="E54" s="50">
        <f t="shared" ref="E54:AD54" si="54">$AF25*E25</f>
        <v>5909.1253436099141</v>
      </c>
      <c r="F54" s="50">
        <f t="shared" si="54"/>
        <v>3753.0517844098681</v>
      </c>
      <c r="G54" s="50">
        <f t="shared" si="54"/>
        <v>5459.7675809215907</v>
      </c>
      <c r="H54" s="50">
        <f t="shared" si="54"/>
        <v>3419.1154750128112</v>
      </c>
      <c r="I54" s="50">
        <f t="shared" si="54"/>
        <v>925.28980678094865</v>
      </c>
      <c r="J54" s="50">
        <f t="shared" si="54"/>
        <v>4358.0647042149903</v>
      </c>
      <c r="K54" s="50">
        <f t="shared" si="54"/>
        <v>7121.3236388178966</v>
      </c>
      <c r="L54" s="50">
        <f t="shared" si="54"/>
        <v>2422.1095919209283</v>
      </c>
      <c r="M54" s="50">
        <f t="shared" si="54"/>
        <v>7520.4653743227145</v>
      </c>
      <c r="N54" s="50">
        <f t="shared" si="54"/>
        <v>4207.9182025263681</v>
      </c>
      <c r="O54" s="50">
        <f t="shared" si="54"/>
        <v>1740.400860747372</v>
      </c>
      <c r="P54" s="50">
        <f t="shared" si="54"/>
        <v>2300.3645055328948</v>
      </c>
      <c r="Q54" s="50">
        <f t="shared" si="54"/>
        <v>719.37838579954371</v>
      </c>
      <c r="R54" s="50">
        <f t="shared" si="54"/>
        <v>4472.4925730849136</v>
      </c>
      <c r="S54" s="50">
        <f t="shared" si="54"/>
        <v>6434.1611683107894</v>
      </c>
      <c r="T54" s="50">
        <f t="shared" si="54"/>
        <v>3661.8967003489252</v>
      </c>
      <c r="U54" s="50">
        <f t="shared" si="54"/>
        <v>723.93467445408692</v>
      </c>
      <c r="V54" s="50">
        <f t="shared" si="54"/>
        <v>3922.8800875430948</v>
      </c>
      <c r="W54" s="50">
        <f t="shared" si="54"/>
        <v>7919.4423508566842</v>
      </c>
      <c r="X54" s="50">
        <f t="shared" si="54"/>
        <v>3558.6750796214674</v>
      </c>
      <c r="Y54" s="50">
        <f t="shared" si="54"/>
        <v>7515.3043325339759</v>
      </c>
      <c r="Z54" s="50">
        <f t="shared" si="54"/>
        <v>1228.5365101538011</v>
      </c>
      <c r="AA54" s="50">
        <f t="shared" si="54"/>
        <v>4486.6528590860007</v>
      </c>
      <c r="AB54" s="50">
        <f t="shared" si="54"/>
        <v>7141.769679873134</v>
      </c>
      <c r="AC54" s="50">
        <f t="shared" si="54"/>
        <v>7257.1909115967055</v>
      </c>
      <c r="AD54" s="50">
        <f t="shared" si="54"/>
        <v>125308.55668671921</v>
      </c>
      <c r="AE54" s="76"/>
    </row>
    <row r="55" spans="1:31" x14ac:dyDescent="0.35">
      <c r="A55" s="49">
        <v>24</v>
      </c>
      <c r="B55" s="50">
        <f t="shared" si="33"/>
        <v>5895.111772638792</v>
      </c>
      <c r="C55" s="50">
        <f t="shared" si="34"/>
        <v>10255.855638339604</v>
      </c>
      <c r="D55" s="50">
        <f t="shared" si="31"/>
        <v>2972.679549151911</v>
      </c>
      <c r="E55" s="50">
        <f t="shared" ref="E55:AD55" si="55">$AF26*E26</f>
        <v>6633.3989666222942</v>
      </c>
      <c r="F55" s="50">
        <f t="shared" si="55"/>
        <v>4188.3682186355009</v>
      </c>
      <c r="G55" s="50">
        <f t="shared" si="55"/>
        <v>6111.2684712643531</v>
      </c>
      <c r="H55" s="50">
        <f t="shared" si="55"/>
        <v>3822.4741699250708</v>
      </c>
      <c r="I55" s="50">
        <f t="shared" si="55"/>
        <v>1041.4088947626249</v>
      </c>
      <c r="J55" s="50">
        <f t="shared" si="55"/>
        <v>4868.4826871352543</v>
      </c>
      <c r="K55" s="50">
        <f t="shared" si="55"/>
        <v>7967.4460294011706</v>
      </c>
      <c r="L55" s="50">
        <f t="shared" si="55"/>
        <v>2704.4232885929559</v>
      </c>
      <c r="M55" s="50">
        <f t="shared" si="55"/>
        <v>8403.1642421142515</v>
      </c>
      <c r="N55" s="50">
        <f t="shared" si="55"/>
        <v>4704.6901152066239</v>
      </c>
      <c r="O55" s="50">
        <f t="shared" si="55"/>
        <v>1940.1832955334737</v>
      </c>
      <c r="P55" s="50">
        <f t="shared" si="55"/>
        <v>2570.4097052606062</v>
      </c>
      <c r="Q55" s="50">
        <f t="shared" si="55"/>
        <v>800.66758499200569</v>
      </c>
      <c r="R55" s="50">
        <f t="shared" si="55"/>
        <v>5004.3443449220413</v>
      </c>
      <c r="S55" s="50">
        <f t="shared" si="55"/>
        <v>7230.0988583176231</v>
      </c>
      <c r="T55" s="50">
        <f t="shared" si="55"/>
        <v>4085.858165454285</v>
      </c>
      <c r="U55" s="50">
        <f t="shared" si="55"/>
        <v>809.57269687187443</v>
      </c>
      <c r="V55" s="50">
        <f t="shared" si="55"/>
        <v>4415.0267246252597</v>
      </c>
      <c r="W55" s="50">
        <f t="shared" si="55"/>
        <v>8873.3661919086389</v>
      </c>
      <c r="X55" s="50">
        <f t="shared" si="55"/>
        <v>3973.5590309833674</v>
      </c>
      <c r="Y55" s="50">
        <f t="shared" si="55"/>
        <v>8398.2628437843814</v>
      </c>
      <c r="Z55" s="50">
        <f t="shared" si="55"/>
        <v>1371.7154979975824</v>
      </c>
      <c r="AA55" s="50">
        <f t="shared" si="55"/>
        <v>5017.9175425785124</v>
      </c>
      <c r="AB55" s="50">
        <f t="shared" si="55"/>
        <v>7991.2157965757215</v>
      </c>
      <c r="AC55" s="50">
        <f t="shared" si="55"/>
        <v>8130.9145404165147</v>
      </c>
      <c r="AD55" s="50">
        <f t="shared" si="55"/>
        <v>140181.8848640123</v>
      </c>
      <c r="AE55" s="76"/>
    </row>
    <row r="56" spans="1:31" x14ac:dyDescent="0.35">
      <c r="A56" s="49">
        <v>25</v>
      </c>
      <c r="B56" s="50">
        <f t="shared" si="33"/>
        <v>6549.4985589319858</v>
      </c>
      <c r="C56" s="50">
        <f t="shared" si="34"/>
        <v>11400.242806646495</v>
      </c>
      <c r="D56" s="50">
        <f t="shared" si="31"/>
        <v>3304.9477374030294</v>
      </c>
      <c r="E56" s="50">
        <f t="shared" ref="E56:AD56" si="56">$AF27*E27</f>
        <v>7411.1180821537982</v>
      </c>
      <c r="F56" s="50">
        <f t="shared" si="56"/>
        <v>4653.3336681661158</v>
      </c>
      <c r="G56" s="50">
        <f t="shared" si="56"/>
        <v>6809.0718395821914</v>
      </c>
      <c r="H56" s="50">
        <f t="shared" si="56"/>
        <v>4254.0226347797643</v>
      </c>
      <c r="I56" s="50">
        <f t="shared" si="56"/>
        <v>1166.3679042707183</v>
      </c>
      <c r="J56" s="50">
        <f t="shared" si="56"/>
        <v>5414.1863429450896</v>
      </c>
      <c r="K56" s="50">
        <f t="shared" si="56"/>
        <v>8873.3273095006643</v>
      </c>
      <c r="L56" s="50">
        <f t="shared" si="56"/>
        <v>3006.1105128805916</v>
      </c>
      <c r="M56" s="50">
        <f t="shared" si="56"/>
        <v>9347.0840766970723</v>
      </c>
      <c r="N56" s="50">
        <f t="shared" si="56"/>
        <v>5236.2173713144475</v>
      </c>
      <c r="O56" s="50">
        <f t="shared" si="56"/>
        <v>2153.3518084966277</v>
      </c>
      <c r="P56" s="50">
        <f t="shared" si="56"/>
        <v>2859.1889946767242</v>
      </c>
      <c r="Q56" s="50">
        <f t="shared" si="56"/>
        <v>887.26552733512301</v>
      </c>
      <c r="R56" s="50">
        <f t="shared" si="56"/>
        <v>5573.8057142135431</v>
      </c>
      <c r="S56" s="50">
        <f t="shared" si="56"/>
        <v>8085.5027926233279</v>
      </c>
      <c r="T56" s="50">
        <f t="shared" si="56"/>
        <v>4538.6124852031917</v>
      </c>
      <c r="U56" s="50">
        <f t="shared" si="56"/>
        <v>901.22014024052214</v>
      </c>
      <c r="V56" s="50">
        <f t="shared" si="56"/>
        <v>4944.6244105372061</v>
      </c>
      <c r="W56" s="50">
        <f t="shared" si="56"/>
        <v>9896.003432471558</v>
      </c>
      <c r="X56" s="50">
        <f t="shared" si="56"/>
        <v>4416.924104460707</v>
      </c>
      <c r="Y56" s="50">
        <f t="shared" si="56"/>
        <v>9342.5508766247603</v>
      </c>
      <c r="Z56" s="50">
        <f t="shared" si="56"/>
        <v>1524.7183866432038</v>
      </c>
      <c r="AA56" s="50">
        <f t="shared" si="56"/>
        <v>5586.5157820859549</v>
      </c>
      <c r="AB56" s="50">
        <f t="shared" si="56"/>
        <v>8900.7479931649123</v>
      </c>
      <c r="AC56" s="50">
        <f t="shared" si="56"/>
        <v>9067.5307408981462</v>
      </c>
      <c r="AD56" s="50">
        <f t="shared" si="56"/>
        <v>156104.09203494751</v>
      </c>
      <c r="AE56" s="76"/>
    </row>
    <row r="57" spans="1:31" x14ac:dyDescent="0.35">
      <c r="A57" s="49">
        <v>26</v>
      </c>
      <c r="B57" s="50">
        <f t="shared" si="33"/>
        <v>7246.6169654957475</v>
      </c>
      <c r="C57" s="50">
        <f t="shared" si="34"/>
        <v>12619.962007865548</v>
      </c>
      <c r="D57" s="50">
        <f t="shared" si="31"/>
        <v>3659.1454345528464</v>
      </c>
      <c r="E57" s="50">
        <f t="shared" ref="E57:AD57" si="57">$AF28*E28</f>
        <v>8243.827646862148</v>
      </c>
      <c r="F57" s="50">
        <f t="shared" si="57"/>
        <v>5148.6651059094411</v>
      </c>
      <c r="G57" s="50">
        <f t="shared" si="57"/>
        <v>7554.4157511341245</v>
      </c>
      <c r="H57" s="50">
        <f t="shared" si="57"/>
        <v>4714.4865705630555</v>
      </c>
      <c r="I57" s="50">
        <f t="shared" si="57"/>
        <v>1300.4377352498725</v>
      </c>
      <c r="J57" s="50">
        <f t="shared" si="57"/>
        <v>5996.060951534967</v>
      </c>
      <c r="K57" s="50">
        <f t="shared" si="57"/>
        <v>9840.543275010672</v>
      </c>
      <c r="L57" s="50">
        <f t="shared" si="57"/>
        <v>3327.6486765711638</v>
      </c>
      <c r="M57" s="50">
        <f t="shared" si="57"/>
        <v>10353.772886542007</v>
      </c>
      <c r="N57" s="50">
        <f t="shared" si="57"/>
        <v>5803.396913426338</v>
      </c>
      <c r="O57" s="50">
        <f t="shared" si="57"/>
        <v>2380.2165466127126</v>
      </c>
      <c r="P57" s="50">
        <f t="shared" si="57"/>
        <v>3167.1763583767329</v>
      </c>
      <c r="Q57" s="50">
        <f t="shared" si="57"/>
        <v>979.28661229126294</v>
      </c>
      <c r="R57" s="50">
        <f t="shared" si="57"/>
        <v>6181.8711759275839</v>
      </c>
      <c r="S57" s="50">
        <f t="shared" si="57"/>
        <v>9002.1334550695265</v>
      </c>
      <c r="T57" s="50">
        <f t="shared" si="57"/>
        <v>5020.8508494442895</v>
      </c>
      <c r="U57" s="50">
        <f t="shared" si="57"/>
        <v>999.03316572340736</v>
      </c>
      <c r="V57" s="50">
        <f t="shared" si="57"/>
        <v>5512.8200048607441</v>
      </c>
      <c r="W57" s="50">
        <f t="shared" si="57"/>
        <v>10989.245329362351</v>
      </c>
      <c r="X57" s="50">
        <f t="shared" si="57"/>
        <v>4889.4727592865165</v>
      </c>
      <c r="Y57" s="50">
        <f t="shared" si="57"/>
        <v>10349.72464015796</v>
      </c>
      <c r="Z57" s="50">
        <f t="shared" si="57"/>
        <v>1687.7871620857848</v>
      </c>
      <c r="AA57" s="50">
        <f t="shared" si="57"/>
        <v>6193.4209136785903</v>
      </c>
      <c r="AB57" s="50">
        <f t="shared" si="57"/>
        <v>9871.9561633269932</v>
      </c>
      <c r="AC57" s="50">
        <f t="shared" si="57"/>
        <v>10068.768016305652</v>
      </c>
      <c r="AD57" s="50">
        <f t="shared" si="57"/>
        <v>173102.74307322805</v>
      </c>
      <c r="AE57" s="76"/>
    </row>
    <row r="58" spans="1:31" x14ac:dyDescent="0.35">
      <c r="A58" s="49">
        <v>27</v>
      </c>
      <c r="B58" s="50">
        <f t="shared" si="33"/>
        <v>7987.4593880782695</v>
      </c>
      <c r="C58" s="50">
        <f t="shared" si="34"/>
        <v>13916.798336550284</v>
      </c>
      <c r="D58" s="50">
        <f t="shared" si="31"/>
        <v>4035.7956350081968</v>
      </c>
      <c r="E58" s="50">
        <f t="shared" ref="E58:AD58" si="58">$AF29*E29</f>
        <v>9133.0528385300349</v>
      </c>
      <c r="F58" s="50">
        <f t="shared" si="58"/>
        <v>5675.0679632180281</v>
      </c>
      <c r="G58" s="50">
        <f t="shared" si="58"/>
        <v>8348.5207278276812</v>
      </c>
      <c r="H58" s="50">
        <f t="shared" si="58"/>
        <v>5204.5808835758926</v>
      </c>
      <c r="I58" s="50">
        <f t="shared" si="58"/>
        <v>1443.8860786216942</v>
      </c>
      <c r="J58" s="50">
        <f t="shared" si="58"/>
        <v>6614.9781870566321</v>
      </c>
      <c r="K58" s="50">
        <f t="shared" si="58"/>
        <v>10870.646990342892</v>
      </c>
      <c r="L58" s="50">
        <f t="shared" si="58"/>
        <v>3669.5076861081734</v>
      </c>
      <c r="M58" s="50">
        <f t="shared" si="58"/>
        <v>11424.755122952853</v>
      </c>
      <c r="N58" s="50">
        <f t="shared" si="58"/>
        <v>6407.1123843086107</v>
      </c>
      <c r="O58" s="50">
        <f t="shared" si="58"/>
        <v>2621.0823909491032</v>
      </c>
      <c r="P58" s="50">
        <f t="shared" si="58"/>
        <v>3494.838573426463</v>
      </c>
      <c r="Q58" s="50">
        <f t="shared" si="58"/>
        <v>1076.8431159895199</v>
      </c>
      <c r="R58" s="50">
        <f t="shared" si="58"/>
        <v>6829.5209300528768</v>
      </c>
      <c r="S58" s="50">
        <f t="shared" si="58"/>
        <v>9981.7294910312175</v>
      </c>
      <c r="T58" s="50">
        <f t="shared" si="58"/>
        <v>5533.2532191147575</v>
      </c>
      <c r="U58" s="50">
        <f t="shared" si="58"/>
        <v>1103.1656392254154</v>
      </c>
      <c r="V58" s="50">
        <f t="shared" si="58"/>
        <v>6120.746768517095</v>
      </c>
      <c r="W58" s="50">
        <f t="shared" si="58"/>
        <v>12154.957324069552</v>
      </c>
      <c r="X58" s="50">
        <f t="shared" si="58"/>
        <v>5391.8964235428575</v>
      </c>
      <c r="Y58" s="50">
        <f t="shared" si="58"/>
        <v>11421.316766714617</v>
      </c>
      <c r="Z58" s="50">
        <f t="shared" si="58"/>
        <v>1861.160004117972</v>
      </c>
      <c r="AA58" s="50">
        <f t="shared" si="58"/>
        <v>6839.5920270587758</v>
      </c>
      <c r="AB58" s="50">
        <f t="shared" si="58"/>
        <v>10906.407367030346</v>
      </c>
      <c r="AC58" s="50">
        <f t="shared" si="58"/>
        <v>11136.331231107088</v>
      </c>
      <c r="AD58" s="50">
        <f t="shared" si="58"/>
        <v>191205.0034941269</v>
      </c>
      <c r="AE58" s="76"/>
    </row>
    <row r="60" spans="1:31" x14ac:dyDescent="0.35">
      <c r="A60" s="51" t="s">
        <v>70</v>
      </c>
      <c r="B60" s="75" t="s">
        <v>96</v>
      </c>
      <c r="C60" s="54"/>
    </row>
    <row r="61" spans="1:31" x14ac:dyDescent="0.35">
      <c r="A61" s="48" t="s">
        <v>83</v>
      </c>
      <c r="B61" s="73" t="s">
        <v>84</v>
      </c>
      <c r="C61" s="73" t="s">
        <v>85</v>
      </c>
    </row>
    <row r="62" spans="1:31" x14ac:dyDescent="0.35">
      <c r="A62" s="49">
        <v>2</v>
      </c>
      <c r="B62" s="72">
        <v>0.99082568807339455</v>
      </c>
      <c r="C62" s="72">
        <v>9.1743119266055051E-3</v>
      </c>
    </row>
    <row r="63" spans="1:31" x14ac:dyDescent="0.35">
      <c r="A63" s="49">
        <v>3</v>
      </c>
      <c r="B63" s="72">
        <v>0.91240875912408759</v>
      </c>
      <c r="C63" s="72">
        <v>8.7591240875912413E-2</v>
      </c>
    </row>
    <row r="64" spans="1:31" x14ac:dyDescent="0.35">
      <c r="A64" s="49">
        <v>4</v>
      </c>
      <c r="B64" s="72">
        <v>0.39615384615384613</v>
      </c>
      <c r="C64" s="72">
        <v>0.60384615384615381</v>
      </c>
    </row>
    <row r="65" spans="1:3" x14ac:dyDescent="0.35">
      <c r="A65" s="49">
        <v>5</v>
      </c>
      <c r="B65" s="72">
        <v>0.40425531914893614</v>
      </c>
      <c r="C65" s="72">
        <v>0.5957446808510638</v>
      </c>
    </row>
    <row r="66" spans="1:3" x14ac:dyDescent="0.35">
      <c r="A66" s="49">
        <v>6</v>
      </c>
      <c r="B66" s="72">
        <v>0.29692404268675454</v>
      </c>
      <c r="C66" s="72">
        <v>0.70307595731324546</v>
      </c>
    </row>
    <row r="67" spans="1:3" x14ac:dyDescent="0.35">
      <c r="A67" s="49">
        <v>7</v>
      </c>
      <c r="B67" s="72">
        <v>0.3120407009609949</v>
      </c>
      <c r="C67" s="72">
        <v>0.6879592990390051</v>
      </c>
    </row>
    <row r="68" spans="1:3" x14ac:dyDescent="0.35">
      <c r="A68" s="49">
        <v>8</v>
      </c>
      <c r="B68" s="72">
        <v>0.2904924216519697</v>
      </c>
      <c r="C68" s="72">
        <f>1-B68</f>
        <v>0.70950757834803024</v>
      </c>
    </row>
    <row r="69" spans="1:3" x14ac:dyDescent="0.35">
      <c r="A69" s="49">
        <v>9</v>
      </c>
      <c r="B69" s="72">
        <v>0.26699897919818194</v>
      </c>
      <c r="C69" s="72">
        <f t="shared" ref="C69:C87" si="59">1-B69</f>
        <v>0.73300102080181806</v>
      </c>
    </row>
    <row r="70" spans="1:3" x14ac:dyDescent="0.35">
      <c r="A70" s="49">
        <v>10</v>
      </c>
      <c r="B70" s="72">
        <v>0.24759806009718291</v>
      </c>
      <c r="C70" s="72">
        <f t="shared" si="59"/>
        <v>0.75240193990281712</v>
      </c>
    </row>
    <row r="71" spans="1:3" x14ac:dyDescent="0.35">
      <c r="A71" s="49">
        <v>11</v>
      </c>
      <c r="B71" s="72">
        <v>0.23126508743217641</v>
      </c>
      <c r="C71" s="72">
        <f t="shared" si="59"/>
        <v>0.76873491256782356</v>
      </c>
    </row>
    <row r="72" spans="1:3" x14ac:dyDescent="0.35">
      <c r="A72" s="49">
        <v>12</v>
      </c>
      <c r="B72" s="72">
        <v>0.21729686743171167</v>
      </c>
      <c r="C72" s="72">
        <f t="shared" si="59"/>
        <v>0.78270313256828827</v>
      </c>
    </row>
    <row r="73" spans="1:3" x14ac:dyDescent="0.35">
      <c r="A73" s="49">
        <v>13</v>
      </c>
      <c r="B73" s="72">
        <v>0.20519359361212364</v>
      </c>
      <c r="C73" s="72">
        <f t="shared" si="59"/>
        <v>0.79480640638787636</v>
      </c>
    </row>
    <row r="74" spans="1:3" x14ac:dyDescent="0.35">
      <c r="A74" s="49">
        <v>14</v>
      </c>
      <c r="B74" s="72">
        <v>0.19458957259585227</v>
      </c>
      <c r="C74" s="72">
        <f t="shared" si="59"/>
        <v>0.8054104274041477</v>
      </c>
    </row>
    <row r="75" spans="1:3" x14ac:dyDescent="0.35">
      <c r="A75" s="49">
        <v>15</v>
      </c>
      <c r="B75" s="72">
        <v>0.18521062455028672</v>
      </c>
      <c r="C75" s="72">
        <f t="shared" si="59"/>
        <v>0.8147893754497133</v>
      </c>
    </row>
    <row r="76" spans="1:3" x14ac:dyDescent="0.35">
      <c r="A76" s="49">
        <v>16</v>
      </c>
      <c r="B76" s="72">
        <v>0.17684685064127909</v>
      </c>
      <c r="C76" s="72">
        <f t="shared" si="59"/>
        <v>0.82315314935872097</v>
      </c>
    </row>
    <row r="77" spans="1:3" x14ac:dyDescent="0.35">
      <c r="A77" s="49">
        <v>17</v>
      </c>
      <c r="B77" s="72">
        <v>0.16933464047034519</v>
      </c>
      <c r="C77" s="72">
        <f t="shared" si="59"/>
        <v>0.83066535952965481</v>
      </c>
    </row>
    <row r="78" spans="1:3" x14ac:dyDescent="0.35">
      <c r="A78" s="49">
        <v>18</v>
      </c>
      <c r="B78" s="72">
        <v>0.162544442044706</v>
      </c>
      <c r="C78" s="72">
        <f t="shared" si="59"/>
        <v>0.83745555795529403</v>
      </c>
    </row>
    <row r="79" spans="1:3" x14ac:dyDescent="0.35">
      <c r="A79" s="49">
        <v>19</v>
      </c>
      <c r="B79" s="72">
        <v>0.15637224073549716</v>
      </c>
      <c r="C79" s="72">
        <f t="shared" si="59"/>
        <v>0.84362775926450284</v>
      </c>
    </row>
    <row r="80" spans="1:3" x14ac:dyDescent="0.35">
      <c r="A80" s="49">
        <v>20</v>
      </c>
      <c r="B80" s="72">
        <v>0.15073349213060289</v>
      </c>
      <c r="C80" s="72">
        <f t="shared" si="59"/>
        <v>0.84926650786939706</v>
      </c>
    </row>
    <row r="81" spans="1:30" x14ac:dyDescent="0.35">
      <c r="A81" s="49">
        <v>21</v>
      </c>
      <c r="B81" s="72">
        <v>0.14555871826017269</v>
      </c>
      <c r="C81" s="72">
        <f t="shared" si="59"/>
        <v>0.85444128173982725</v>
      </c>
    </row>
    <row r="82" spans="1:30" x14ac:dyDescent="0.35">
      <c r="A82" s="49">
        <v>22</v>
      </c>
      <c r="B82" s="72">
        <v>0.14079025588027119</v>
      </c>
      <c r="C82" s="72">
        <f t="shared" si="59"/>
        <v>0.85920974411972884</v>
      </c>
    </row>
    <row r="83" spans="1:30" x14ac:dyDescent="0.35">
      <c r="A83" s="49">
        <v>23</v>
      </c>
      <c r="B83" s="72">
        <v>0.13637981818377587</v>
      </c>
      <c r="C83" s="72">
        <f t="shared" si="59"/>
        <v>0.86362018181622413</v>
      </c>
    </row>
    <row r="84" spans="1:30" x14ac:dyDescent="0.35">
      <c r="A84" s="49">
        <v>24</v>
      </c>
      <c r="B84" s="72">
        <v>0.13228664087338393</v>
      </c>
      <c r="C84" s="72">
        <f t="shared" si="59"/>
        <v>0.86771335912661607</v>
      </c>
    </row>
    <row r="85" spans="1:30" x14ac:dyDescent="0.35">
      <c r="A85" s="49">
        <v>25</v>
      </c>
      <c r="B85" s="72">
        <v>0.12847605466253725</v>
      </c>
      <c r="C85" s="72">
        <f t="shared" si="59"/>
        <v>0.8715239453374628</v>
      </c>
    </row>
    <row r="86" spans="1:30" x14ac:dyDescent="0.35">
      <c r="A86" s="49">
        <v>26</v>
      </c>
      <c r="B86" s="72">
        <v>0.1249183734147321</v>
      </c>
      <c r="C86" s="72">
        <f t="shared" si="59"/>
        <v>0.87508162658526789</v>
      </c>
    </row>
    <row r="87" spans="1:30" x14ac:dyDescent="0.35">
      <c r="A87" s="49">
        <v>27</v>
      </c>
      <c r="B87" s="72">
        <v>0.12158801897099517</v>
      </c>
      <c r="C87" s="72">
        <f t="shared" si="59"/>
        <v>0.87841198102900486</v>
      </c>
    </row>
    <row r="89" spans="1:30" x14ac:dyDescent="0.35">
      <c r="A89" s="51" t="s">
        <v>88</v>
      </c>
      <c r="B89" s="54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</row>
    <row r="90" spans="1:30" x14ac:dyDescent="0.35">
      <c r="A90" s="48" t="s">
        <v>83</v>
      </c>
      <c r="B90" s="49" t="s">
        <v>38</v>
      </c>
      <c r="C90" s="49" t="s">
        <v>39</v>
      </c>
      <c r="D90" s="49" t="s">
        <v>40</v>
      </c>
      <c r="E90" s="49" t="s">
        <v>41</v>
      </c>
      <c r="F90" s="49" t="s">
        <v>42</v>
      </c>
      <c r="G90" s="49" t="s">
        <v>43</v>
      </c>
      <c r="H90" s="49" t="s">
        <v>44</v>
      </c>
      <c r="I90" s="49" t="s">
        <v>45</v>
      </c>
      <c r="J90" s="49" t="s">
        <v>46</v>
      </c>
      <c r="K90" s="49" t="s">
        <v>47</v>
      </c>
      <c r="L90" s="49" t="s">
        <v>48</v>
      </c>
      <c r="M90" s="49" t="s">
        <v>49</v>
      </c>
      <c r="N90" s="49" t="s">
        <v>50</v>
      </c>
      <c r="O90" s="49" t="s">
        <v>51</v>
      </c>
      <c r="P90" s="49" t="s">
        <v>52</v>
      </c>
      <c r="Q90" s="49" t="s">
        <v>53</v>
      </c>
      <c r="R90" s="49" t="s">
        <v>54</v>
      </c>
      <c r="S90" s="49" t="s">
        <v>55</v>
      </c>
      <c r="T90" s="49" t="s">
        <v>56</v>
      </c>
      <c r="U90" s="49" t="s">
        <v>57</v>
      </c>
      <c r="V90" s="49" t="s">
        <v>58</v>
      </c>
      <c r="W90" s="49" t="s">
        <v>59</v>
      </c>
      <c r="X90" s="49" t="s">
        <v>60</v>
      </c>
      <c r="Y90" s="49" t="s">
        <v>61</v>
      </c>
      <c r="Z90" s="49" t="s">
        <v>62</v>
      </c>
      <c r="AA90" s="49" t="s">
        <v>63</v>
      </c>
      <c r="AB90" s="49" t="s">
        <v>64</v>
      </c>
      <c r="AC90" s="49" t="s">
        <v>65</v>
      </c>
      <c r="AD90" s="49" t="s">
        <v>89</v>
      </c>
    </row>
    <row r="91" spans="1:30" x14ac:dyDescent="0.35">
      <c r="A91" s="49">
        <v>2</v>
      </c>
      <c r="B91" s="50">
        <f>$B62*B33</f>
        <v>5.3726790120379837</v>
      </c>
      <c r="C91" s="50">
        <f t="shared" ref="C91:AD100" si="60">$B62*C33</f>
        <v>8.9248560675921542</v>
      </c>
      <c r="D91" s="50">
        <f t="shared" si="60"/>
        <v>2.5562395633427215</v>
      </c>
      <c r="E91" s="50">
        <f t="shared" si="60"/>
        <v>3.9873389327816966</v>
      </c>
      <c r="F91" s="50">
        <f t="shared" si="60"/>
        <v>3.7998155671310725</v>
      </c>
      <c r="G91" s="50">
        <f t="shared" si="60"/>
        <v>4.4054532313137109</v>
      </c>
      <c r="H91" s="50">
        <f t="shared" si="60"/>
        <v>3.119706901278569</v>
      </c>
      <c r="I91" s="50">
        <f t="shared" si="60"/>
        <v>0.48092116741021362</v>
      </c>
      <c r="J91" s="50">
        <f t="shared" si="60"/>
        <v>4.1174388754579674</v>
      </c>
      <c r="K91" s="50">
        <f t="shared" si="60"/>
        <v>6.0877800762654841</v>
      </c>
      <c r="L91" s="50">
        <f t="shared" si="60"/>
        <v>2.3696134386760712</v>
      </c>
      <c r="M91" s="50">
        <f t="shared" si="60"/>
        <v>7.0666699897814231</v>
      </c>
      <c r="N91" s="50">
        <f t="shared" si="60"/>
        <v>3.7513645539964613</v>
      </c>
      <c r="O91" s="50">
        <f t="shared" si="60"/>
        <v>1.867158487650475</v>
      </c>
      <c r="P91" s="50">
        <f t="shared" si="60"/>
        <v>2.1246666500510929</v>
      </c>
      <c r="Q91" s="50">
        <f t="shared" si="60"/>
        <v>0.84250928395184821</v>
      </c>
      <c r="R91" s="50">
        <f t="shared" si="60"/>
        <v>3.7495700720285128</v>
      </c>
      <c r="S91" s="50">
        <f t="shared" si="60"/>
        <v>3.6401066719836508</v>
      </c>
      <c r="T91" s="50">
        <f t="shared" si="60"/>
        <v>3.7477755900605643</v>
      </c>
      <c r="U91" s="50">
        <f t="shared" si="60"/>
        <v>0.64960247239737812</v>
      </c>
      <c r="V91" s="50">
        <f t="shared" si="60"/>
        <v>2.0250729008299482</v>
      </c>
      <c r="W91" s="50">
        <f t="shared" si="60"/>
        <v>5.9630635794930598</v>
      </c>
      <c r="X91" s="50">
        <f t="shared" si="60"/>
        <v>3.4759115719163578</v>
      </c>
      <c r="Y91" s="50">
        <f t="shared" si="60"/>
        <v>7.0209106995987351</v>
      </c>
      <c r="Z91" s="50">
        <f t="shared" si="60"/>
        <v>1.1843580988460485</v>
      </c>
      <c r="AA91" s="50">
        <f t="shared" si="60"/>
        <v>3.9774692819579798</v>
      </c>
      <c r="AB91" s="50">
        <f t="shared" si="60"/>
        <v>6.0707324975699732</v>
      </c>
      <c r="AC91" s="50">
        <f t="shared" si="60"/>
        <v>5.621214764598859</v>
      </c>
      <c r="AD91" s="50">
        <f t="shared" si="60"/>
        <v>108</v>
      </c>
    </row>
    <row r="92" spans="1:30" x14ac:dyDescent="0.35">
      <c r="A92" s="49">
        <v>3</v>
      </c>
      <c r="B92" s="50">
        <f t="shared" ref="B92:Q116" si="61">$B63*B34</f>
        <v>5.9868026394721054</v>
      </c>
      <c r="C92" s="50">
        <f t="shared" si="61"/>
        <v>10.272945410917817</v>
      </c>
      <c r="D92" s="50">
        <f t="shared" si="61"/>
        <v>2.9324135172965407</v>
      </c>
      <c r="E92" s="50">
        <f t="shared" si="61"/>
        <v>4.5820835832833433</v>
      </c>
      <c r="F92" s="50">
        <f t="shared" si="61"/>
        <v>4.289142171565687</v>
      </c>
      <c r="G92" s="50">
        <f t="shared" si="61"/>
        <v>5.4119176164767051</v>
      </c>
      <c r="H92" s="50">
        <f t="shared" si="61"/>
        <v>3.4823035392921415</v>
      </c>
      <c r="I92" s="50">
        <f t="shared" si="61"/>
        <v>0.53989202159568084</v>
      </c>
      <c r="J92" s="50">
        <f t="shared" si="61"/>
        <v>4.7250549890021993</v>
      </c>
      <c r="K92" s="50">
        <f t="shared" si="61"/>
        <v>7.1305738852229554</v>
      </c>
      <c r="L92" s="50">
        <f t="shared" si="61"/>
        <v>2.6924615076984604</v>
      </c>
      <c r="M92" s="50">
        <f t="shared" si="61"/>
        <v>7.9464107178564278</v>
      </c>
      <c r="N92" s="50">
        <f t="shared" si="61"/>
        <v>4.3601279744051187</v>
      </c>
      <c r="O92" s="50">
        <f t="shared" si="61"/>
        <v>2.1015796840631875</v>
      </c>
      <c r="P92" s="50">
        <f t="shared" si="61"/>
        <v>2.4575084983003399</v>
      </c>
      <c r="Q92" s="50">
        <f t="shared" si="61"/>
        <v>0.93481303739252142</v>
      </c>
      <c r="R92" s="50">
        <f t="shared" si="60"/>
        <v>4.4611077784443109</v>
      </c>
      <c r="S92" s="50">
        <f t="shared" si="60"/>
        <v>4.8000399920015999</v>
      </c>
      <c r="T92" s="50">
        <f t="shared" si="60"/>
        <v>4.2261547690461905</v>
      </c>
      <c r="U92" s="50">
        <f t="shared" si="60"/>
        <v>0.72585482903419307</v>
      </c>
      <c r="V92" s="50">
        <f t="shared" si="60"/>
        <v>2.2995400919816036</v>
      </c>
      <c r="W92" s="50">
        <f t="shared" si="60"/>
        <v>7.234553089382123</v>
      </c>
      <c r="X92" s="50">
        <f t="shared" si="60"/>
        <v>3.9882023595280942</v>
      </c>
      <c r="Y92" s="50">
        <f t="shared" si="60"/>
        <v>8.0183963207358531</v>
      </c>
      <c r="Z92" s="50">
        <f t="shared" si="60"/>
        <v>1.3847230553889223</v>
      </c>
      <c r="AA92" s="50">
        <f t="shared" si="60"/>
        <v>4.5120975804839034</v>
      </c>
      <c r="AB92" s="50">
        <f t="shared" si="60"/>
        <v>6.9696060787842429</v>
      </c>
      <c r="AC92" s="50">
        <f t="shared" si="60"/>
        <v>6.5336932613477305</v>
      </c>
      <c r="AD92" s="50">
        <f t="shared" si="60"/>
        <v>125</v>
      </c>
    </row>
    <row r="93" spans="1:30" x14ac:dyDescent="0.35">
      <c r="A93" s="49">
        <v>4</v>
      </c>
      <c r="B93" s="50">
        <f t="shared" si="61"/>
        <v>9.6852120054233932</v>
      </c>
      <c r="C93" s="50">
        <f t="shared" si="60"/>
        <v>16.578962775791936</v>
      </c>
      <c r="D93" s="50">
        <f t="shared" si="60"/>
        <v>4.8291168495008012</v>
      </c>
      <c r="E93" s="50">
        <f t="shared" si="60"/>
        <v>7.5063170220633539</v>
      </c>
      <c r="F93" s="50">
        <f t="shared" si="60"/>
        <v>6.8858159743621341</v>
      </c>
      <c r="G93" s="50">
        <f t="shared" si="60"/>
        <v>8.7616017502773325</v>
      </c>
      <c r="H93" s="50">
        <f t="shared" si="60"/>
        <v>5.8193793911007026</v>
      </c>
      <c r="I93" s="50">
        <f t="shared" si="60"/>
        <v>1.0188278072229753</v>
      </c>
      <c r="J93" s="50">
        <f t="shared" si="60"/>
        <v>7.6808825342043621</v>
      </c>
      <c r="K93" s="50">
        <f t="shared" si="60"/>
        <v>11.543541230124491</v>
      </c>
      <c r="L93" s="50">
        <f t="shared" si="60"/>
        <v>4.3895291507457168</v>
      </c>
      <c r="M93" s="50">
        <f t="shared" si="60"/>
        <v>13.140022186614075</v>
      </c>
      <c r="N93" s="50">
        <f t="shared" si="60"/>
        <v>7.1936860594108216</v>
      </c>
      <c r="O93" s="50">
        <f t="shared" si="60"/>
        <v>3.377049180327869</v>
      </c>
      <c r="P93" s="50">
        <f t="shared" si="60"/>
        <v>4.0737242696906204</v>
      </c>
      <c r="Q93" s="50">
        <f t="shared" si="60"/>
        <v>1.4917416492049795</v>
      </c>
      <c r="R93" s="50">
        <f t="shared" si="60"/>
        <v>7.2936644890915812</v>
      </c>
      <c r="S93" s="50">
        <f t="shared" si="60"/>
        <v>8.3236010107235288</v>
      </c>
      <c r="T93" s="50">
        <f t="shared" si="60"/>
        <v>6.8382071983236772</v>
      </c>
      <c r="U93" s="50">
        <f t="shared" si="60"/>
        <v>1.1854585233575741</v>
      </c>
      <c r="V93" s="50">
        <f t="shared" si="60"/>
        <v>4.4704640700110927</v>
      </c>
      <c r="W93" s="50">
        <f t="shared" si="60"/>
        <v>12.279890299519289</v>
      </c>
      <c r="X93" s="50">
        <f t="shared" si="60"/>
        <v>6.3637063971403913</v>
      </c>
      <c r="Y93" s="50">
        <f t="shared" si="60"/>
        <v>12.903565265623072</v>
      </c>
      <c r="Z93" s="50">
        <f t="shared" si="60"/>
        <v>2.245547269813879</v>
      </c>
      <c r="AA93" s="50">
        <f t="shared" si="60"/>
        <v>7.5047300628620732</v>
      </c>
      <c r="AB93" s="50">
        <f t="shared" si="60"/>
        <v>11.660976211019351</v>
      </c>
      <c r="AC93" s="50">
        <f t="shared" si="60"/>
        <v>10.954779366448909</v>
      </c>
      <c r="AD93" s="50">
        <f t="shared" si="60"/>
        <v>206</v>
      </c>
    </row>
    <row r="94" spans="1:30" x14ac:dyDescent="0.35">
      <c r="A94" s="49">
        <v>5</v>
      </c>
      <c r="B94" s="50">
        <f t="shared" si="61"/>
        <v>17.793128276668991</v>
      </c>
      <c r="C94" s="50">
        <f t="shared" si="60"/>
        <v>29.994374817181555</v>
      </c>
      <c r="D94" s="50">
        <f t="shared" si="60"/>
        <v>8.5702285324273024</v>
      </c>
      <c r="E94" s="50">
        <f t="shared" si="60"/>
        <v>15.538705007912757</v>
      </c>
      <c r="F94" s="50">
        <f t="shared" si="60"/>
        <v>12.520456914849731</v>
      </c>
      <c r="G94" s="50">
        <f t="shared" si="60"/>
        <v>16.265478628055408</v>
      </c>
      <c r="H94" s="50">
        <f t="shared" si="60"/>
        <v>10.593794298314695</v>
      </c>
      <c r="I94" s="50">
        <f t="shared" si="60"/>
        <v>2.2031216014520467</v>
      </c>
      <c r="J94" s="50">
        <f t="shared" si="60"/>
        <v>14.082307674999436</v>
      </c>
      <c r="K94" s="50">
        <f t="shared" si="60"/>
        <v>21.287341838609752</v>
      </c>
      <c r="L94" s="50">
        <f t="shared" si="60"/>
        <v>7.8833562090767941</v>
      </c>
      <c r="M94" s="50">
        <f t="shared" si="60"/>
        <v>23.929377704775405</v>
      </c>
      <c r="N94" s="50">
        <f t="shared" si="60"/>
        <v>12.916619790143178</v>
      </c>
      <c r="O94" s="50">
        <f t="shared" si="60"/>
        <v>6.0678472050341634</v>
      </c>
      <c r="P94" s="50">
        <f t="shared" si="60"/>
        <v>7.3589391655228784</v>
      </c>
      <c r="Q94" s="50">
        <f t="shared" si="60"/>
        <v>2.6762369777017749</v>
      </c>
      <c r="R94" s="50">
        <f t="shared" si="60"/>
        <v>13.62914294714578</v>
      </c>
      <c r="S94" s="50">
        <f t="shared" si="60"/>
        <v>16.328180665871638</v>
      </c>
      <c r="T94" s="50">
        <f t="shared" si="60"/>
        <v>12.246848022560732</v>
      </c>
      <c r="U94" s="50">
        <f t="shared" si="60"/>
        <v>2.2629735466402656</v>
      </c>
      <c r="V94" s="50">
        <f t="shared" si="60"/>
        <v>9.1943988179615825</v>
      </c>
      <c r="W94" s="50">
        <f t="shared" si="60"/>
        <v>22.199371479573085</v>
      </c>
      <c r="X94" s="50">
        <f t="shared" si="60"/>
        <v>11.511524124534047</v>
      </c>
      <c r="Y94" s="50">
        <f t="shared" si="60"/>
        <v>23.430611494873581</v>
      </c>
      <c r="Z94" s="50">
        <f t="shared" si="60"/>
        <v>4.0385812538907508</v>
      </c>
      <c r="AA94" s="50">
        <f t="shared" si="60"/>
        <v>13.415386000045</v>
      </c>
      <c r="AB94" s="50">
        <f t="shared" si="60"/>
        <v>21.546700267758698</v>
      </c>
      <c r="AC94" s="50">
        <f t="shared" si="60"/>
        <v>20.514966736418931</v>
      </c>
      <c r="AD94" s="50">
        <f t="shared" si="60"/>
        <v>380</v>
      </c>
    </row>
    <row r="95" spans="1:30" x14ac:dyDescent="0.35">
      <c r="A95" s="49">
        <v>6</v>
      </c>
      <c r="B95" s="50">
        <f t="shared" si="61"/>
        <v>21.629965182606117</v>
      </c>
      <c r="C95" s="50">
        <f t="shared" si="60"/>
        <v>36.938780650418551</v>
      </c>
      <c r="D95" s="50">
        <f t="shared" si="60"/>
        <v>10.638032446847914</v>
      </c>
      <c r="E95" s="50">
        <f t="shared" si="60"/>
        <v>19.965582635750796</v>
      </c>
      <c r="F95" s="50">
        <f t="shared" si="60"/>
        <v>15.39291058596933</v>
      </c>
      <c r="G95" s="50">
        <f t="shared" si="60"/>
        <v>20.17231646788651</v>
      </c>
      <c r="H95" s="50">
        <f t="shared" si="60"/>
        <v>13.199429587376844</v>
      </c>
      <c r="I95" s="50">
        <f t="shared" si="60"/>
        <v>2.7085635973035038</v>
      </c>
      <c r="J95" s="50">
        <f t="shared" si="60"/>
        <v>17.232491295651531</v>
      </c>
      <c r="K95" s="50">
        <f t="shared" si="60"/>
        <v>26.801814949255501</v>
      </c>
      <c r="L95" s="50">
        <f t="shared" si="60"/>
        <v>9.7725535224831468</v>
      </c>
      <c r="M95" s="50">
        <f t="shared" si="60"/>
        <v>29.668056893103195</v>
      </c>
      <c r="N95" s="50">
        <f t="shared" si="60"/>
        <v>16.328468775464849</v>
      </c>
      <c r="O95" s="50">
        <f t="shared" si="60"/>
        <v>7.368834728498407</v>
      </c>
      <c r="P95" s="50">
        <f t="shared" si="60"/>
        <v>9.0156974590710419</v>
      </c>
      <c r="Q95" s="50">
        <f t="shared" si="60"/>
        <v>3.1921105267056817</v>
      </c>
      <c r="R95" s="50">
        <f t="shared" si="60"/>
        <v>16.748944366249351</v>
      </c>
      <c r="S95" s="50">
        <f t="shared" si="60"/>
        <v>20.312474998148012</v>
      </c>
      <c r="T95" s="50">
        <f t="shared" si="60"/>
        <v>14.867316097488704</v>
      </c>
      <c r="U95" s="50">
        <f t="shared" si="60"/>
        <v>2.796162678716942</v>
      </c>
      <c r="V95" s="50">
        <f t="shared" si="60"/>
        <v>11.485991554929996</v>
      </c>
      <c r="W95" s="50">
        <f t="shared" si="60"/>
        <v>28.059737758352473</v>
      </c>
      <c r="X95" s="50">
        <f t="shared" si="60"/>
        <v>14.429320690421513</v>
      </c>
      <c r="Y95" s="50">
        <f t="shared" si="60"/>
        <v>29.289628861397141</v>
      </c>
      <c r="Z95" s="50">
        <f t="shared" si="60"/>
        <v>4.9475961182309796</v>
      </c>
      <c r="AA95" s="50">
        <f t="shared" si="60"/>
        <v>17.025757463515816</v>
      </c>
      <c r="AB95" s="50">
        <f t="shared" si="60"/>
        <v>26.871894214386252</v>
      </c>
      <c r="AC95" s="50">
        <f t="shared" si="60"/>
        <v>26.139565893769909</v>
      </c>
      <c r="AD95" s="50">
        <f t="shared" si="60"/>
        <v>473</v>
      </c>
    </row>
    <row r="96" spans="1:30" x14ac:dyDescent="0.35">
      <c r="A96" s="49">
        <v>7</v>
      </c>
      <c r="B96" s="50">
        <f t="shared" si="61"/>
        <v>24.984756164624621</v>
      </c>
      <c r="C96" s="50">
        <f t="shared" si="60"/>
        <v>42.680099425881515</v>
      </c>
      <c r="D96" s="50">
        <f t="shared" si="60"/>
        <v>12.30417280746134</v>
      </c>
      <c r="E96" s="50">
        <f t="shared" si="60"/>
        <v>23.527683069004201</v>
      </c>
      <c r="F96" s="50">
        <f t="shared" si="60"/>
        <v>17.780339191834759</v>
      </c>
      <c r="G96" s="50">
        <f t="shared" si="60"/>
        <v>23.301027254129913</v>
      </c>
      <c r="H96" s="50">
        <f t="shared" si="60"/>
        <v>15.469259365170144</v>
      </c>
      <c r="I96" s="50">
        <f t="shared" si="60"/>
        <v>3.3593629704581947</v>
      </c>
      <c r="J96" s="50">
        <f t="shared" si="60"/>
        <v>19.92952200787488</v>
      </c>
      <c r="K96" s="50">
        <f t="shared" si="60"/>
        <v>31.505158267526006</v>
      </c>
      <c r="L96" s="50">
        <f t="shared" si="60"/>
        <v>11.288269065792658</v>
      </c>
      <c r="M96" s="50">
        <f t="shared" si="60"/>
        <v>34.2695497239392</v>
      </c>
      <c r="N96" s="50">
        <f t="shared" si="60"/>
        <v>18.747673830316096</v>
      </c>
      <c r="O96" s="50">
        <f t="shared" si="60"/>
        <v>8.4429291040672219</v>
      </c>
      <c r="P96" s="50">
        <f t="shared" si="60"/>
        <v>10.365456105233058</v>
      </c>
      <c r="Q96" s="50">
        <f t="shared" si="60"/>
        <v>3.6305404632542175</v>
      </c>
      <c r="R96" s="50">
        <f t="shared" si="60"/>
        <v>19.322408218033036</v>
      </c>
      <c r="S96" s="50">
        <f t="shared" si="60"/>
        <v>23.823145113393899</v>
      </c>
      <c r="T96" s="50">
        <f t="shared" si="60"/>
        <v>17.662963859132002</v>
      </c>
      <c r="U96" s="50">
        <f t="shared" si="60"/>
        <v>3.2096082356305402</v>
      </c>
      <c r="V96" s="50">
        <f t="shared" si="60"/>
        <v>14.246936934955237</v>
      </c>
      <c r="W96" s="50">
        <f t="shared" si="60"/>
        <v>33.132223224302145</v>
      </c>
      <c r="X96" s="50">
        <f t="shared" si="60"/>
        <v>16.61468071533842</v>
      </c>
      <c r="Y96" s="50">
        <f t="shared" si="60"/>
        <v>34.868568663249818</v>
      </c>
      <c r="Z96" s="50">
        <f t="shared" si="60"/>
        <v>5.6502056707947466</v>
      </c>
      <c r="AA96" s="50">
        <f t="shared" si="60"/>
        <v>20.318074833373661</v>
      </c>
      <c r="AB96" s="50">
        <f t="shared" si="60"/>
        <v>31.039704361980597</v>
      </c>
      <c r="AC96" s="50">
        <f t="shared" si="60"/>
        <v>30.525681353247837</v>
      </c>
      <c r="AD96" s="50">
        <f t="shared" si="60"/>
        <v>552</v>
      </c>
    </row>
    <row r="97" spans="1:30" x14ac:dyDescent="0.35">
      <c r="A97" s="49">
        <v>8</v>
      </c>
      <c r="B97" s="50">
        <f t="shared" si="61"/>
        <v>101.21499332927243</v>
      </c>
      <c r="C97" s="50">
        <f t="shared" si="60"/>
        <v>173.52980423336294</v>
      </c>
      <c r="D97" s="50">
        <f t="shared" si="60"/>
        <v>50.054498374531775</v>
      </c>
      <c r="E97" s="50">
        <f t="shared" si="60"/>
        <v>96.072686046934834</v>
      </c>
      <c r="F97" s="50">
        <f t="shared" si="60"/>
        <v>71.896012115707407</v>
      </c>
      <c r="G97" s="50">
        <f t="shared" si="60"/>
        <v>96.562863764881882</v>
      </c>
      <c r="H97" s="50">
        <f t="shared" si="60"/>
        <v>62.513856100189408</v>
      </c>
      <c r="I97" s="50">
        <f t="shared" si="60"/>
        <v>13.850849847795734</v>
      </c>
      <c r="J97" s="50">
        <f t="shared" si="60"/>
        <v>81.315792459833105</v>
      </c>
      <c r="K97" s="50">
        <f t="shared" si="60"/>
        <v>127.55673586593548</v>
      </c>
      <c r="L97" s="50">
        <f t="shared" si="60"/>
        <v>45.794583567419977</v>
      </c>
      <c r="M97" s="50">
        <f t="shared" si="60"/>
        <v>139.48522100513478</v>
      </c>
      <c r="N97" s="50">
        <f t="shared" si="60"/>
        <v>76.778818077459491</v>
      </c>
      <c r="O97" s="50">
        <f t="shared" si="60"/>
        <v>34.259598611473194</v>
      </c>
      <c r="P97" s="50">
        <f t="shared" si="60"/>
        <v>42.646115262363644</v>
      </c>
      <c r="Q97" s="50">
        <f t="shared" si="60"/>
        <v>14.728768352036472</v>
      </c>
      <c r="R97" s="50">
        <f t="shared" si="60"/>
        <v>79.912286092491371</v>
      </c>
      <c r="S97" s="50">
        <f t="shared" si="60"/>
        <v>101.38789892367758</v>
      </c>
      <c r="T97" s="50">
        <f t="shared" si="60"/>
        <v>70.494255700903523</v>
      </c>
      <c r="U97" s="50">
        <f t="shared" si="60"/>
        <v>13.132953009949354</v>
      </c>
      <c r="V97" s="50">
        <f t="shared" si="60"/>
        <v>58.790466817282336</v>
      </c>
      <c r="W97" s="50">
        <f t="shared" si="60"/>
        <v>136.13729847530945</v>
      </c>
      <c r="X97" s="50">
        <f t="shared" si="60"/>
        <v>67.241372485602326</v>
      </c>
      <c r="Y97" s="50">
        <f t="shared" si="60"/>
        <v>139.00822973925773</v>
      </c>
      <c r="Z97" s="50">
        <f t="shared" si="60"/>
        <v>23.234634822100432</v>
      </c>
      <c r="AA97" s="50">
        <f t="shared" si="60"/>
        <v>81.165802031966521</v>
      </c>
      <c r="AB97" s="50">
        <f t="shared" si="60"/>
        <v>127.52891479242383</v>
      </c>
      <c r="AC97" s="50">
        <f t="shared" si="60"/>
        <v>124.94236151225309</v>
      </c>
      <c r="AD97" s="50">
        <f t="shared" si="60"/>
        <v>2251.2376714175502</v>
      </c>
    </row>
    <row r="98" spans="1:30" x14ac:dyDescent="0.35">
      <c r="A98" s="49">
        <v>9</v>
      </c>
      <c r="B98" s="50">
        <f t="shared" si="61"/>
        <v>125.92849435979885</v>
      </c>
      <c r="C98" s="50">
        <f t="shared" si="60"/>
        <v>216.25160090859325</v>
      </c>
      <c r="D98" s="50">
        <f t="shared" si="60"/>
        <v>62.411509450215569</v>
      </c>
      <c r="E98" s="50">
        <f t="shared" si="60"/>
        <v>121.97945060917324</v>
      </c>
      <c r="F98" s="50">
        <f t="shared" si="60"/>
        <v>89.452857968360561</v>
      </c>
      <c r="G98" s="50">
        <f t="shared" si="60"/>
        <v>121.28988900253866</v>
      </c>
      <c r="H98" s="50">
        <f t="shared" si="60"/>
        <v>78.205927423468552</v>
      </c>
      <c r="I98" s="50">
        <f t="shared" si="60"/>
        <v>17.786575079269745</v>
      </c>
      <c r="J98" s="50">
        <f t="shared" si="60"/>
        <v>101.48288612406932</v>
      </c>
      <c r="K98" s="50">
        <f t="shared" si="60"/>
        <v>159.97179756317374</v>
      </c>
      <c r="L98" s="50">
        <f t="shared" si="60"/>
        <v>57.063924723639772</v>
      </c>
      <c r="M98" s="50">
        <f t="shared" si="60"/>
        <v>174.20159637438226</v>
      </c>
      <c r="N98" s="50">
        <f t="shared" si="60"/>
        <v>96.075170643664791</v>
      </c>
      <c r="O98" s="50">
        <f t="shared" si="60"/>
        <v>42.49442141669055</v>
      </c>
      <c r="P98" s="50">
        <f t="shared" si="60"/>
        <v>53.263183195502705</v>
      </c>
      <c r="Q98" s="50">
        <f t="shared" si="60"/>
        <v>18.190125477157846</v>
      </c>
      <c r="R98" s="50">
        <f t="shared" si="60"/>
        <v>100.25016866686043</v>
      </c>
      <c r="S98" s="50">
        <f t="shared" si="60"/>
        <v>129.26998802367368</v>
      </c>
      <c r="T98" s="50">
        <f t="shared" si="60"/>
        <v>87.659597882248931</v>
      </c>
      <c r="U98" s="50">
        <f t="shared" si="60"/>
        <v>16.444997392962186</v>
      </c>
      <c r="V98" s="50">
        <f t="shared" si="60"/>
        <v>75.483360678632266</v>
      </c>
      <c r="W98" s="50">
        <f t="shared" si="60"/>
        <v>171.60586355980891</v>
      </c>
      <c r="X98" s="50">
        <f t="shared" si="60"/>
        <v>83.794535949334445</v>
      </c>
      <c r="Y98" s="50">
        <f t="shared" si="60"/>
        <v>173.66212877937883</v>
      </c>
      <c r="Z98" s="50">
        <f t="shared" si="60"/>
        <v>28.951333701884593</v>
      </c>
      <c r="AA98" s="50">
        <f t="shared" si="60"/>
        <v>101.66950422909935</v>
      </c>
      <c r="AB98" s="50">
        <f t="shared" si="60"/>
        <v>159.9970959522426</v>
      </c>
      <c r="AC98" s="50">
        <f t="shared" si="60"/>
        <v>157.46411589988193</v>
      </c>
      <c r="AD98" s="50">
        <f t="shared" si="60"/>
        <v>2822.3021010357079</v>
      </c>
    </row>
    <row r="99" spans="1:30" x14ac:dyDescent="0.35">
      <c r="A99" s="49">
        <v>10</v>
      </c>
      <c r="B99" s="50">
        <f t="shared" si="61"/>
        <v>153.12199016810774</v>
      </c>
      <c r="C99" s="50">
        <f t="shared" si="60"/>
        <v>263.32930990090779</v>
      </c>
      <c r="D99" s="50">
        <f t="shared" si="60"/>
        <v>76.0350341330616</v>
      </c>
      <c r="E99" s="50">
        <f t="shared" si="60"/>
        <v>150.96546103716352</v>
      </c>
      <c r="F99" s="50">
        <f t="shared" si="60"/>
        <v>108.7719434568948</v>
      </c>
      <c r="G99" s="50">
        <f t="shared" si="60"/>
        <v>148.72333435109215</v>
      </c>
      <c r="H99" s="50">
        <f t="shared" si="60"/>
        <v>95.556533321585917</v>
      </c>
      <c r="I99" s="50">
        <f t="shared" si="60"/>
        <v>22.225685748525077</v>
      </c>
      <c r="J99" s="50">
        <f t="shared" si="60"/>
        <v>123.73490412229043</v>
      </c>
      <c r="K99" s="50">
        <f t="shared" si="60"/>
        <v>195.88833060658908</v>
      </c>
      <c r="L99" s="50">
        <f t="shared" si="60"/>
        <v>69.48132456164808</v>
      </c>
      <c r="M99" s="50">
        <f t="shared" si="60"/>
        <v>212.53069212888181</v>
      </c>
      <c r="N99" s="50">
        <f t="shared" si="60"/>
        <v>117.41548431702026</v>
      </c>
      <c r="O99" s="50">
        <f t="shared" si="60"/>
        <v>51.530095461335627</v>
      </c>
      <c r="P99" s="50">
        <f t="shared" si="60"/>
        <v>64.985662781831039</v>
      </c>
      <c r="Q99" s="50">
        <f t="shared" si="60"/>
        <v>21.972406147050378</v>
      </c>
      <c r="R99" s="50">
        <f t="shared" si="60"/>
        <v>122.79065836730543</v>
      </c>
      <c r="S99" s="50">
        <f t="shared" si="60"/>
        <v>160.56221045052644</v>
      </c>
      <c r="T99" s="50">
        <f t="shared" si="60"/>
        <v>106.53825093155019</v>
      </c>
      <c r="U99" s="50">
        <f t="shared" si="60"/>
        <v>20.11004155537788</v>
      </c>
      <c r="V99" s="50">
        <f t="shared" si="60"/>
        <v>94.309208119926453</v>
      </c>
      <c r="W99" s="50">
        <f t="shared" si="60"/>
        <v>211.06998203398282</v>
      </c>
      <c r="X99" s="50">
        <f t="shared" si="60"/>
        <v>102.03522970804789</v>
      </c>
      <c r="Y99" s="50">
        <f t="shared" si="60"/>
        <v>211.93305041762812</v>
      </c>
      <c r="Z99" s="50">
        <f t="shared" si="60"/>
        <v>35.250226831302996</v>
      </c>
      <c r="AA99" s="50">
        <f t="shared" si="60"/>
        <v>124.36499143552882</v>
      </c>
      <c r="AB99" s="50">
        <f t="shared" si="60"/>
        <v>195.98381039006705</v>
      </c>
      <c r="AC99" s="50">
        <f t="shared" si="60"/>
        <v>193.64393380888623</v>
      </c>
      <c r="AD99" s="50">
        <f t="shared" si="60"/>
        <v>3454.8597862941151</v>
      </c>
    </row>
    <row r="100" spans="1:30" x14ac:dyDescent="0.35">
      <c r="A100" s="49">
        <v>11</v>
      </c>
      <c r="B100" s="50">
        <f t="shared" si="61"/>
        <v>182.76122392484004</v>
      </c>
      <c r="C100" s="50">
        <f t="shared" si="60"/>
        <v>314.70815686236102</v>
      </c>
      <c r="D100" s="50">
        <f t="shared" si="60"/>
        <v>90.90965532171225</v>
      </c>
      <c r="E100" s="50">
        <f t="shared" si="60"/>
        <v>183.02579015161334</v>
      </c>
      <c r="F100" s="50">
        <f t="shared" si="60"/>
        <v>129.82895874458001</v>
      </c>
      <c r="G100" s="50">
        <f t="shared" si="60"/>
        <v>178.84346717271285</v>
      </c>
      <c r="H100" s="50">
        <f t="shared" si="60"/>
        <v>114.54933937512401</v>
      </c>
      <c r="I100" s="50">
        <f t="shared" si="60"/>
        <v>27.169732998606264</v>
      </c>
      <c r="J100" s="50">
        <f t="shared" si="60"/>
        <v>148.04784360174173</v>
      </c>
      <c r="K100" s="50">
        <f t="shared" si="60"/>
        <v>235.27746776045737</v>
      </c>
      <c r="L100" s="50">
        <f t="shared" si="60"/>
        <v>83.032272254210127</v>
      </c>
      <c r="M100" s="50">
        <f t="shared" si="60"/>
        <v>254.43271736754681</v>
      </c>
      <c r="N100" s="50">
        <f t="shared" si="60"/>
        <v>140.77996239768706</v>
      </c>
      <c r="O100" s="50">
        <f t="shared" si="60"/>
        <v>61.353557529408377</v>
      </c>
      <c r="P100" s="50">
        <f t="shared" si="60"/>
        <v>77.801421132546537</v>
      </c>
      <c r="Q100" s="50">
        <f t="shared" si="60"/>
        <v>26.069105035658691</v>
      </c>
      <c r="R100" s="50">
        <f t="shared" si="60"/>
        <v>147.51601233189572</v>
      </c>
      <c r="S100" s="50">
        <f t="shared" si="60"/>
        <v>195.26547309241616</v>
      </c>
      <c r="T100" s="50">
        <f t="shared" si="60"/>
        <v>127.10582470887866</v>
      </c>
      <c r="U100" s="50">
        <f t="shared" ref="C100:AD109" si="62">$B71*U42</f>
        <v>24.124827940190027</v>
      </c>
      <c r="V100" s="50">
        <f t="shared" si="62"/>
        <v>115.27445283361916</v>
      </c>
      <c r="W100" s="50">
        <f t="shared" si="62"/>
        <v>254.5086800375966</v>
      </c>
      <c r="X100" s="50">
        <f t="shared" si="62"/>
        <v>121.94221584106938</v>
      </c>
      <c r="Y100" s="50">
        <f t="shared" si="62"/>
        <v>253.78197345279736</v>
      </c>
      <c r="Z100" s="50">
        <f t="shared" si="62"/>
        <v>42.123940788164148</v>
      </c>
      <c r="AA100" s="50">
        <f t="shared" si="62"/>
        <v>149.23251645537741</v>
      </c>
      <c r="AB100" s="50">
        <f t="shared" si="62"/>
        <v>235.46087527110603</v>
      </c>
      <c r="AC100" s="50">
        <f t="shared" si="62"/>
        <v>233.46222660986658</v>
      </c>
      <c r="AD100" s="50">
        <f t="shared" si="62"/>
        <v>4148.389690993783</v>
      </c>
    </row>
    <row r="101" spans="1:30" x14ac:dyDescent="0.35">
      <c r="A101" s="49">
        <v>12</v>
      </c>
      <c r="B101" s="50">
        <f t="shared" si="61"/>
        <v>214.81575160578495</v>
      </c>
      <c r="C101" s="50">
        <f t="shared" si="62"/>
        <v>370.33939297669099</v>
      </c>
      <c r="D101" s="50">
        <f t="shared" si="62"/>
        <v>107.02164454977799</v>
      </c>
      <c r="E101" s="50">
        <f t="shared" si="62"/>
        <v>218.15556504946571</v>
      </c>
      <c r="F101" s="50">
        <f t="shared" si="62"/>
        <v>152.60229926738313</v>
      </c>
      <c r="G101" s="50">
        <f t="shared" si="62"/>
        <v>211.63251915592343</v>
      </c>
      <c r="H101" s="50">
        <f t="shared" si="62"/>
        <v>135.16974280146061</v>
      </c>
      <c r="I101" s="50">
        <f t="shared" si="62"/>
        <v>32.619983588308713</v>
      </c>
      <c r="J101" s="50">
        <f t="shared" si="62"/>
        <v>174.40031021657026</v>
      </c>
      <c r="K101" s="50">
        <f t="shared" si="62"/>
        <v>278.11329852513978</v>
      </c>
      <c r="L101" s="50">
        <f t="shared" si="62"/>
        <v>97.703854331362407</v>
      </c>
      <c r="M101" s="50">
        <f t="shared" si="62"/>
        <v>299.87217707085432</v>
      </c>
      <c r="N101" s="50">
        <f t="shared" si="62"/>
        <v>166.15090071533865</v>
      </c>
      <c r="O101" s="50">
        <f t="shared" si="62"/>
        <v>71.953224637575659</v>
      </c>
      <c r="P101" s="50">
        <f t="shared" si="62"/>
        <v>91.699634546570238</v>
      </c>
      <c r="Q101" s="50">
        <f t="shared" si="62"/>
        <v>30.474468091773392</v>
      </c>
      <c r="R101" s="50">
        <f t="shared" si="62"/>
        <v>174.41029585642897</v>
      </c>
      <c r="S101" s="50">
        <f t="shared" si="62"/>
        <v>233.37995107126997</v>
      </c>
      <c r="T101" s="50">
        <f t="shared" si="62"/>
        <v>149.34065322010119</v>
      </c>
      <c r="U101" s="50">
        <f t="shared" si="62"/>
        <v>28.486440292624369</v>
      </c>
      <c r="V101" s="50">
        <f t="shared" si="62"/>
        <v>138.38434954679533</v>
      </c>
      <c r="W101" s="50">
        <f t="shared" si="62"/>
        <v>301.90286852600053</v>
      </c>
      <c r="X101" s="50">
        <f t="shared" si="62"/>
        <v>143.49659299165759</v>
      </c>
      <c r="Y101" s="50">
        <f t="shared" si="62"/>
        <v>299.17407600329261</v>
      </c>
      <c r="Z101" s="50">
        <f t="shared" si="62"/>
        <v>49.565914031980306</v>
      </c>
      <c r="AA101" s="50">
        <f t="shared" si="62"/>
        <v>176.25439163310486</v>
      </c>
      <c r="AB101" s="50">
        <f t="shared" si="62"/>
        <v>278.40297623347658</v>
      </c>
      <c r="AC101" s="50">
        <f t="shared" si="62"/>
        <v>276.90117936332848</v>
      </c>
      <c r="AD101" s="50">
        <f t="shared" si="62"/>
        <v>4902.4244559000408</v>
      </c>
    </row>
    <row r="102" spans="1:30" x14ac:dyDescent="0.35">
      <c r="A102" s="49">
        <v>13</v>
      </c>
      <c r="B102" s="50">
        <f t="shared" si="61"/>
        <v>249.25822007083585</v>
      </c>
      <c r="C102" s="50">
        <f t="shared" si="62"/>
        <v>430.17916105785747</v>
      </c>
      <c r="D102" s="50">
        <f t="shared" si="62"/>
        <v>124.35864494558226</v>
      </c>
      <c r="E102" s="50">
        <f t="shared" si="62"/>
        <v>256.35000548174895</v>
      </c>
      <c r="F102" s="50">
        <f t="shared" si="62"/>
        <v>177.07255355641198</v>
      </c>
      <c r="G102" s="50">
        <f t="shared" si="62"/>
        <v>247.07433722490316</v>
      </c>
      <c r="H102" s="50">
        <f t="shared" si="62"/>
        <v>157.40455309151079</v>
      </c>
      <c r="I102" s="50">
        <f t="shared" si="62"/>
        <v>38.57748474061858</v>
      </c>
      <c r="J102" s="50">
        <f t="shared" si="62"/>
        <v>202.77303043587261</v>
      </c>
      <c r="K102" s="50">
        <f t="shared" si="62"/>
        <v>324.37233453276781</v>
      </c>
      <c r="L102" s="50">
        <f t="shared" si="62"/>
        <v>113.48445397837571</v>
      </c>
      <c r="M102" s="50">
        <f t="shared" si="62"/>
        <v>348.81707179672452</v>
      </c>
      <c r="N102" s="50">
        <f t="shared" si="62"/>
        <v>193.51230234265611</v>
      </c>
      <c r="O102" s="50">
        <f t="shared" si="62"/>
        <v>83.318711177562648</v>
      </c>
      <c r="P102" s="50">
        <f t="shared" si="62"/>
        <v>106.67054468519802</v>
      </c>
      <c r="Q102" s="50">
        <f t="shared" si="62"/>
        <v>35.18334761068332</v>
      </c>
      <c r="R102" s="50">
        <f t="shared" si="62"/>
        <v>203.45905644353928</v>
      </c>
      <c r="S102" s="50">
        <f t="shared" si="62"/>
        <v>274.9052884119626</v>
      </c>
      <c r="T102" s="50">
        <f t="shared" si="62"/>
        <v>173.22327788757184</v>
      </c>
      <c r="U102" s="50">
        <f t="shared" si="62"/>
        <v>33.192241131541671</v>
      </c>
      <c r="V102" s="50">
        <f t="shared" si="62"/>
        <v>163.64323559580816</v>
      </c>
      <c r="W102" s="50">
        <f t="shared" si="62"/>
        <v>353.2350306663335</v>
      </c>
      <c r="X102" s="50">
        <f t="shared" si="62"/>
        <v>166.68135664037845</v>
      </c>
      <c r="Y102" s="50">
        <f t="shared" si="62"/>
        <v>348.07795455885469</v>
      </c>
      <c r="Z102" s="50">
        <f t="shared" si="62"/>
        <v>57.570244046305319</v>
      </c>
      <c r="AA102" s="50">
        <f t="shared" si="62"/>
        <v>205.4146125190166</v>
      </c>
      <c r="AB102" s="50">
        <f t="shared" si="62"/>
        <v>324.78715068610376</v>
      </c>
      <c r="AC102" s="50">
        <f t="shared" si="62"/>
        <v>323.94445501742888</v>
      </c>
      <c r="AD102" s="50">
        <f t="shared" si="62"/>
        <v>5716.5406603341544</v>
      </c>
    </row>
    <row r="103" spans="1:30" x14ac:dyDescent="0.35">
      <c r="A103" s="49">
        <v>14</v>
      </c>
      <c r="B103" s="50">
        <f t="shared" si="61"/>
        <v>286.06382910148244</v>
      </c>
      <c r="C103" s="50">
        <f t="shared" si="62"/>
        <v>494.1876494111998</v>
      </c>
      <c r="D103" s="50">
        <f t="shared" si="62"/>
        <v>142.90943452663583</v>
      </c>
      <c r="E103" s="50">
        <f t="shared" si="62"/>
        <v>297.60444425464925</v>
      </c>
      <c r="F103" s="50">
        <f t="shared" si="62"/>
        <v>203.2221215653889</v>
      </c>
      <c r="G103" s="50">
        <f t="shared" si="62"/>
        <v>285.1541195557669</v>
      </c>
      <c r="H103" s="50">
        <f t="shared" si="62"/>
        <v>181.24175259274369</v>
      </c>
      <c r="I103" s="50">
        <f t="shared" si="62"/>
        <v>45.043110612828556</v>
      </c>
      <c r="J103" s="50">
        <f t="shared" si="62"/>
        <v>233.14848707890073</v>
      </c>
      <c r="K103" s="50">
        <f t="shared" si="62"/>
        <v>374.03310691938538</v>
      </c>
      <c r="L103" s="50">
        <f t="shared" si="62"/>
        <v>130.36352666429005</v>
      </c>
      <c r="M103" s="50">
        <f t="shared" si="62"/>
        <v>401.23829910408318</v>
      </c>
      <c r="N103" s="50">
        <f t="shared" si="62"/>
        <v>222.84958864772699</v>
      </c>
      <c r="O103" s="50">
        <f t="shared" si="62"/>
        <v>95.440618571909766</v>
      </c>
      <c r="P103" s="50">
        <f t="shared" si="62"/>
        <v>122.70527619419391</v>
      </c>
      <c r="Q103" s="50">
        <f t="shared" si="62"/>
        <v>40.191094687904112</v>
      </c>
      <c r="R103" s="50">
        <f t="shared" si="62"/>
        <v>234.6490781455656</v>
      </c>
      <c r="S103" s="50">
        <f t="shared" si="62"/>
        <v>319.84073711201432</v>
      </c>
      <c r="T103" s="50">
        <f t="shared" si="62"/>
        <v>198.73606265054667</v>
      </c>
      <c r="U103" s="50">
        <f t="shared" si="62"/>
        <v>38.23982480146185</v>
      </c>
      <c r="V103" s="50">
        <f t="shared" si="62"/>
        <v>191.0547254720498</v>
      </c>
      <c r="W103" s="50">
        <f t="shared" si="62"/>
        <v>408.48898143223892</v>
      </c>
      <c r="X103" s="50">
        <f t="shared" si="62"/>
        <v>191.48107097704943</v>
      </c>
      <c r="Y103" s="50">
        <f t="shared" si="62"/>
        <v>400.46503964701765</v>
      </c>
      <c r="Z103" s="50">
        <f t="shared" si="62"/>
        <v>66.13157328623511</v>
      </c>
      <c r="AA103" s="50">
        <f t="shared" si="62"/>
        <v>236.69857513666312</v>
      </c>
      <c r="AB103" s="50">
        <f t="shared" si="62"/>
        <v>374.59239832071557</v>
      </c>
      <c r="AC103" s="50">
        <f t="shared" si="62"/>
        <v>374.57696723711217</v>
      </c>
      <c r="AD103" s="50">
        <f t="shared" si="62"/>
        <v>6590.3514937077589</v>
      </c>
    </row>
    <row r="104" spans="1:30" x14ac:dyDescent="0.35">
      <c r="A104" s="49">
        <v>15</v>
      </c>
      <c r="B104" s="50">
        <f t="shared" si="61"/>
        <v>325.20992025586088</v>
      </c>
      <c r="C104" s="50">
        <f t="shared" si="62"/>
        <v>562.32844434141896</v>
      </c>
      <c r="D104" s="50">
        <f t="shared" si="62"/>
        <v>162.66374497883112</v>
      </c>
      <c r="E104" s="50">
        <f t="shared" si="62"/>
        <v>341.91433711062535</v>
      </c>
      <c r="F104" s="50">
        <f t="shared" si="62"/>
        <v>231.03492296745569</v>
      </c>
      <c r="G104" s="50">
        <f t="shared" si="62"/>
        <v>325.85821114307811</v>
      </c>
      <c r="H104" s="50">
        <f t="shared" si="62"/>
        <v>206.67031253312169</v>
      </c>
      <c r="I104" s="50">
        <f t="shared" si="62"/>
        <v>52.017596520520428</v>
      </c>
      <c r="J104" s="50">
        <f t="shared" si="62"/>
        <v>265.51064003964137</v>
      </c>
      <c r="K104" s="50">
        <f t="shared" si="62"/>
        <v>427.07585565028393</v>
      </c>
      <c r="L104" s="50">
        <f t="shared" si="62"/>
        <v>148.33142845842426</v>
      </c>
      <c r="M104" s="50">
        <f t="shared" si="62"/>
        <v>457.10919454732061</v>
      </c>
      <c r="N104" s="50">
        <f t="shared" si="62"/>
        <v>254.14937718085335</v>
      </c>
      <c r="O104" s="50">
        <f t="shared" si="62"/>
        <v>108.31037481943662</v>
      </c>
      <c r="P104" s="50">
        <f t="shared" si="62"/>
        <v>139.79569684279465</v>
      </c>
      <c r="Q104" s="50">
        <f t="shared" si="62"/>
        <v>45.493477340203349</v>
      </c>
      <c r="R104" s="50">
        <f t="shared" si="62"/>
        <v>267.96819189202904</v>
      </c>
      <c r="S104" s="50">
        <f t="shared" si="62"/>
        <v>368.1852561368114</v>
      </c>
      <c r="T104" s="50">
        <f t="shared" si="62"/>
        <v>225.86289991049168</v>
      </c>
      <c r="U104" s="50">
        <f t="shared" si="62"/>
        <v>43.626981346180266</v>
      </c>
      <c r="V104" s="50">
        <f t="shared" si="62"/>
        <v>220.62185405367418</v>
      </c>
      <c r="W104" s="50">
        <f t="shared" si="62"/>
        <v>467.64967867497074</v>
      </c>
      <c r="X104" s="50">
        <f t="shared" si="62"/>
        <v>217.88161780984817</v>
      </c>
      <c r="Y104" s="50">
        <f t="shared" si="62"/>
        <v>456.30914758698344</v>
      </c>
      <c r="Z104" s="50">
        <f t="shared" si="62"/>
        <v>75.24500191075478</v>
      </c>
      <c r="AA104" s="50">
        <f t="shared" si="62"/>
        <v>270.09285830195802</v>
      </c>
      <c r="AB104" s="50">
        <f t="shared" si="62"/>
        <v>427.79938033976964</v>
      </c>
      <c r="AC104" s="50">
        <f t="shared" si="62"/>
        <v>428.78470208735172</v>
      </c>
      <c r="AD104" s="50">
        <f t="shared" si="62"/>
        <v>7523.501104780692</v>
      </c>
    </row>
    <row r="105" spans="1:30" x14ac:dyDescent="0.35">
      <c r="A105" s="49">
        <v>16</v>
      </c>
      <c r="B105" s="50">
        <f t="shared" si="61"/>
        <v>366.6756558997883</v>
      </c>
      <c r="C105" s="50">
        <f t="shared" si="62"/>
        <v>634.56802408662315</v>
      </c>
      <c r="D105" s="50">
        <f t="shared" si="62"/>
        <v>183.61211995629537</v>
      </c>
      <c r="E105" s="50">
        <f t="shared" si="62"/>
        <v>389.27526634582892</v>
      </c>
      <c r="F105" s="50">
        <f t="shared" si="62"/>
        <v>260.49616942739465</v>
      </c>
      <c r="G105" s="50">
        <f t="shared" si="62"/>
        <v>369.17394228176266</v>
      </c>
      <c r="H105" s="50">
        <f t="shared" si="62"/>
        <v>233.68004868007313</v>
      </c>
      <c r="I105" s="50">
        <f t="shared" si="62"/>
        <v>59.501564728856501</v>
      </c>
      <c r="J105" s="50">
        <f t="shared" si="62"/>
        <v>299.84470774207421</v>
      </c>
      <c r="K105" s="50">
        <f t="shared" si="62"/>
        <v>483.48228486123912</v>
      </c>
      <c r="L105" s="50">
        <f t="shared" si="62"/>
        <v>167.37928185525038</v>
      </c>
      <c r="M105" s="50">
        <f t="shared" si="62"/>
        <v>516.40517224240546</v>
      </c>
      <c r="N105" s="50">
        <f t="shared" si="62"/>
        <v>287.3993073581762</v>
      </c>
      <c r="O105" s="50">
        <f t="shared" si="62"/>
        <v>121.92010945097587</v>
      </c>
      <c r="P105" s="50">
        <f t="shared" si="62"/>
        <v>157.93430799663005</v>
      </c>
      <c r="Q105" s="50">
        <f t="shared" si="62"/>
        <v>51.086616810787746</v>
      </c>
      <c r="R105" s="50">
        <f t="shared" si="62"/>
        <v>303.40512603632249</v>
      </c>
      <c r="S105" s="50">
        <f t="shared" si="62"/>
        <v>419.93758347246836</v>
      </c>
      <c r="T105" s="50">
        <f t="shared" si="62"/>
        <v>254.58898104992568</v>
      </c>
      <c r="U105" s="50">
        <f t="shared" si="62"/>
        <v>49.351668129643066</v>
      </c>
      <c r="V105" s="50">
        <f t="shared" si="62"/>
        <v>252.3471845112129</v>
      </c>
      <c r="W105" s="50">
        <f t="shared" si="62"/>
        <v>530.70307190480241</v>
      </c>
      <c r="X105" s="50">
        <f t="shared" si="62"/>
        <v>245.8700003201786</v>
      </c>
      <c r="Y105" s="50">
        <f t="shared" si="62"/>
        <v>515.58612936498741</v>
      </c>
      <c r="Z105" s="50">
        <f t="shared" si="62"/>
        <v>84.906019582579731</v>
      </c>
      <c r="AA105" s="50">
        <f t="shared" si="62"/>
        <v>305.58505253916405</v>
      </c>
      <c r="AB105" s="50">
        <f t="shared" si="62"/>
        <v>484.39018242813358</v>
      </c>
      <c r="AC105" s="50">
        <f t="shared" si="62"/>
        <v>486.5545754560581</v>
      </c>
      <c r="AD105" s="50">
        <f t="shared" si="62"/>
        <v>8515.660154519639</v>
      </c>
    </row>
    <row r="106" spans="1:30" x14ac:dyDescent="0.35">
      <c r="A106" s="49">
        <v>17</v>
      </c>
      <c r="B106" s="50">
        <f t="shared" si="61"/>
        <v>410.44176405765302</v>
      </c>
      <c r="C106" s="50">
        <f t="shared" si="62"/>
        <v>710.87535609720669</v>
      </c>
      <c r="D106" s="50">
        <f t="shared" si="62"/>
        <v>205.74580227272548</v>
      </c>
      <c r="E106" s="50">
        <f t="shared" si="62"/>
        <v>439.68294067336041</v>
      </c>
      <c r="F106" s="50">
        <f t="shared" si="62"/>
        <v>291.59218357049997</v>
      </c>
      <c r="G106" s="50">
        <f t="shared" si="62"/>
        <v>415.08949875698556</v>
      </c>
      <c r="H106" s="50">
        <f t="shared" si="62"/>
        <v>262.26150607222826</v>
      </c>
      <c r="I106" s="50">
        <f t="shared" si="62"/>
        <v>67.495544273734637</v>
      </c>
      <c r="J106" s="50">
        <f t="shared" si="62"/>
        <v>336.13699302732743</v>
      </c>
      <c r="K106" s="50">
        <f t="shared" si="62"/>
        <v>543.23536680905011</v>
      </c>
      <c r="L106" s="50">
        <f t="shared" si="62"/>
        <v>187.49886900609383</v>
      </c>
      <c r="M106" s="50">
        <f t="shared" si="62"/>
        <v>579.10343833068612</v>
      </c>
      <c r="N106" s="50">
        <f t="shared" si="62"/>
        <v>322.58790121586725</v>
      </c>
      <c r="O106" s="50">
        <f t="shared" si="62"/>
        <v>136.26255428771654</v>
      </c>
      <c r="P106" s="50">
        <f t="shared" si="62"/>
        <v>177.11415729970381</v>
      </c>
      <c r="Q106" s="50">
        <f t="shared" si="62"/>
        <v>56.966937102131453</v>
      </c>
      <c r="R106" s="50">
        <f t="shared" si="62"/>
        <v>340.94938653434866</v>
      </c>
      <c r="S106" s="50">
        <f t="shared" si="62"/>
        <v>475.09628955731557</v>
      </c>
      <c r="T106" s="50">
        <f t="shared" si="62"/>
        <v>284.90061406804114</v>
      </c>
      <c r="U106" s="50">
        <f t="shared" si="62"/>
        <v>55.411987146774777</v>
      </c>
      <c r="V106" s="50">
        <f t="shared" si="62"/>
        <v>286.23289120926364</v>
      </c>
      <c r="W106" s="50">
        <f t="shared" si="62"/>
        <v>597.63597934138681</v>
      </c>
      <c r="X106" s="50">
        <f t="shared" si="62"/>
        <v>275.43418689476346</v>
      </c>
      <c r="Y106" s="50">
        <f t="shared" si="62"/>
        <v>578.27359063699078</v>
      </c>
      <c r="Z106" s="50">
        <f t="shared" si="62"/>
        <v>95.110451199984112</v>
      </c>
      <c r="AA106" s="50">
        <f t="shared" si="62"/>
        <v>343.16362323707369</v>
      </c>
      <c r="AB106" s="50">
        <f t="shared" si="62"/>
        <v>544.34812469562394</v>
      </c>
      <c r="AC106" s="50">
        <f t="shared" si="62"/>
        <v>547.87431723631857</v>
      </c>
      <c r="AD106" s="50">
        <f t="shared" si="62"/>
        <v>9566.5222546108544</v>
      </c>
    </row>
    <row r="107" spans="1:30" x14ac:dyDescent="0.35">
      <c r="A107" s="49">
        <v>18</v>
      </c>
      <c r="B107" s="50">
        <f t="shared" si="61"/>
        <v>456.49033239259137</v>
      </c>
      <c r="C107" s="50">
        <f t="shared" si="62"/>
        <v>791.22157153456772</v>
      </c>
      <c r="D107" s="50">
        <f t="shared" si="62"/>
        <v>229.05664268916479</v>
      </c>
      <c r="E107" s="50">
        <f t="shared" si="62"/>
        <v>493.13319284998607</v>
      </c>
      <c r="F107" s="50">
        <f t="shared" si="62"/>
        <v>324.31025280727039</v>
      </c>
      <c r="G107" s="50">
        <f t="shared" si="62"/>
        <v>463.59381596700206</v>
      </c>
      <c r="H107" s="50">
        <f t="shared" si="62"/>
        <v>292.40586555056029</v>
      </c>
      <c r="I107" s="50">
        <f t="shared" si="62"/>
        <v>75.999986454627575</v>
      </c>
      <c r="J107" s="50">
        <f t="shared" si="62"/>
        <v>374.37474227785674</v>
      </c>
      <c r="K107" s="50">
        <f t="shared" si="62"/>
        <v>606.31918239834476</v>
      </c>
      <c r="L107" s="50">
        <f t="shared" si="62"/>
        <v>208.68254542811886</v>
      </c>
      <c r="M107" s="50">
        <f t="shared" si="62"/>
        <v>645.18275900711853</v>
      </c>
      <c r="N107" s="50">
        <f t="shared" si="62"/>
        <v>359.70445046861073</v>
      </c>
      <c r="O107" s="50">
        <f t="shared" si="62"/>
        <v>151.33096342904727</v>
      </c>
      <c r="P107" s="50">
        <f t="shared" si="62"/>
        <v>197.32876798084607</v>
      </c>
      <c r="Q107" s="50">
        <f t="shared" si="62"/>
        <v>63.131124351016574</v>
      </c>
      <c r="R107" s="50">
        <f t="shared" si="62"/>
        <v>380.59115943180507</v>
      </c>
      <c r="S107" s="50">
        <f t="shared" si="62"/>
        <v>533.65981753615461</v>
      </c>
      <c r="T107" s="50">
        <f t="shared" si="62"/>
        <v>316.7850763743657</v>
      </c>
      <c r="U107" s="50">
        <f t="shared" si="62"/>
        <v>61.806166605746853</v>
      </c>
      <c r="V107" s="50">
        <f t="shared" si="62"/>
        <v>322.28082448480615</v>
      </c>
      <c r="W107" s="50">
        <f t="shared" si="62"/>
        <v>668.43598657930636</v>
      </c>
      <c r="X107" s="50">
        <f t="shared" si="62"/>
        <v>306.56298490336906</v>
      </c>
      <c r="Y107" s="50">
        <f t="shared" si="62"/>
        <v>644.3506649868383</v>
      </c>
      <c r="Z107" s="50">
        <f t="shared" si="62"/>
        <v>105.85441303780581</v>
      </c>
      <c r="AA107" s="50">
        <f t="shared" si="62"/>
        <v>382.81779952112976</v>
      </c>
      <c r="AB107" s="50">
        <f t="shared" si="62"/>
        <v>607.65760698668112</v>
      </c>
      <c r="AC107" s="50">
        <f t="shared" si="62"/>
        <v>612.73237594773002</v>
      </c>
      <c r="AD107" s="50">
        <f t="shared" si="62"/>
        <v>10675.801071982471</v>
      </c>
    </row>
    <row r="108" spans="1:30" x14ac:dyDescent="0.35">
      <c r="A108" s="49">
        <v>19</v>
      </c>
      <c r="B108" s="50">
        <f t="shared" si="61"/>
        <v>504.80463957523438</v>
      </c>
      <c r="C108" s="50">
        <f t="shared" si="62"/>
        <v>875.57969859353534</v>
      </c>
      <c r="D108" s="50">
        <f t="shared" si="62"/>
        <v>253.53702515935396</v>
      </c>
      <c r="E108" s="50">
        <f t="shared" si="62"/>
        <v>549.6219760019643</v>
      </c>
      <c r="F108" s="50">
        <f t="shared" si="62"/>
        <v>358.6385096845691</v>
      </c>
      <c r="G108" s="50">
        <f t="shared" si="62"/>
        <v>514.67649144787549</v>
      </c>
      <c r="H108" s="50">
        <f t="shared" si="62"/>
        <v>324.10486694954039</v>
      </c>
      <c r="I108" s="50">
        <f t="shared" si="62"/>
        <v>85.015277124190291</v>
      </c>
      <c r="J108" s="50">
        <f t="shared" si="62"/>
        <v>414.54602988696917</v>
      </c>
      <c r="K108" s="50">
        <f t="shared" si="62"/>
        <v>672.71878975181232</v>
      </c>
      <c r="L108" s="50">
        <f t="shared" si="62"/>
        <v>230.92316931139624</v>
      </c>
      <c r="M108" s="50">
        <f t="shared" si="62"/>
        <v>714.6232701812105</v>
      </c>
      <c r="N108" s="50">
        <f t="shared" si="62"/>
        <v>398.73892367628429</v>
      </c>
      <c r="O108" s="50">
        <f t="shared" si="62"/>
        <v>167.11904785316952</v>
      </c>
      <c r="P108" s="50">
        <f t="shared" si="62"/>
        <v>218.57208084524731</v>
      </c>
      <c r="Q108" s="50">
        <f t="shared" si="62"/>
        <v>69.576093671627788</v>
      </c>
      <c r="R108" s="50">
        <f t="shared" si="62"/>
        <v>422.32123046417195</v>
      </c>
      <c r="S108" s="50">
        <f t="shared" si="62"/>
        <v>595.62651399848232</v>
      </c>
      <c r="T108" s="50">
        <f t="shared" si="62"/>
        <v>350.23049433081906</v>
      </c>
      <c r="U108" s="50">
        <f t="shared" si="62"/>
        <v>68.53254577818069</v>
      </c>
      <c r="V108" s="50">
        <f t="shared" si="62"/>
        <v>360.49256201622364</v>
      </c>
      <c r="W108" s="50">
        <f t="shared" si="62"/>
        <v>743.09136206831568</v>
      </c>
      <c r="X108" s="50">
        <f t="shared" si="62"/>
        <v>339.24593728798402</v>
      </c>
      <c r="Y108" s="50">
        <f t="shared" si="62"/>
        <v>713.7978278298267</v>
      </c>
      <c r="Z108" s="50">
        <f t="shared" si="62"/>
        <v>117.13427681721689</v>
      </c>
      <c r="AA108" s="50">
        <f t="shared" si="62"/>
        <v>424.53748280830672</v>
      </c>
      <c r="AB108" s="50">
        <f t="shared" si="62"/>
        <v>674.30398132311177</v>
      </c>
      <c r="AC108" s="50">
        <f t="shared" si="62"/>
        <v>681.1178392424348</v>
      </c>
      <c r="AD108" s="50">
        <f t="shared" si="62"/>
        <v>11843.227943679054</v>
      </c>
    </row>
    <row r="109" spans="1:30" x14ac:dyDescent="0.35">
      <c r="A109" s="49">
        <v>20</v>
      </c>
      <c r="B109" s="50">
        <f t="shared" si="61"/>
        <v>555.36901559230455</v>
      </c>
      <c r="C109" s="50">
        <f t="shared" si="62"/>
        <v>963.92444139777854</v>
      </c>
      <c r="D109" s="50">
        <f t="shared" si="62"/>
        <v>279.17980482978692</v>
      </c>
      <c r="E109" s="50">
        <f t="shared" si="62"/>
        <v>609.14535923464553</v>
      </c>
      <c r="F109" s="50">
        <f t="shared" si="62"/>
        <v>394.56583276929683</v>
      </c>
      <c r="G109" s="50">
        <f t="shared" si="62"/>
        <v>568.32771177822849</v>
      </c>
      <c r="H109" s="50">
        <f t="shared" si="62"/>
        <v>357.35074523445786</v>
      </c>
      <c r="I109" s="50">
        <f t="shared" si="62"/>
        <v>94.54174656421128</v>
      </c>
      <c r="J109" s="50">
        <f t="shared" si="62"/>
        <v>456.63966238346512</v>
      </c>
      <c r="K109" s="50">
        <f t="shared" si="62"/>
        <v>742.42011463760332</v>
      </c>
      <c r="L109" s="50">
        <f t="shared" si="62"/>
        <v>254.21404290976139</v>
      </c>
      <c r="M109" s="50">
        <f t="shared" si="62"/>
        <v>787.40631944107986</v>
      </c>
      <c r="N109" s="50">
        <f t="shared" si="62"/>
        <v>439.68188904019394</v>
      </c>
      <c r="O109" s="50">
        <f t="shared" si="62"/>
        <v>183.62092131295594</v>
      </c>
      <c r="P109" s="50">
        <f t="shared" si="62"/>
        <v>240.83840610886219</v>
      </c>
      <c r="Q109" s="50">
        <f t="shared" si="62"/>
        <v>76.298961763121596</v>
      </c>
      <c r="R109" s="50">
        <f t="shared" si="62"/>
        <v>466.13091800046959</v>
      </c>
      <c r="S109" s="50">
        <f t="shared" si="62"/>
        <v>660.99465272215605</v>
      </c>
      <c r="T109" s="50">
        <f t="shared" si="62"/>
        <v>385.22574349221895</v>
      </c>
      <c r="U109" s="50">
        <f t="shared" si="62"/>
        <v>75.5895623913392</v>
      </c>
      <c r="V109" s="50">
        <f t="shared" si="62"/>
        <v>400.86945009069342</v>
      </c>
      <c r="W109" s="50">
        <f t="shared" si="62"/>
        <v>821.59098587314838</v>
      </c>
      <c r="X109" s="50">
        <f t="shared" ref="C109:AD116" si="63">$B80*X51</f>
        <v>373.47323682475201</v>
      </c>
      <c r="Y109" s="50">
        <f t="shared" si="63"/>
        <v>786.596741861591</v>
      </c>
      <c r="Z109" s="50">
        <f t="shared" si="63"/>
        <v>128.94663991775991</v>
      </c>
      <c r="AA109" s="50">
        <f t="shared" si="63"/>
        <v>468.31317067841155</v>
      </c>
      <c r="AB109" s="50">
        <f t="shared" si="63"/>
        <v>744.27344550646092</v>
      </c>
      <c r="AC109" s="50">
        <f t="shared" si="63"/>
        <v>753.02036694555545</v>
      </c>
      <c r="AD109" s="50">
        <f t="shared" si="63"/>
        <v>13068.549889302307</v>
      </c>
    </row>
    <row r="110" spans="1:30" x14ac:dyDescent="0.35">
      <c r="A110" s="49">
        <v>21</v>
      </c>
      <c r="B110" s="50">
        <f t="shared" si="61"/>
        <v>608.16872479294511</v>
      </c>
      <c r="C110" s="50">
        <f t="shared" si="63"/>
        <v>1056.2319947322267</v>
      </c>
      <c r="D110" s="50">
        <f t="shared" si="63"/>
        <v>305.97825607286762</v>
      </c>
      <c r="E110" s="50">
        <f t="shared" si="63"/>
        <v>671.69952289411083</v>
      </c>
      <c r="F110" s="50">
        <f t="shared" si="63"/>
        <v>432.08176366442802</v>
      </c>
      <c r="G110" s="50">
        <f t="shared" si="63"/>
        <v>624.53819088303806</v>
      </c>
      <c r="H110" s="50">
        <f t="shared" si="63"/>
        <v>392.13617684795707</v>
      </c>
      <c r="I110" s="50">
        <f t="shared" si="63"/>
        <v>104.57967751374831</v>
      </c>
      <c r="J110" s="50">
        <f t="shared" si="63"/>
        <v>500.64509802649144</v>
      </c>
      <c r="K110" s="50">
        <f t="shared" si="63"/>
        <v>815.40985818102843</v>
      </c>
      <c r="L110" s="50">
        <f t="shared" si="63"/>
        <v>278.5488634334734</v>
      </c>
      <c r="M110" s="50">
        <f t="shared" si="63"/>
        <v>863.51433345547468</v>
      </c>
      <c r="N110" s="50">
        <f t="shared" si="63"/>
        <v>482.52444952746595</v>
      </c>
      <c r="O110" s="50">
        <f t="shared" si="63"/>
        <v>200.83105509493694</v>
      </c>
      <c r="P110" s="50">
        <f t="shared" si="63"/>
        <v>264.12238298416196</v>
      </c>
      <c r="Q110" s="50">
        <f t="shared" si="63"/>
        <v>83.297024034446352</v>
      </c>
      <c r="R110" s="50">
        <f t="shared" si="63"/>
        <v>512.01201654349779</v>
      </c>
      <c r="S110" s="50">
        <f t="shared" si="63"/>
        <v>729.76245319569864</v>
      </c>
      <c r="T110" s="50">
        <f t="shared" si="63"/>
        <v>421.76036510520333</v>
      </c>
      <c r="U110" s="50">
        <f t="shared" si="63"/>
        <v>82.975742026774512</v>
      </c>
      <c r="V110" s="50">
        <f t="shared" si="63"/>
        <v>443.41263713989281</v>
      </c>
      <c r="W110" s="50">
        <f t="shared" si="63"/>
        <v>903.92428906235216</v>
      </c>
      <c r="X110" s="50">
        <f t="shared" si="63"/>
        <v>409.23565428303385</v>
      </c>
      <c r="Y110" s="50">
        <f t="shared" si="63"/>
        <v>862.73012735429711</v>
      </c>
      <c r="Z110" s="50">
        <f t="shared" si="63"/>
        <v>141.28830041911465</v>
      </c>
      <c r="AA110" s="50">
        <f t="shared" si="63"/>
        <v>514.1358928394576</v>
      </c>
      <c r="AB110" s="50">
        <f t="shared" si="63"/>
        <v>817.55295346189439</v>
      </c>
      <c r="AC110" s="50">
        <f t="shared" si="63"/>
        <v>828.43013412047344</v>
      </c>
      <c r="AD110" s="50">
        <f t="shared" si="63"/>
        <v>14351.527937690491</v>
      </c>
    </row>
    <row r="111" spans="1:30" x14ac:dyDescent="0.35">
      <c r="A111" s="49">
        <v>22</v>
      </c>
      <c r="B111" s="50">
        <f t="shared" si="61"/>
        <v>663.18986703881819</v>
      </c>
      <c r="C111" s="50">
        <f t="shared" si="63"/>
        <v>1152.4798873320469</v>
      </c>
      <c r="D111" s="50">
        <f t="shared" si="63"/>
        <v>333.92602851732829</v>
      </c>
      <c r="E111" s="50">
        <f t="shared" si="63"/>
        <v>737.28075371308626</v>
      </c>
      <c r="F111" s="50">
        <f t="shared" si="63"/>
        <v>471.17643686976436</v>
      </c>
      <c r="G111" s="50">
        <f t="shared" si="63"/>
        <v>683.29911748906761</v>
      </c>
      <c r="H111" s="50">
        <f t="shared" si="63"/>
        <v>428.45423421335209</v>
      </c>
      <c r="I111" s="50">
        <f t="shared" si="63"/>
        <v>115.12931176251621</v>
      </c>
      <c r="J111" s="50">
        <f t="shared" si="63"/>
        <v>546.55237873834449</v>
      </c>
      <c r="K111" s="50">
        <f t="shared" si="63"/>
        <v>891.67541842165781</v>
      </c>
      <c r="L111" s="50">
        <f t="shared" si="63"/>
        <v>303.92168151298438</v>
      </c>
      <c r="M111" s="50">
        <f t="shared" si="63"/>
        <v>942.93070567286907</v>
      </c>
      <c r="N111" s="50">
        <f t="shared" si="63"/>
        <v>527.25818784730336</v>
      </c>
      <c r="O111" s="50">
        <f t="shared" si="63"/>
        <v>218.7442398265211</v>
      </c>
      <c r="P111" s="50">
        <f t="shared" si="63"/>
        <v>288.41894545096244</v>
      </c>
      <c r="Q111" s="50">
        <f t="shared" si="63"/>
        <v>90.567735316905896</v>
      </c>
      <c r="R111" s="50">
        <f t="shared" si="63"/>
        <v>559.95674868954552</v>
      </c>
      <c r="S111" s="50">
        <f t="shared" si="63"/>
        <v>801.92809518931358</v>
      </c>
      <c r="T111" s="50">
        <f t="shared" si="63"/>
        <v>459.82449554899262</v>
      </c>
      <c r="U111" s="50">
        <f t="shared" si="63"/>
        <v>90.689689123458123</v>
      </c>
      <c r="V111" s="50">
        <f t="shared" si="63"/>
        <v>488.12310127376981</v>
      </c>
      <c r="W111" s="50">
        <f t="shared" si="63"/>
        <v>990.08120170673158</v>
      </c>
      <c r="X111" s="50">
        <f t="shared" si="63"/>
        <v>446.5244776582465</v>
      </c>
      <c r="Y111" s="50">
        <f t="shared" si="63"/>
        <v>942.18165228318389</v>
      </c>
      <c r="Z111" s="50">
        <f t="shared" si="63"/>
        <v>154.15623599116174</v>
      </c>
      <c r="AA111" s="50">
        <f t="shared" si="63"/>
        <v>561.99715676749793</v>
      </c>
      <c r="AB111" s="50">
        <f t="shared" si="63"/>
        <v>894.1301389992567</v>
      </c>
      <c r="AC111" s="50">
        <f t="shared" si="63"/>
        <v>907.33778224861021</v>
      </c>
      <c r="AD111" s="50">
        <f t="shared" si="63"/>
        <v>15691.935705203297</v>
      </c>
    </row>
    <row r="112" spans="1:30" x14ac:dyDescent="0.35">
      <c r="A112" s="49">
        <v>23</v>
      </c>
      <c r="B112" s="50">
        <f t="shared" si="61"/>
        <v>720.41929344087544</v>
      </c>
      <c r="C112" s="50">
        <f t="shared" si="63"/>
        <v>1252.646848198023</v>
      </c>
      <c r="D112" s="50">
        <f t="shared" si="63"/>
        <v>363.01710952904398</v>
      </c>
      <c r="E112" s="50">
        <f t="shared" si="63"/>
        <v>805.88543998666216</v>
      </c>
      <c r="F112" s="50">
        <f t="shared" si="63"/>
        <v>511.8405199921134</v>
      </c>
      <c r="G112" s="50">
        <f t="shared" si="63"/>
        <v>744.60211001176037</v>
      </c>
      <c r="H112" s="50">
        <f t="shared" si="63"/>
        <v>466.29834683158168</v>
      </c>
      <c r="I112" s="50">
        <f t="shared" si="63"/>
        <v>126.19085561608688</v>
      </c>
      <c r="J112" s="50">
        <f t="shared" si="63"/>
        <v>594.35207199397132</v>
      </c>
      <c r="K112" s="50">
        <f t="shared" si="63"/>
        <v>971.20482308980991</v>
      </c>
      <c r="L112" s="50">
        <f t="shared" si="63"/>
        <v>330.3268657673558</v>
      </c>
      <c r="M112" s="50">
        <f t="shared" si="63"/>
        <v>1025.6397004075138</v>
      </c>
      <c r="N112" s="50">
        <f t="shared" si="63"/>
        <v>573.87511939274702</v>
      </c>
      <c r="O112" s="50">
        <f t="shared" si="63"/>
        <v>237.35555295561363</v>
      </c>
      <c r="P112" s="50">
        <f t="shared" si="63"/>
        <v>313.72329302098768</v>
      </c>
      <c r="Q112" s="50">
        <f t="shared" si="63"/>
        <v>98.108693460679945</v>
      </c>
      <c r="R112" s="50">
        <f t="shared" si="63"/>
        <v>609.95772394560845</v>
      </c>
      <c r="S112" s="50">
        <f t="shared" si="63"/>
        <v>877.48973029933643</v>
      </c>
      <c r="T112" s="50">
        <f t="shared" si="63"/>
        <v>499.40880620135522</v>
      </c>
      <c r="U112" s="50">
        <f t="shared" si="63"/>
        <v>98.730079278979346</v>
      </c>
      <c r="V112" s="50">
        <f t="shared" si="63"/>
        <v>535.00167309588198</v>
      </c>
      <c r="W112" s="50">
        <f t="shared" si="63"/>
        <v>1080.0521079267291</v>
      </c>
      <c r="X112" s="50">
        <f t="shared" si="63"/>
        <v>485.33146033390983</v>
      </c>
      <c r="Y112" s="50">
        <f t="shared" si="63"/>
        <v>1024.9358384667266</v>
      </c>
      <c r="Z112" s="50">
        <f t="shared" si="63"/>
        <v>167.54758588690592</v>
      </c>
      <c r="AA112" s="50">
        <f t="shared" si="63"/>
        <v>611.88890117586698</v>
      </c>
      <c r="AB112" s="50">
        <f t="shared" si="63"/>
        <v>973.99325045150124</v>
      </c>
      <c r="AC112" s="50">
        <f t="shared" si="63"/>
        <v>989.73437704850937</v>
      </c>
      <c r="AD112" s="50">
        <f t="shared" si="63"/>
        <v>17089.558177806139</v>
      </c>
    </row>
    <row r="113" spans="1:30" x14ac:dyDescent="0.35">
      <c r="A113" s="49">
        <v>24</v>
      </c>
      <c r="B113" s="50">
        <f t="shared" si="61"/>
        <v>779.84453397552568</v>
      </c>
      <c r="C113" s="50">
        <f t="shared" si="63"/>
        <v>1356.7126916783009</v>
      </c>
      <c r="D113" s="50">
        <f t="shared" si="63"/>
        <v>393.24579195031168</v>
      </c>
      <c r="E113" s="50">
        <f t="shared" si="63"/>
        <v>877.51006686743949</v>
      </c>
      <c r="F113" s="50">
        <f t="shared" si="63"/>
        <v>554.06516238412928</v>
      </c>
      <c r="G113" s="50">
        <f t="shared" si="63"/>
        <v>808.43917753898154</v>
      </c>
      <c r="H113" s="50">
        <f t="shared" si="63"/>
        <v>505.66226776466419</v>
      </c>
      <c r="I113" s="50">
        <f t="shared" si="63"/>
        <v>137.76448446381104</v>
      </c>
      <c r="J113" s="50">
        <f t="shared" si="63"/>
        <v>644.03522083134862</v>
      </c>
      <c r="K113" s="50">
        <f t="shared" si="63"/>
        <v>1053.9866715694614</v>
      </c>
      <c r="L113" s="50">
        <f t="shared" si="63"/>
        <v>357.75907234771233</v>
      </c>
      <c r="M113" s="50">
        <f t="shared" si="63"/>
        <v>1111.6263702966294</v>
      </c>
      <c r="N113" s="50">
        <f t="shared" si="63"/>
        <v>622.3676516908979</v>
      </c>
      <c r="O113" s="50">
        <f t="shared" si="63"/>
        <v>256.66033084477516</v>
      </c>
      <c r="P113" s="50">
        <f t="shared" si="63"/>
        <v>340.03086557727045</v>
      </c>
      <c r="Q113" s="50">
        <f t="shared" si="63"/>
        <v>105.91762527479706</v>
      </c>
      <c r="R113" s="50">
        <f t="shared" si="63"/>
        <v>662.00790316345183</v>
      </c>
      <c r="S113" s="50">
        <f t="shared" si="63"/>
        <v>956.44549114932659</v>
      </c>
      <c r="T113" s="50">
        <f t="shared" si="63"/>
        <v>540.50445179303426</v>
      </c>
      <c r="U113" s="50">
        <f t="shared" si="63"/>
        <v>107.09565261198657</v>
      </c>
      <c r="V113" s="50">
        <f t="shared" si="63"/>
        <v>584.0490547668943</v>
      </c>
      <c r="W113" s="50">
        <f t="shared" si="63"/>
        <v>1173.8278067670444</v>
      </c>
      <c r="X113" s="50">
        <f t="shared" si="63"/>
        <v>525.64877652088819</v>
      </c>
      <c r="Y113" s="50">
        <f t="shared" si="63"/>
        <v>1110.9779807759885</v>
      </c>
      <c r="Z113" s="50">
        <f t="shared" si="63"/>
        <v>181.45963546406117</v>
      </c>
      <c r="AA113" s="50">
        <f t="shared" si="63"/>
        <v>663.8034558873369</v>
      </c>
      <c r="AB113" s="50">
        <f t="shared" si="63"/>
        <v>1057.1310942233251</v>
      </c>
      <c r="AC113" s="50">
        <f t="shared" si="63"/>
        <v>1075.611371780255</v>
      </c>
      <c r="AD113" s="50">
        <f t="shared" si="63"/>
        <v>18544.190659959651</v>
      </c>
    </row>
    <row r="114" spans="1:30" x14ac:dyDescent="0.35">
      <c r="A114" s="49">
        <v>25</v>
      </c>
      <c r="B114" s="50">
        <f t="shared" si="61"/>
        <v>841.45373486955475</v>
      </c>
      <c r="C114" s="50">
        <f t="shared" si="63"/>
        <v>1464.6582179929121</v>
      </c>
      <c r="D114" s="50">
        <f t="shared" si="63"/>
        <v>424.60664616742042</v>
      </c>
      <c r="E114" s="50">
        <f t="shared" si="63"/>
        <v>952.15121183330962</v>
      </c>
      <c r="F114" s="50">
        <f t="shared" si="63"/>
        <v>597.84195071433487</v>
      </c>
      <c r="G114" s="50">
        <f t="shared" si="63"/>
        <v>874.80268586330476</v>
      </c>
      <c r="H114" s="50">
        <f t="shared" si="63"/>
        <v>546.5400445616358</v>
      </c>
      <c r="I114" s="50">
        <f t="shared" si="63"/>
        <v>149.85034662571383</v>
      </c>
      <c r="J114" s="50">
        <f t="shared" si="63"/>
        <v>695.59330054937595</v>
      </c>
      <c r="K114" s="50">
        <f t="shared" si="63"/>
        <v>1140.010084453992</v>
      </c>
      <c r="L114" s="50">
        <f t="shared" si="63"/>
        <v>386.21321857447481</v>
      </c>
      <c r="M114" s="50">
        <f t="shared" si="63"/>
        <v>1200.8764847730647</v>
      </c>
      <c r="N114" s="50">
        <f t="shared" si="63"/>
        <v>672.72854922192209</v>
      </c>
      <c r="O114" s="50">
        <f t="shared" si="63"/>
        <v>276.6541446560862</v>
      </c>
      <c r="P114" s="50">
        <f t="shared" si="63"/>
        <v>367.33732157061178</v>
      </c>
      <c r="Q114" s="50">
        <f t="shared" si="63"/>
        <v>113.99237439009221</v>
      </c>
      <c r="R114" s="50">
        <f t="shared" si="63"/>
        <v>716.10056761766168</v>
      </c>
      <c r="S114" s="50">
        <f t="shared" si="63"/>
        <v>1038.7934987591723</v>
      </c>
      <c r="T114" s="50">
        <f t="shared" si="63"/>
        <v>583.10302574103935</v>
      </c>
      <c r="U114" s="50">
        <f t="shared" si="63"/>
        <v>115.78520800052081</v>
      </c>
      <c r="V114" s="50">
        <f t="shared" si="63"/>
        <v>635.26583605389419</v>
      </c>
      <c r="W114" s="50">
        <f t="shared" si="63"/>
        <v>1271.3994779308721</v>
      </c>
      <c r="X114" s="50">
        <f t="shared" si="63"/>
        <v>567.46898268497216</v>
      </c>
      <c r="Y114" s="50">
        <f t="shared" si="63"/>
        <v>1200.294077112778</v>
      </c>
      <c r="Z114" s="50">
        <f t="shared" si="63"/>
        <v>195.88980278734786</v>
      </c>
      <c r="AA114" s="50">
        <f t="shared" si="63"/>
        <v>717.73350699240223</v>
      </c>
      <c r="AB114" s="50">
        <f t="shared" si="63"/>
        <v>1143.5329857073241</v>
      </c>
      <c r="AC114" s="50">
        <f t="shared" si="63"/>
        <v>1164.9605751218671</v>
      </c>
      <c r="AD114" s="50">
        <f t="shared" si="63"/>
        <v>20055.637861327661</v>
      </c>
    </row>
    <row r="115" spans="1:30" x14ac:dyDescent="0.35">
      <c r="A115" s="49">
        <v>26</v>
      </c>
      <c r="B115" s="50">
        <f t="shared" si="61"/>
        <v>905.23560408933054</v>
      </c>
      <c r="C115" s="50">
        <f t="shared" si="63"/>
        <v>1576.4651265782807</v>
      </c>
      <c r="D115" s="50">
        <f t="shared" si="63"/>
        <v>457.09449577228463</v>
      </c>
      <c r="E115" s="50">
        <f t="shared" si="63"/>
        <v>1029.8055403574181</v>
      </c>
      <c r="F115" s="50">
        <f t="shared" si="63"/>
        <v>643.16287028739669</v>
      </c>
      <c r="G115" s="50">
        <f t="shared" si="63"/>
        <v>943.68532773030643</v>
      </c>
      <c r="H115" s="50">
        <f t="shared" si="63"/>
        <v>588.92599388033545</v>
      </c>
      <c r="I115" s="50">
        <f t="shared" si="63"/>
        <v>162.44856661455208</v>
      </c>
      <c r="J115" s="50">
        <f t="shared" si="63"/>
        <v>749.01818096133889</v>
      </c>
      <c r="K115" s="50">
        <f t="shared" si="63"/>
        <v>1229.2646594316138</v>
      </c>
      <c r="L115" s="50">
        <f t="shared" si="63"/>
        <v>415.68445997295572</v>
      </c>
      <c r="M115" s="50">
        <f t="shared" si="63"/>
        <v>1293.3764676923829</v>
      </c>
      <c r="N115" s="50">
        <f t="shared" si="63"/>
        <v>724.95090270529499</v>
      </c>
      <c r="O115" s="50">
        <f t="shared" si="63"/>
        <v>297.33277937769094</v>
      </c>
      <c r="P115" s="50">
        <f t="shared" si="63"/>
        <v>395.63851900601605</v>
      </c>
      <c r="Q115" s="50">
        <f t="shared" si="63"/>
        <v>122.33089071424796</v>
      </c>
      <c r="R115" s="50">
        <f t="shared" si="63"/>
        <v>772.22929195629092</v>
      </c>
      <c r="S115" s="50">
        <f t="shared" si="63"/>
        <v>1124.5318684696276</v>
      </c>
      <c r="T115" s="50">
        <f t="shared" si="63"/>
        <v>627.19652127055656</v>
      </c>
      <c r="U115" s="50">
        <f t="shared" si="63"/>
        <v>124.79759804953854</v>
      </c>
      <c r="V115" s="50">
        <f t="shared" si="63"/>
        <v>688.65250793539963</v>
      </c>
      <c r="W115" s="50">
        <f t="shared" si="63"/>
        <v>1372.7586515993867</v>
      </c>
      <c r="X115" s="50">
        <f t="shared" si="63"/>
        <v>610.78498394571352</v>
      </c>
      <c r="Y115" s="50">
        <f t="shared" si="63"/>
        <v>1292.8707673389058</v>
      </c>
      <c r="Z115" s="50">
        <f t="shared" si="63"/>
        <v>210.83562695802303</v>
      </c>
      <c r="AA115" s="50">
        <f t="shared" si="63"/>
        <v>773.67206640951338</v>
      </c>
      <c r="AB115" s="50">
        <f t="shared" si="63"/>
        <v>1233.1887063443473</v>
      </c>
      <c r="AC115" s="50">
        <f t="shared" si="63"/>
        <v>1257.7741228871807</v>
      </c>
      <c r="AD115" s="50">
        <f t="shared" si="63"/>
        <v>21623.713098335931</v>
      </c>
    </row>
    <row r="116" spans="1:30" x14ac:dyDescent="0.35">
      <c r="A116" s="49">
        <v>27</v>
      </c>
      <c r="B116" s="50">
        <f t="shared" si="61"/>
        <v>971.17936360771409</v>
      </c>
      <c r="C116" s="50">
        <f t="shared" si="63"/>
        <v>1692.1159401599898</v>
      </c>
      <c r="D116" s="50">
        <f t="shared" si="63"/>
        <v>490.70439623243612</v>
      </c>
      <c r="E116" s="50">
        <f t="shared" si="63"/>
        <v>1110.4698017942912</v>
      </c>
      <c r="F116" s="50">
        <f t="shared" si="63"/>
        <v>690.02027117344051</v>
      </c>
      <c r="G116" s="50">
        <f t="shared" si="63"/>
        <v>1015.0800966348585</v>
      </c>
      <c r="H116" s="50">
        <f t="shared" si="63"/>
        <v>632.81467920830437</v>
      </c>
      <c r="I116" s="50">
        <f t="shared" si="63"/>
        <v>175.55924791941038</v>
      </c>
      <c r="J116" s="50">
        <f t="shared" si="63"/>
        <v>804.30209330056095</v>
      </c>
      <c r="K116" s="50">
        <f t="shared" si="63"/>
        <v>1321.740432488803</v>
      </c>
      <c r="L116" s="50">
        <f t="shared" si="63"/>
        <v>446.16817015273318</v>
      </c>
      <c r="M116" s="50">
        <f t="shared" si="63"/>
        <v>1389.1133426285655</v>
      </c>
      <c r="N116" s="50">
        <f t="shared" si="63"/>
        <v>779.02810213261341</v>
      </c>
      <c r="O116" s="50">
        <f t="shared" si="63"/>
        <v>318.69221547526092</v>
      </c>
      <c r="P116" s="50">
        <f t="shared" si="63"/>
        <v>424.93049876634245</v>
      </c>
      <c r="Q116" s="50">
        <f t="shared" si="63"/>
        <v>130.93122121571929</v>
      </c>
      <c r="R116" s="50">
        <f t="shared" si="63"/>
        <v>830.38792040607768</v>
      </c>
      <c r="S116" s="50">
        <f t="shared" si="63"/>
        <v>1213.6587147188457</v>
      </c>
      <c r="T116" s="50">
        <f t="shared" si="63"/>
        <v>672.77729737704522</v>
      </c>
      <c r="U116" s="50">
        <f t="shared" si="63"/>
        <v>134.1317246702898</v>
      </c>
      <c r="V116" s="50">
        <f t="shared" si="63"/>
        <v>744.20947420711389</v>
      </c>
      <c r="W116" s="50">
        <f t="shared" si="63"/>
        <v>1477.8971817106053</v>
      </c>
      <c r="X116" s="50">
        <f t="shared" si="63"/>
        <v>655.59000463536995</v>
      </c>
      <c r="Y116" s="50">
        <f t="shared" si="63"/>
        <v>1388.6952797050421</v>
      </c>
      <c r="Z116" s="50">
        <f t="shared" si="63"/>
        <v>226.29475788875342</v>
      </c>
      <c r="AA116" s="50">
        <f t="shared" si="63"/>
        <v>831.6124451398897</v>
      </c>
      <c r="AB116" s="50">
        <f t="shared" si="63"/>
        <v>1326.0884658478872</v>
      </c>
      <c r="AC116" s="50">
        <f t="shared" si="63"/>
        <v>1354.0444529951344</v>
      </c>
      <c r="AD116" s="50">
        <f t="shared" si="63"/>
        <v>23248.237592193098</v>
      </c>
    </row>
    <row r="118" spans="1:30" x14ac:dyDescent="0.35">
      <c r="A118" s="51" t="s">
        <v>86</v>
      </c>
      <c r="B118" s="54"/>
      <c r="C118" s="54"/>
      <c r="D118" s="54"/>
      <c r="E118" s="54"/>
      <c r="F118" s="54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  <c r="AA118" s="54"/>
      <c r="AB118" s="54"/>
      <c r="AC118" s="54"/>
      <c r="AD118" s="54"/>
    </row>
    <row r="119" spans="1:30" x14ac:dyDescent="0.35">
      <c r="A119" s="48" t="s">
        <v>83</v>
      </c>
      <c r="B119" s="49" t="s">
        <v>38</v>
      </c>
      <c r="C119" s="49" t="s">
        <v>39</v>
      </c>
      <c r="D119" s="49" t="s">
        <v>40</v>
      </c>
      <c r="E119" s="49" t="s">
        <v>41</v>
      </c>
      <c r="F119" s="49" t="s">
        <v>42</v>
      </c>
      <c r="G119" s="49" t="s">
        <v>43</v>
      </c>
      <c r="H119" s="49" t="s">
        <v>44</v>
      </c>
      <c r="I119" s="49" t="s">
        <v>45</v>
      </c>
      <c r="J119" s="49" t="s">
        <v>46</v>
      </c>
      <c r="K119" s="49" t="s">
        <v>47</v>
      </c>
      <c r="L119" s="49" t="s">
        <v>48</v>
      </c>
      <c r="M119" s="49" t="s">
        <v>49</v>
      </c>
      <c r="N119" s="49" t="s">
        <v>50</v>
      </c>
      <c r="O119" s="49" t="s">
        <v>51</v>
      </c>
      <c r="P119" s="49" t="s">
        <v>52</v>
      </c>
      <c r="Q119" s="49" t="s">
        <v>53</v>
      </c>
      <c r="R119" s="49" t="s">
        <v>54</v>
      </c>
      <c r="S119" s="49" t="s">
        <v>55</v>
      </c>
      <c r="T119" s="49" t="s">
        <v>56</v>
      </c>
      <c r="U119" s="49" t="s">
        <v>57</v>
      </c>
      <c r="V119" s="49" t="s">
        <v>58</v>
      </c>
      <c r="W119" s="49" t="s">
        <v>59</v>
      </c>
      <c r="X119" s="49" t="s">
        <v>60</v>
      </c>
      <c r="Y119" s="49" t="s">
        <v>61</v>
      </c>
      <c r="Z119" s="49" t="s">
        <v>62</v>
      </c>
      <c r="AA119" s="49" t="s">
        <v>63</v>
      </c>
      <c r="AB119" s="49" t="s">
        <v>64</v>
      </c>
      <c r="AC119" s="49" t="s">
        <v>65</v>
      </c>
      <c r="AD119" s="49" t="s">
        <v>87</v>
      </c>
    </row>
    <row r="120" spans="1:30" x14ac:dyDescent="0.35">
      <c r="A120" s="49">
        <v>2</v>
      </c>
      <c r="B120" s="50">
        <f>$C62*B33</f>
        <v>4.974702788924059E-2</v>
      </c>
      <c r="C120" s="50">
        <f t="shared" ref="C120:AD129" si="64">$C62*C33</f>
        <v>8.2637556181408833E-2</v>
      </c>
      <c r="D120" s="50">
        <f t="shared" si="64"/>
        <v>2.3668884845765941E-2</v>
      </c>
      <c r="E120" s="50">
        <f t="shared" si="64"/>
        <v>3.6919804933163859E-2</v>
      </c>
      <c r="F120" s="50">
        <f t="shared" si="64"/>
        <v>3.5183477473435858E-2</v>
      </c>
      <c r="G120" s="50">
        <f t="shared" si="64"/>
        <v>4.0791233623275101E-2</v>
      </c>
      <c r="H120" s="50">
        <f t="shared" si="64"/>
        <v>2.88861750118386E-2</v>
      </c>
      <c r="I120" s="50">
        <f t="shared" si="64"/>
        <v>4.4529737723167928E-3</v>
      </c>
      <c r="J120" s="50">
        <f t="shared" si="64"/>
        <v>3.812443403201822E-2</v>
      </c>
      <c r="K120" s="50">
        <f t="shared" si="64"/>
        <v>5.6368334039495219E-2</v>
      </c>
      <c r="L120" s="50">
        <f t="shared" si="64"/>
        <v>2.1940865172926587E-2</v>
      </c>
      <c r="M120" s="50">
        <f t="shared" si="64"/>
        <v>6.5432129535013178E-2</v>
      </c>
      <c r="N120" s="50">
        <f t="shared" si="64"/>
        <v>3.4734856981448715E-2</v>
      </c>
      <c r="O120" s="50">
        <f t="shared" si="64"/>
        <v>1.7288504515282174E-2</v>
      </c>
      <c r="P120" s="50">
        <f t="shared" si="64"/>
        <v>1.9672839352324934E-2</v>
      </c>
      <c r="Q120" s="50">
        <f t="shared" si="64"/>
        <v>7.8010118884430388E-3</v>
      </c>
      <c r="R120" s="50">
        <f t="shared" si="64"/>
        <v>3.4718241407671414E-2</v>
      </c>
      <c r="S120" s="50">
        <f t="shared" si="64"/>
        <v>3.3704691407256022E-2</v>
      </c>
      <c r="T120" s="50">
        <f t="shared" si="64"/>
        <v>3.4701625833894113E-2</v>
      </c>
      <c r="U120" s="50">
        <f t="shared" si="64"/>
        <v>6.0148377073831307E-3</v>
      </c>
      <c r="V120" s="50">
        <f t="shared" si="64"/>
        <v>1.8750675007684705E-2</v>
      </c>
      <c r="W120" s="50">
        <f t="shared" si="64"/>
        <v>5.5213551661972775E-2</v>
      </c>
      <c r="X120" s="50">
        <f t="shared" si="64"/>
        <v>3.2184366406632942E-2</v>
      </c>
      <c r="Y120" s="50">
        <f t="shared" si="64"/>
        <v>6.5008432403691988E-2</v>
      </c>
      <c r="Z120" s="50">
        <f t="shared" si="64"/>
        <v>1.0966278693018968E-2</v>
      </c>
      <c r="AA120" s="50">
        <f t="shared" si="64"/>
        <v>3.6828419277388703E-2</v>
      </c>
      <c r="AB120" s="50">
        <f t="shared" si="64"/>
        <v>5.6210486088610859E-2</v>
      </c>
      <c r="AC120" s="50">
        <f t="shared" si="64"/>
        <v>5.2048284857396841E-2</v>
      </c>
      <c r="AD120" s="50">
        <f t="shared" si="64"/>
        <v>1</v>
      </c>
    </row>
    <row r="121" spans="1:30" x14ac:dyDescent="0.35">
      <c r="A121" s="49">
        <v>3</v>
      </c>
      <c r="B121" s="50">
        <f t="shared" ref="B121:Q145" si="65">$C63*B34</f>
        <v>0.57473305338932212</v>
      </c>
      <c r="C121" s="50">
        <f t="shared" si="65"/>
        <v>0.98620275944811042</v>
      </c>
      <c r="D121" s="50">
        <f t="shared" si="65"/>
        <v>0.28151169766046791</v>
      </c>
      <c r="E121" s="50">
        <f t="shared" si="65"/>
        <v>0.43988002399520099</v>
      </c>
      <c r="F121" s="50">
        <f t="shared" si="65"/>
        <v>0.41175764847030594</v>
      </c>
      <c r="G121" s="50">
        <f t="shared" si="65"/>
        <v>0.5195440911817637</v>
      </c>
      <c r="H121" s="50">
        <f t="shared" si="65"/>
        <v>0.33430113977204556</v>
      </c>
      <c r="I121" s="50">
        <f t="shared" si="65"/>
        <v>5.1829634073185367E-2</v>
      </c>
      <c r="J121" s="50">
        <f t="shared" si="65"/>
        <v>0.45360527894421115</v>
      </c>
      <c r="K121" s="50">
        <f t="shared" si="65"/>
        <v>0.68453509298140369</v>
      </c>
      <c r="L121" s="50">
        <f t="shared" si="65"/>
        <v>0.2584763047390522</v>
      </c>
      <c r="M121" s="50">
        <f t="shared" si="65"/>
        <v>0.76285542891421709</v>
      </c>
      <c r="N121" s="50">
        <f t="shared" si="65"/>
        <v>0.41857228554289144</v>
      </c>
      <c r="O121" s="50">
        <f t="shared" si="65"/>
        <v>0.20175164967006601</v>
      </c>
      <c r="P121" s="50">
        <f t="shared" si="65"/>
        <v>0.23592081583683264</v>
      </c>
      <c r="Q121" s="50">
        <f t="shared" si="65"/>
        <v>8.9742051589682056E-2</v>
      </c>
      <c r="R121" s="50">
        <f t="shared" si="64"/>
        <v>0.42826634673065389</v>
      </c>
      <c r="S121" s="50">
        <f t="shared" si="64"/>
        <v>0.46080383923215362</v>
      </c>
      <c r="T121" s="50">
        <f t="shared" si="64"/>
        <v>0.4057108578284343</v>
      </c>
      <c r="U121" s="50">
        <f t="shared" si="64"/>
        <v>6.9682063587282544E-2</v>
      </c>
      <c r="V121" s="50">
        <f t="shared" si="64"/>
        <v>0.22075584883023397</v>
      </c>
      <c r="W121" s="50">
        <f t="shared" si="64"/>
        <v>0.69451709658068383</v>
      </c>
      <c r="X121" s="50">
        <f t="shared" si="64"/>
        <v>0.38286742651469707</v>
      </c>
      <c r="Y121" s="50">
        <f t="shared" si="64"/>
        <v>0.76976604679064187</v>
      </c>
      <c r="Z121" s="50">
        <f t="shared" si="64"/>
        <v>0.13293341331733655</v>
      </c>
      <c r="AA121" s="50">
        <f t="shared" si="64"/>
        <v>0.43316136772645475</v>
      </c>
      <c r="AB121" s="50">
        <f t="shared" si="64"/>
        <v>0.66908218356328741</v>
      </c>
      <c r="AC121" s="50">
        <f t="shared" si="64"/>
        <v>0.62723455308938214</v>
      </c>
      <c r="AD121" s="50">
        <f t="shared" si="64"/>
        <v>12</v>
      </c>
    </row>
    <row r="122" spans="1:30" x14ac:dyDescent="0.35">
      <c r="A122" s="49">
        <v>4</v>
      </c>
      <c r="B122" s="50">
        <f t="shared" si="65"/>
        <v>14.762895969431774</v>
      </c>
      <c r="C122" s="50">
        <f t="shared" si="64"/>
        <v>25.270846172809069</v>
      </c>
      <c r="D122" s="50">
        <f t="shared" si="64"/>
        <v>7.360886848268211</v>
      </c>
      <c r="E122" s="50">
        <f t="shared" si="64"/>
        <v>11.441667693824725</v>
      </c>
      <c r="F122" s="50">
        <f t="shared" si="64"/>
        <v>10.495855417231603</v>
      </c>
      <c r="G122" s="50">
        <f t="shared" si="64"/>
        <v>13.355062862073215</v>
      </c>
      <c r="H122" s="50">
        <f t="shared" si="64"/>
        <v>8.870316159250585</v>
      </c>
      <c r="I122" s="50">
        <f t="shared" si="64"/>
        <v>1.5529705411068653</v>
      </c>
      <c r="J122" s="50">
        <f t="shared" si="64"/>
        <v>11.707752989029951</v>
      </c>
      <c r="K122" s="50">
        <f t="shared" si="64"/>
        <v>17.595494884752863</v>
      </c>
      <c r="L122" s="50">
        <f t="shared" si="64"/>
        <v>6.6908356957968689</v>
      </c>
      <c r="M122" s="50">
        <f t="shared" si="64"/>
        <v>20.028965857266115</v>
      </c>
      <c r="N122" s="50">
        <f t="shared" si="64"/>
        <v>10.965133119684456</v>
      </c>
      <c r="O122" s="50">
        <f t="shared" si="64"/>
        <v>5.1475409836065573</v>
      </c>
      <c r="P122" s="50">
        <f t="shared" si="64"/>
        <v>6.2094632071983238</v>
      </c>
      <c r="Q122" s="50">
        <f t="shared" si="64"/>
        <v>2.2738197953901143</v>
      </c>
      <c r="R122" s="50">
        <f t="shared" si="64"/>
        <v>11.117527425120176</v>
      </c>
      <c r="S122" s="50">
        <f t="shared" si="64"/>
        <v>12.687430666831011</v>
      </c>
      <c r="T122" s="50">
        <f t="shared" si="64"/>
        <v>10.423286700357449</v>
      </c>
      <c r="U122" s="50">
        <f t="shared" si="64"/>
        <v>1.8069610501663993</v>
      </c>
      <c r="V122" s="50">
        <f t="shared" si="64"/>
        <v>6.8142025144829272</v>
      </c>
      <c r="W122" s="50">
        <f t="shared" si="64"/>
        <v>18.717891039073091</v>
      </c>
      <c r="X122" s="50">
        <f t="shared" si="64"/>
        <v>9.7000184888450622</v>
      </c>
      <c r="Y122" s="50">
        <f t="shared" si="64"/>
        <v>19.66854123012449</v>
      </c>
      <c r="Z122" s="50">
        <f t="shared" si="64"/>
        <v>3.4228244792308637</v>
      </c>
      <c r="AA122" s="50">
        <f t="shared" si="64"/>
        <v>11.439248736595587</v>
      </c>
      <c r="AB122" s="50">
        <f t="shared" si="64"/>
        <v>17.774497719709107</v>
      </c>
      <c r="AC122" s="50">
        <f t="shared" si="64"/>
        <v>16.698061752742511</v>
      </c>
      <c r="AD122" s="50">
        <f t="shared" si="64"/>
        <v>314</v>
      </c>
    </row>
    <row r="123" spans="1:30" x14ac:dyDescent="0.35">
      <c r="A123" s="49">
        <v>5</v>
      </c>
      <c r="B123" s="50">
        <f t="shared" si="65"/>
        <v>26.221452197196406</v>
      </c>
      <c r="C123" s="50">
        <f t="shared" si="64"/>
        <v>44.202236572688612</v>
      </c>
      <c r="D123" s="50">
        <f t="shared" si="64"/>
        <v>12.629810468840237</v>
      </c>
      <c r="E123" s="50">
        <f t="shared" si="64"/>
        <v>22.899144222187221</v>
      </c>
      <c r="F123" s="50">
        <f t="shared" si="64"/>
        <v>18.45119966398908</v>
      </c>
      <c r="G123" s="50">
        <f t="shared" si="64"/>
        <v>23.9701790308185</v>
      </c>
      <c r="H123" s="50">
        <f t="shared" si="64"/>
        <v>15.611907386990076</v>
      </c>
      <c r="I123" s="50">
        <f t="shared" si="64"/>
        <v>3.2467055179293323</v>
      </c>
      <c r="J123" s="50">
        <f t="shared" si="64"/>
        <v>20.75287446842022</v>
      </c>
      <c r="K123" s="50">
        <f t="shared" si="64"/>
        <v>31.370819551635428</v>
      </c>
      <c r="L123" s="50">
        <f t="shared" si="64"/>
        <v>11.617577571271065</v>
      </c>
      <c r="M123" s="50">
        <f t="shared" si="64"/>
        <v>35.264346091247965</v>
      </c>
      <c r="N123" s="50">
        <f t="shared" si="64"/>
        <v>19.035018638105736</v>
      </c>
      <c r="O123" s="50">
        <f t="shared" si="64"/>
        <v>8.9420906179450821</v>
      </c>
      <c r="P123" s="50">
        <f t="shared" si="64"/>
        <v>10.844752454454769</v>
      </c>
      <c r="Q123" s="50">
        <f t="shared" si="64"/>
        <v>3.9439281776657737</v>
      </c>
      <c r="R123" s="50">
        <f t="shared" si="64"/>
        <v>20.085052764214833</v>
      </c>
      <c r="S123" s="50">
        <f t="shared" si="64"/>
        <v>24.062582033916101</v>
      </c>
      <c r="T123" s="50">
        <f t="shared" si="64"/>
        <v>18.047986559563185</v>
      </c>
      <c r="U123" s="50">
        <f t="shared" si="64"/>
        <v>3.3349083845224969</v>
      </c>
      <c r="V123" s="50">
        <f t="shared" si="64"/>
        <v>13.549640363311806</v>
      </c>
      <c r="W123" s="50">
        <f t="shared" si="64"/>
        <v>32.71486323305507</v>
      </c>
      <c r="X123" s="50">
        <f t="shared" si="64"/>
        <v>16.964351341418595</v>
      </c>
      <c r="Y123" s="50">
        <f t="shared" si="64"/>
        <v>34.529322202971592</v>
      </c>
      <c r="Z123" s="50">
        <f t="shared" si="64"/>
        <v>5.9515934267863697</v>
      </c>
      <c r="AA123" s="50">
        <f t="shared" si="64"/>
        <v>19.770042526382106</v>
      </c>
      <c r="AB123" s="50">
        <f t="shared" si="64"/>
        <v>31.753031973539137</v>
      </c>
      <c r="AC123" s="50">
        <f t="shared" si="64"/>
        <v>30.23258255893316</v>
      </c>
      <c r="AD123" s="50">
        <f t="shared" si="64"/>
        <v>560</v>
      </c>
    </row>
    <row r="124" spans="1:30" x14ac:dyDescent="0.35">
      <c r="A124" s="49">
        <v>6</v>
      </c>
      <c r="B124" s="50">
        <f t="shared" si="65"/>
        <v>51.216830876361207</v>
      </c>
      <c r="C124" s="50">
        <f t="shared" si="64"/>
        <v>87.466034521075642</v>
      </c>
      <c r="D124" s="50">
        <f t="shared" si="64"/>
        <v>25.189421438625082</v>
      </c>
      <c r="E124" s="50">
        <f t="shared" si="64"/>
        <v>47.275798207274612</v>
      </c>
      <c r="F124" s="50">
        <f t="shared" si="64"/>
        <v>36.448329505889326</v>
      </c>
      <c r="G124" s="50">
        <f t="shared" si="64"/>
        <v>47.765315949329583</v>
      </c>
      <c r="H124" s="50">
        <f t="shared" si="64"/>
        <v>31.254463293577306</v>
      </c>
      <c r="I124" s="50">
        <f t="shared" si="64"/>
        <v>6.4135121120082967</v>
      </c>
      <c r="J124" s="50">
        <f t="shared" si="64"/>
        <v>40.804207719090307</v>
      </c>
      <c r="K124" s="50">
        <f t="shared" si="64"/>
        <v>63.463071338617681</v>
      </c>
      <c r="L124" s="50">
        <f t="shared" si="64"/>
        <v>23.140084450700055</v>
      </c>
      <c r="M124" s="50">
        <f t="shared" si="64"/>
        <v>70.249944440328917</v>
      </c>
      <c r="N124" s="50">
        <f t="shared" si="64"/>
        <v>38.66360471146011</v>
      </c>
      <c r="O124" s="50">
        <f t="shared" si="64"/>
        <v>17.448403585450777</v>
      </c>
      <c r="P124" s="50">
        <f t="shared" si="64"/>
        <v>21.347951700125936</v>
      </c>
      <c r="Q124" s="50">
        <f t="shared" si="64"/>
        <v>7.5584858137639825</v>
      </c>
      <c r="R124" s="50">
        <f t="shared" si="64"/>
        <v>39.659234017334619</v>
      </c>
      <c r="S124" s="50">
        <f t="shared" si="64"/>
        <v>48.097192384621088</v>
      </c>
      <c r="T124" s="50">
        <f t="shared" si="64"/>
        <v>35.203792873546192</v>
      </c>
      <c r="U124" s="50">
        <f t="shared" si="64"/>
        <v>6.6209348840654867</v>
      </c>
      <c r="V124" s="50">
        <f t="shared" si="64"/>
        <v>27.19727387213868</v>
      </c>
      <c r="W124" s="50">
        <f t="shared" si="64"/>
        <v>66.441662345358921</v>
      </c>
      <c r="X124" s="50">
        <f t="shared" si="64"/>
        <v>34.166679013260243</v>
      </c>
      <c r="Y124" s="50">
        <f t="shared" si="64"/>
        <v>69.353878065041854</v>
      </c>
      <c r="Z124" s="50">
        <f t="shared" si="64"/>
        <v>11.715238165790058</v>
      </c>
      <c r="AA124" s="50">
        <f t="shared" si="64"/>
        <v>40.314689977035336</v>
      </c>
      <c r="AB124" s="50">
        <f t="shared" si="64"/>
        <v>63.629009556263433</v>
      </c>
      <c r="AC124" s="50">
        <f t="shared" si="64"/>
        <v>61.894955181865328</v>
      </c>
      <c r="AD124" s="50">
        <f t="shared" si="64"/>
        <v>1120</v>
      </c>
    </row>
    <row r="125" spans="1:30" x14ac:dyDescent="0.35">
      <c r="A125" s="49">
        <v>7</v>
      </c>
      <c r="B125" s="50">
        <f t="shared" si="65"/>
        <v>55.084145384688703</v>
      </c>
      <c r="C125" s="50">
        <f t="shared" si="64"/>
        <v>94.0972481907569</v>
      </c>
      <c r="D125" s="50">
        <f t="shared" si="64"/>
        <v>27.127134613551544</v>
      </c>
      <c r="E125" s="50">
        <f t="shared" si="64"/>
        <v>51.871721548873396</v>
      </c>
      <c r="F125" s="50">
        <f t="shared" si="64"/>
        <v>39.200494196490766</v>
      </c>
      <c r="G125" s="50">
        <f t="shared" si="64"/>
        <v>51.372011174413238</v>
      </c>
      <c r="H125" s="50">
        <f t="shared" si="64"/>
        <v>34.105233056905917</v>
      </c>
      <c r="I125" s="50">
        <f t="shared" si="64"/>
        <v>7.4064216214630854</v>
      </c>
      <c r="J125" s="50">
        <f t="shared" si="64"/>
        <v>43.938819354318355</v>
      </c>
      <c r="K125" s="50">
        <f t="shared" si="64"/>
        <v>69.45974204996223</v>
      </c>
      <c r="L125" s="50">
        <f t="shared" si="64"/>
        <v>24.887361328024756</v>
      </c>
      <c r="M125" s="50">
        <f t="shared" si="64"/>
        <v>75.554423938467409</v>
      </c>
      <c r="N125" s="50">
        <f t="shared" si="64"/>
        <v>41.333186687490375</v>
      </c>
      <c r="O125" s="50">
        <f t="shared" si="64"/>
        <v>18.614211448640958</v>
      </c>
      <c r="P125" s="50">
        <f t="shared" si="64"/>
        <v>22.85282623200839</v>
      </c>
      <c r="Q125" s="50">
        <f t="shared" si="64"/>
        <v>8.0042893909064912</v>
      </c>
      <c r="R125" s="50">
        <f t="shared" si="64"/>
        <v>42.600309422728635</v>
      </c>
      <c r="S125" s="50">
        <f t="shared" si="64"/>
        <v>52.523129715580389</v>
      </c>
      <c r="T125" s="50">
        <f t="shared" si="64"/>
        <v>38.941715609716752</v>
      </c>
      <c r="U125" s="50">
        <f t="shared" si="64"/>
        <v>7.0762558383376231</v>
      </c>
      <c r="V125" s="50">
        <f t="shared" si="64"/>
        <v>31.410366394638629</v>
      </c>
      <c r="W125" s="50">
        <f t="shared" si="64"/>
        <v>73.046948666622669</v>
      </c>
      <c r="X125" s="50">
        <f t="shared" si="64"/>
        <v>36.630555127838512</v>
      </c>
      <c r="Y125" s="50">
        <f t="shared" si="64"/>
        <v>76.875087070969258</v>
      </c>
      <c r="Z125" s="50">
        <f t="shared" si="64"/>
        <v>12.457065763328274</v>
      </c>
      <c r="AA125" s="50">
        <f t="shared" si="64"/>
        <v>44.795465710535773</v>
      </c>
      <c r="AB125" s="50">
        <f t="shared" si="64"/>
        <v>68.433551102410121</v>
      </c>
      <c r="AC125" s="50">
        <f t="shared" si="64"/>
        <v>67.300279360330833</v>
      </c>
      <c r="AD125" s="50">
        <f t="shared" si="64"/>
        <v>1217</v>
      </c>
    </row>
    <row r="126" spans="1:30" x14ac:dyDescent="0.35">
      <c r="A126" s="49">
        <v>8</v>
      </c>
      <c r="B126" s="50">
        <f t="shared" si="65"/>
        <v>247.21059641136145</v>
      </c>
      <c r="C126" s="50">
        <f t="shared" si="64"/>
        <v>423.83450305746135</v>
      </c>
      <c r="D126" s="50">
        <f t="shared" si="64"/>
        <v>122.25463826277635</v>
      </c>
      <c r="E126" s="50">
        <f t="shared" si="64"/>
        <v>234.65086777450239</v>
      </c>
      <c r="F126" s="50">
        <f t="shared" si="64"/>
        <v>175.6010196720749</v>
      </c>
      <c r="G126" s="50">
        <f t="shared" si="64"/>
        <v>235.84809282995474</v>
      </c>
      <c r="H126" s="50">
        <f t="shared" si="64"/>
        <v>152.68575476981596</v>
      </c>
      <c r="I126" s="50">
        <f t="shared" si="64"/>
        <v>33.82973943928048</v>
      </c>
      <c r="J126" s="50">
        <f t="shared" si="64"/>
        <v>198.60817938565322</v>
      </c>
      <c r="K126" s="50">
        <f t="shared" si="64"/>
        <v>311.54847431664683</v>
      </c>
      <c r="L126" s="50">
        <f t="shared" si="64"/>
        <v>111.85009200447875</v>
      </c>
      <c r="M126" s="50">
        <f t="shared" si="64"/>
        <v>340.68297137631004</v>
      </c>
      <c r="N126" s="50">
        <f t="shared" si="64"/>
        <v>187.52693434401294</v>
      </c>
      <c r="O126" s="50">
        <f t="shared" si="64"/>
        <v>83.676691831650984</v>
      </c>
      <c r="P126" s="50">
        <f t="shared" si="64"/>
        <v>104.16017668785005</v>
      </c>
      <c r="Q126" s="50">
        <f t="shared" si="64"/>
        <v>35.97399445422554</v>
      </c>
      <c r="R126" s="50">
        <f t="shared" si="64"/>
        <v>195.18021249334743</v>
      </c>
      <c r="S126" s="50">
        <f t="shared" si="64"/>
        <v>247.6329063252366</v>
      </c>
      <c r="T126" s="50">
        <f t="shared" si="64"/>
        <v>172.17732691738792</v>
      </c>
      <c r="U126" s="50">
        <f t="shared" si="64"/>
        <v>32.076326238249251</v>
      </c>
      <c r="V126" s="50">
        <f t="shared" si="64"/>
        <v>143.59163486699993</v>
      </c>
      <c r="W126" s="50">
        <f t="shared" si="64"/>
        <v>332.50590295874201</v>
      </c>
      <c r="X126" s="50">
        <f t="shared" si="64"/>
        <v>164.23238542937077</v>
      </c>
      <c r="Y126" s="50">
        <f t="shared" si="64"/>
        <v>339.51795331483697</v>
      </c>
      <c r="Z126" s="50">
        <f t="shared" si="64"/>
        <v>56.748982960318529</v>
      </c>
      <c r="AA126" s="50">
        <f t="shared" si="64"/>
        <v>198.24183817562843</v>
      </c>
      <c r="AB126" s="50">
        <f t="shared" si="64"/>
        <v>311.48052327550766</v>
      </c>
      <c r="AC126" s="50">
        <f t="shared" si="64"/>
        <v>305.16304640762303</v>
      </c>
      <c r="AD126" s="50">
        <f t="shared" si="64"/>
        <v>5498.4917659813054</v>
      </c>
    </row>
    <row r="127" spans="1:30" x14ac:dyDescent="0.35">
      <c r="A127" s="49">
        <v>9</v>
      </c>
      <c r="B127" s="50">
        <f t="shared" si="65"/>
        <v>345.71560981607331</v>
      </c>
      <c r="C127" s="50">
        <f t="shared" si="64"/>
        <v>593.6825851995826</v>
      </c>
      <c r="D127" s="50">
        <f t="shared" si="64"/>
        <v>171.34035596006441</v>
      </c>
      <c r="E127" s="50">
        <f t="shared" si="64"/>
        <v>334.87417098700939</v>
      </c>
      <c r="F127" s="50">
        <f t="shared" si="64"/>
        <v>245.57785352347449</v>
      </c>
      <c r="G127" s="50">
        <f t="shared" si="64"/>
        <v>332.98109497942767</v>
      </c>
      <c r="H127" s="50">
        <f t="shared" si="64"/>
        <v>214.7012876465173</v>
      </c>
      <c r="I127" s="50">
        <f t="shared" si="64"/>
        <v>48.830065676002697</v>
      </c>
      <c r="J127" s="50">
        <f t="shared" si="64"/>
        <v>278.60428285623942</v>
      </c>
      <c r="K127" s="50">
        <f t="shared" si="64"/>
        <v>439.17580233994613</v>
      </c>
      <c r="L127" s="50">
        <f t="shared" si="64"/>
        <v>156.65945689754486</v>
      </c>
      <c r="M127" s="50">
        <f t="shared" si="64"/>
        <v>478.24133392266526</v>
      </c>
      <c r="N127" s="50">
        <f t="shared" si="64"/>
        <v>263.75830487068276</v>
      </c>
      <c r="O127" s="50">
        <f t="shared" si="64"/>
        <v>116.66132346407454</v>
      </c>
      <c r="P127" s="50">
        <f t="shared" si="64"/>
        <v>146.22515700510803</v>
      </c>
      <c r="Q127" s="50">
        <f t="shared" si="64"/>
        <v>49.937945767849023</v>
      </c>
      <c r="R127" s="50">
        <f t="shared" si="64"/>
        <v>275.22006334645755</v>
      </c>
      <c r="S127" s="50">
        <f t="shared" si="64"/>
        <v>354.88912154251716</v>
      </c>
      <c r="T127" s="50">
        <f t="shared" si="64"/>
        <v>240.65475802089838</v>
      </c>
      <c r="U127" s="50">
        <f t="shared" si="64"/>
        <v>45.146988622668857</v>
      </c>
      <c r="V127" s="50">
        <f t="shared" si="64"/>
        <v>207.22693621206929</v>
      </c>
      <c r="W127" s="50">
        <f t="shared" si="64"/>
        <v>471.11518382079998</v>
      </c>
      <c r="X127" s="50">
        <f t="shared" si="64"/>
        <v>230.04387721979359</v>
      </c>
      <c r="Y127" s="50">
        <f t="shared" si="64"/>
        <v>476.76031590898401</v>
      </c>
      <c r="Z127" s="50">
        <f t="shared" si="64"/>
        <v>79.481042290067251</v>
      </c>
      <c r="AA127" s="50">
        <f t="shared" si="64"/>
        <v>279.11661163703815</v>
      </c>
      <c r="AB127" s="50">
        <f t="shared" si="64"/>
        <v>439.24525483398861</v>
      </c>
      <c r="AC127" s="50">
        <f t="shared" si="64"/>
        <v>432.29138194044145</v>
      </c>
      <c r="AD127" s="50">
        <f t="shared" si="64"/>
        <v>7748.1581663079869</v>
      </c>
    </row>
    <row r="128" spans="1:30" x14ac:dyDescent="0.35">
      <c r="A128" s="49">
        <v>10</v>
      </c>
      <c r="B128" s="50">
        <f t="shared" si="65"/>
        <v>465.30769424867225</v>
      </c>
      <c r="C128" s="50">
        <f t="shared" si="64"/>
        <v>800.2061224750579</v>
      </c>
      <c r="D128" s="50">
        <f t="shared" si="64"/>
        <v>231.05555495805504</v>
      </c>
      <c r="E128" s="50">
        <f t="shared" si="64"/>
        <v>458.75442520875123</v>
      </c>
      <c r="F128" s="50">
        <f t="shared" si="64"/>
        <v>330.53660126353441</v>
      </c>
      <c r="G128" s="50">
        <f t="shared" si="64"/>
        <v>451.94104198819673</v>
      </c>
      <c r="H128" s="50">
        <f t="shared" si="64"/>
        <v>290.37756197819033</v>
      </c>
      <c r="I128" s="50">
        <f t="shared" si="64"/>
        <v>67.539499567553065</v>
      </c>
      <c r="J128" s="50">
        <f t="shared" si="64"/>
        <v>376.00610383925886</v>
      </c>
      <c r="K128" s="50">
        <f t="shared" si="64"/>
        <v>595.26621450455752</v>
      </c>
      <c r="L128" s="50">
        <f t="shared" si="64"/>
        <v>211.14011703759735</v>
      </c>
      <c r="M128" s="50">
        <f t="shared" si="64"/>
        <v>645.83908688094948</v>
      </c>
      <c r="N128" s="50">
        <f t="shared" si="64"/>
        <v>356.80262656371269</v>
      </c>
      <c r="O128" s="50">
        <f t="shared" si="64"/>
        <v>156.58985281737836</v>
      </c>
      <c r="P128" s="50">
        <f t="shared" si="64"/>
        <v>197.47868268325055</v>
      </c>
      <c r="Q128" s="50">
        <f t="shared" si="64"/>
        <v>66.769832537800994</v>
      </c>
      <c r="R128" s="50">
        <f t="shared" si="64"/>
        <v>373.13672619745961</v>
      </c>
      <c r="S128" s="50">
        <f t="shared" si="64"/>
        <v>487.91706433662387</v>
      </c>
      <c r="T128" s="50">
        <f t="shared" si="64"/>
        <v>323.74884780312345</v>
      </c>
      <c r="U128" s="50">
        <f t="shared" si="64"/>
        <v>61.110471834285335</v>
      </c>
      <c r="V128" s="50">
        <f t="shared" si="64"/>
        <v>286.58718534498939</v>
      </c>
      <c r="W128" s="50">
        <f t="shared" si="64"/>
        <v>641.40027541123823</v>
      </c>
      <c r="X128" s="50">
        <f t="shared" si="64"/>
        <v>310.06504954292359</v>
      </c>
      <c r="Y128" s="50">
        <f t="shared" si="64"/>
        <v>644.02297094394407</v>
      </c>
      <c r="Z128" s="50">
        <f t="shared" si="64"/>
        <v>107.118525239966</v>
      </c>
      <c r="AA128" s="50">
        <f t="shared" si="64"/>
        <v>377.92081559670413</v>
      </c>
      <c r="AB128" s="50">
        <f t="shared" si="64"/>
        <v>595.55635883881496</v>
      </c>
      <c r="AC128" s="50">
        <f t="shared" si="64"/>
        <v>588.44593286002248</v>
      </c>
      <c r="AD128" s="50">
        <f t="shared" si="64"/>
        <v>10498.64124250261</v>
      </c>
    </row>
    <row r="129" spans="1:30" x14ac:dyDescent="0.35">
      <c r="A129" s="49">
        <v>11</v>
      </c>
      <c r="B129" s="50">
        <f t="shared" si="65"/>
        <v>607.50602287019899</v>
      </c>
      <c r="C129" s="50">
        <f t="shared" si="64"/>
        <v>1046.1031975737301</v>
      </c>
      <c r="D129" s="50">
        <f t="shared" si="64"/>
        <v>302.18753168181036</v>
      </c>
      <c r="E129" s="50">
        <f t="shared" si="64"/>
        <v>608.38545217561284</v>
      </c>
      <c r="F129" s="50">
        <f t="shared" si="64"/>
        <v>431.55693908427071</v>
      </c>
      <c r="G129" s="50">
        <f t="shared" si="64"/>
        <v>594.48323405348344</v>
      </c>
      <c r="H129" s="50">
        <f t="shared" si="64"/>
        <v>380.76683933134905</v>
      </c>
      <c r="I129" s="50">
        <f t="shared" si="64"/>
        <v>90.313339350454584</v>
      </c>
      <c r="J129" s="50">
        <f t="shared" si="64"/>
        <v>492.11728138782257</v>
      </c>
      <c r="K129" s="50">
        <f t="shared" si="64"/>
        <v>782.07223414583518</v>
      </c>
      <c r="L129" s="50">
        <f t="shared" si="64"/>
        <v>276.00277785278524</v>
      </c>
      <c r="M129" s="50">
        <f t="shared" si="64"/>
        <v>845.74509240309055</v>
      </c>
      <c r="N129" s="50">
        <f t="shared" si="64"/>
        <v>467.95853748061336</v>
      </c>
      <c r="O129" s="50">
        <f t="shared" si="64"/>
        <v>203.94181502612989</v>
      </c>
      <c r="P129" s="50">
        <f t="shared" si="64"/>
        <v>258.61520792463239</v>
      </c>
      <c r="Q129" s="50">
        <f t="shared" si="64"/>
        <v>86.654805542949632</v>
      </c>
      <c r="R129" s="50">
        <f t="shared" si="64"/>
        <v>490.34945179769551</v>
      </c>
      <c r="S129" s="50">
        <f t="shared" si="64"/>
        <v>649.07067492076828</v>
      </c>
      <c r="T129" s="50">
        <f t="shared" si="64"/>
        <v>422.50512660323943</v>
      </c>
      <c r="U129" s="50">
        <f t="shared" ref="C129:AD138" si="66">$C71*U42</f>
        <v>80.191946407624854</v>
      </c>
      <c r="V129" s="50">
        <f t="shared" si="66"/>
        <v>383.17714707519082</v>
      </c>
      <c r="W129" s="50">
        <f t="shared" si="66"/>
        <v>845.99759552480054</v>
      </c>
      <c r="X129" s="50">
        <f t="shared" si="66"/>
        <v>405.34107276526476</v>
      </c>
      <c r="Y129" s="50">
        <f t="shared" si="66"/>
        <v>843.58199216187643</v>
      </c>
      <c r="Z129" s="50">
        <f t="shared" si="66"/>
        <v>140.02175727582883</v>
      </c>
      <c r="AA129" s="50">
        <f t="shared" si="66"/>
        <v>496.05518395959825</v>
      </c>
      <c r="AB129" s="50">
        <f t="shared" si="66"/>
        <v>782.68188845305588</v>
      </c>
      <c r="AC129" s="50">
        <f t="shared" si="66"/>
        <v>776.03829593802777</v>
      </c>
      <c r="AD129" s="50">
        <f t="shared" si="66"/>
        <v>13789.422440767739</v>
      </c>
    </row>
    <row r="130" spans="1:30" x14ac:dyDescent="0.35">
      <c r="A130" s="49">
        <v>12</v>
      </c>
      <c r="B130" s="50">
        <f t="shared" si="65"/>
        <v>773.76615546332437</v>
      </c>
      <c r="C130" s="50">
        <f t="shared" si="66"/>
        <v>1333.9621800456393</v>
      </c>
      <c r="D130" s="50">
        <f t="shared" si="66"/>
        <v>385.49187308485108</v>
      </c>
      <c r="E130" s="50">
        <f t="shared" si="66"/>
        <v>785.79616066063409</v>
      </c>
      <c r="F130" s="50">
        <f t="shared" si="66"/>
        <v>549.67335279805843</v>
      </c>
      <c r="G130" s="50">
        <f t="shared" si="66"/>
        <v>762.30015487322089</v>
      </c>
      <c r="H130" s="50">
        <f t="shared" si="66"/>
        <v>486.88129916277501</v>
      </c>
      <c r="I130" s="50">
        <f t="shared" si="66"/>
        <v>117.49715327543352</v>
      </c>
      <c r="J130" s="50">
        <f t="shared" si="66"/>
        <v>628.18976978712692</v>
      </c>
      <c r="K130" s="50">
        <f t="shared" si="66"/>
        <v>1001.763865891602</v>
      </c>
      <c r="L130" s="50">
        <f t="shared" si="66"/>
        <v>351.92920060472449</v>
      </c>
      <c r="M130" s="50">
        <f t="shared" si="66"/>
        <v>1080.1393279964841</v>
      </c>
      <c r="N130" s="50">
        <f t="shared" si="66"/>
        <v>598.47540374601624</v>
      </c>
      <c r="O130" s="50">
        <f t="shared" si="66"/>
        <v>259.1754542431168</v>
      </c>
      <c r="P130" s="50">
        <f t="shared" si="66"/>
        <v>330.30200602189313</v>
      </c>
      <c r="Q130" s="50">
        <f t="shared" si="66"/>
        <v>109.76900827288419</v>
      </c>
      <c r="R130" s="50">
        <f t="shared" si="66"/>
        <v>628.22573805344621</v>
      </c>
      <c r="S130" s="50">
        <f t="shared" si="66"/>
        <v>840.63438622520573</v>
      </c>
      <c r="T130" s="50">
        <f t="shared" si="66"/>
        <v>537.92490649641616</v>
      </c>
      <c r="U130" s="50">
        <f t="shared" si="66"/>
        <v>102.60813382302227</v>
      </c>
      <c r="V130" s="50">
        <f t="shared" si="66"/>
        <v>498.46030993861751</v>
      </c>
      <c r="W130" s="50">
        <f t="shared" si="66"/>
        <v>1087.453876899137</v>
      </c>
      <c r="X130" s="50">
        <f t="shared" si="66"/>
        <v>516.87460649999286</v>
      </c>
      <c r="Y130" s="50">
        <f t="shared" si="66"/>
        <v>1077.6247685420017</v>
      </c>
      <c r="Z130" s="50">
        <f t="shared" si="66"/>
        <v>178.53638039045092</v>
      </c>
      <c r="AA130" s="50">
        <f t="shared" si="66"/>
        <v>634.86816948018429</v>
      </c>
      <c r="AB130" s="50">
        <f t="shared" si="66"/>
        <v>1002.807284751847</v>
      </c>
      <c r="AC130" s="50">
        <f t="shared" si="66"/>
        <v>997.3978136966989</v>
      </c>
      <c r="AD130" s="50">
        <f t="shared" si="66"/>
        <v>17658.528740724803</v>
      </c>
    </row>
    <row r="131" spans="1:30" x14ac:dyDescent="0.35">
      <c r="A131" s="49">
        <v>13</v>
      </c>
      <c r="B131" s="50">
        <f t="shared" si="65"/>
        <v>965.48837938688087</v>
      </c>
      <c r="C131" s="50">
        <f t="shared" si="66"/>
        <v>1666.2759644906664</v>
      </c>
      <c r="D131" s="50">
        <f t="shared" si="66"/>
        <v>481.69655763865018</v>
      </c>
      <c r="E131" s="50">
        <f t="shared" si="66"/>
        <v>992.95803074440153</v>
      </c>
      <c r="F131" s="50">
        <f t="shared" si="66"/>
        <v>685.88106229151401</v>
      </c>
      <c r="G131" s="50">
        <f t="shared" si="66"/>
        <v>957.02922602740034</v>
      </c>
      <c r="H131" s="50">
        <f t="shared" si="66"/>
        <v>609.69811478734994</v>
      </c>
      <c r="I131" s="50">
        <f t="shared" si="66"/>
        <v>149.42782313240104</v>
      </c>
      <c r="J131" s="50">
        <f t="shared" si="66"/>
        <v>785.43048443201064</v>
      </c>
      <c r="K131" s="50">
        <f t="shared" si="66"/>
        <v>1256.4388829262291</v>
      </c>
      <c r="L131" s="50">
        <f t="shared" si="66"/>
        <v>439.57596072879477</v>
      </c>
      <c r="M131" s="50">
        <f t="shared" si="66"/>
        <v>1351.1242648518823</v>
      </c>
      <c r="N131" s="50">
        <f t="shared" si="66"/>
        <v>749.5595496394842</v>
      </c>
      <c r="O131" s="50">
        <f t="shared" si="66"/>
        <v>322.73056994697168</v>
      </c>
      <c r="P131" s="50">
        <f t="shared" si="66"/>
        <v>413.18264764612195</v>
      </c>
      <c r="Q131" s="50">
        <f t="shared" si="66"/>
        <v>136.28081455604698</v>
      </c>
      <c r="R131" s="50">
        <f t="shared" si="66"/>
        <v>788.08776946827186</v>
      </c>
      <c r="S131" s="50">
        <f t="shared" si="66"/>
        <v>1064.8309264116572</v>
      </c>
      <c r="T131" s="50">
        <f t="shared" si="66"/>
        <v>670.97109893597985</v>
      </c>
      <c r="U131" s="50">
        <f t="shared" si="66"/>
        <v>128.56837013922146</v>
      </c>
      <c r="V131" s="50">
        <f t="shared" si="66"/>
        <v>633.86331767964202</v>
      </c>
      <c r="W131" s="50">
        <f t="shared" si="66"/>
        <v>1368.2369921593488</v>
      </c>
      <c r="X131" s="50">
        <f t="shared" si="66"/>
        <v>645.63131699725636</v>
      </c>
      <c r="Y131" s="50">
        <f t="shared" si="66"/>
        <v>1348.2613337759683</v>
      </c>
      <c r="Z131" s="50">
        <f t="shared" si="66"/>
        <v>222.99526013376206</v>
      </c>
      <c r="AA131" s="50">
        <f t="shared" si="66"/>
        <v>795.66251129855618</v>
      </c>
      <c r="AB131" s="50">
        <f t="shared" si="66"/>
        <v>1258.0456511022755</v>
      </c>
      <c r="AC131" s="50">
        <f t="shared" si="66"/>
        <v>1254.7815145163927</v>
      </c>
      <c r="AD131" s="50">
        <f t="shared" si="66"/>
        <v>22142.714395845138</v>
      </c>
    </row>
    <row r="132" spans="1:30" x14ac:dyDescent="0.35">
      <c r="A132" s="49">
        <v>14</v>
      </c>
      <c r="B132" s="50">
        <f t="shared" si="65"/>
        <v>1184.0243430721378</v>
      </c>
      <c r="C132" s="50">
        <f t="shared" si="66"/>
        <v>2045.4533129418546</v>
      </c>
      <c r="D132" s="50">
        <f t="shared" si="66"/>
        <v>591.50522408124255</v>
      </c>
      <c r="E132" s="50">
        <f t="shared" si="66"/>
        <v>1231.79119747766</v>
      </c>
      <c r="F132" s="50">
        <f t="shared" si="66"/>
        <v>841.1407333110426</v>
      </c>
      <c r="G132" s="50">
        <f t="shared" si="66"/>
        <v>1180.2590356907901</v>
      </c>
      <c r="H132" s="50">
        <f t="shared" si="66"/>
        <v>750.16351324423408</v>
      </c>
      <c r="I132" s="50">
        <f t="shared" si="66"/>
        <v>186.43440389088877</v>
      </c>
      <c r="J132" s="50">
        <f t="shared" si="66"/>
        <v>965.00660401188645</v>
      </c>
      <c r="K132" s="50">
        <f t="shared" si="66"/>
        <v>1548.1310765449755</v>
      </c>
      <c r="L132" s="50">
        <f t="shared" si="66"/>
        <v>539.57744152440716</v>
      </c>
      <c r="M132" s="50">
        <f t="shared" si="66"/>
        <v>1660.7339522941177</v>
      </c>
      <c r="N132" s="50">
        <f t="shared" si="66"/>
        <v>922.37924183317762</v>
      </c>
      <c r="O132" s="50">
        <f t="shared" si="66"/>
        <v>395.03077359324317</v>
      </c>
      <c r="P132" s="50">
        <f t="shared" si="66"/>
        <v>507.87977806790383</v>
      </c>
      <c r="Q132" s="50">
        <f t="shared" si="66"/>
        <v>166.3518055906116</v>
      </c>
      <c r="R132" s="50">
        <f t="shared" si="66"/>
        <v>971.21758272075874</v>
      </c>
      <c r="S132" s="50">
        <f t="shared" si="66"/>
        <v>1323.8276920093097</v>
      </c>
      <c r="T132" s="50">
        <f t="shared" si="66"/>
        <v>822.57283894875093</v>
      </c>
      <c r="U132" s="50">
        <f t="shared" si="66"/>
        <v>158.27545755070742</v>
      </c>
      <c r="V132" s="50">
        <f t="shared" si="66"/>
        <v>790.77961910948602</v>
      </c>
      <c r="W132" s="50">
        <f t="shared" si="66"/>
        <v>1690.7446824426463</v>
      </c>
      <c r="X132" s="50">
        <f t="shared" si="66"/>
        <v>792.54427232714204</v>
      </c>
      <c r="Y132" s="50">
        <f t="shared" si="66"/>
        <v>1657.5334147653009</v>
      </c>
      <c r="Z132" s="50">
        <f t="shared" si="66"/>
        <v>273.72000459653947</v>
      </c>
      <c r="AA132" s="50">
        <f t="shared" si="66"/>
        <v>979.70049486010396</v>
      </c>
      <c r="AB132" s="50">
        <f t="shared" si="66"/>
        <v>1550.4459956877624</v>
      </c>
      <c r="AC132" s="50">
        <f t="shared" si="66"/>
        <v>1550.3821261007411</v>
      </c>
      <c r="AD132" s="50">
        <f t="shared" si="66"/>
        <v>27277.606618289417</v>
      </c>
    </row>
    <row r="133" spans="1:30" x14ac:dyDescent="0.35">
      <c r="A133" s="49">
        <v>15</v>
      </c>
      <c r="B133" s="50">
        <f t="shared" si="65"/>
        <v>1430.6824376772165</v>
      </c>
      <c r="C133" s="50">
        <f t="shared" si="66"/>
        <v>2473.8280704741801</v>
      </c>
      <c r="D133" s="50">
        <f t="shared" si="66"/>
        <v>715.59982858125977</v>
      </c>
      <c r="E133" s="50">
        <f t="shared" si="66"/>
        <v>1504.169482005226</v>
      </c>
      <c r="F133" s="50">
        <f t="shared" si="66"/>
        <v>1016.3823001450725</v>
      </c>
      <c r="G133" s="50">
        <f t="shared" si="66"/>
        <v>1433.5344367371413</v>
      </c>
      <c r="H133" s="50">
        <f t="shared" si="66"/>
        <v>909.19608570910464</v>
      </c>
      <c r="I133" s="50">
        <f t="shared" si="66"/>
        <v>228.83884271899566</v>
      </c>
      <c r="J133" s="50">
        <f t="shared" si="66"/>
        <v>1168.0498842787263</v>
      </c>
      <c r="K133" s="50">
        <f t="shared" si="66"/>
        <v>1878.8169984301694</v>
      </c>
      <c r="L133" s="50">
        <f t="shared" si="66"/>
        <v>652.54826631389506</v>
      </c>
      <c r="M133" s="50">
        <f t="shared" si="66"/>
        <v>2010.9414135494651</v>
      </c>
      <c r="N133" s="50">
        <f t="shared" si="66"/>
        <v>1118.0687544622858</v>
      </c>
      <c r="O133" s="50">
        <f t="shared" si="66"/>
        <v>476.48531431787393</v>
      </c>
      <c r="P133" s="50">
        <f t="shared" si="66"/>
        <v>614.99737824258511</v>
      </c>
      <c r="Q133" s="50">
        <f t="shared" si="66"/>
        <v>200.13755733001003</v>
      </c>
      <c r="R133" s="50">
        <f t="shared" si="66"/>
        <v>1178.8612896384582</v>
      </c>
      <c r="S133" s="50">
        <f t="shared" si="66"/>
        <v>1619.7420403172052</v>
      </c>
      <c r="T133" s="50">
        <f t="shared" si="66"/>
        <v>993.62923483563043</v>
      </c>
      <c r="U133" s="50">
        <f t="shared" si="66"/>
        <v>191.92635935504427</v>
      </c>
      <c r="V133" s="50">
        <f t="shared" si="66"/>
        <v>970.57252040173364</v>
      </c>
      <c r="W133" s="50">
        <f t="shared" si="66"/>
        <v>2057.3117257286881</v>
      </c>
      <c r="X133" s="50">
        <f t="shared" si="66"/>
        <v>958.51751338951192</v>
      </c>
      <c r="Y133" s="50">
        <f t="shared" si="66"/>
        <v>2007.4218003268093</v>
      </c>
      <c r="Z133" s="50">
        <f t="shared" si="66"/>
        <v>331.02219843727352</v>
      </c>
      <c r="AA133" s="50">
        <f t="shared" si="66"/>
        <v>1188.2082459558319</v>
      </c>
      <c r="AB133" s="50">
        <f t="shared" si="66"/>
        <v>1881.9999704184122</v>
      </c>
      <c r="AC133" s="50">
        <f t="shared" si="66"/>
        <v>1886.334655284784</v>
      </c>
      <c r="AD133" s="50">
        <f t="shared" si="66"/>
        <v>33097.824605062582</v>
      </c>
    </row>
    <row r="134" spans="1:30" x14ac:dyDescent="0.35">
      <c r="A134" s="49">
        <v>16</v>
      </c>
      <c r="B134" s="50">
        <f t="shared" si="65"/>
        <v>1706.7322366928997</v>
      </c>
      <c r="C134" s="50">
        <f t="shared" si="66"/>
        <v>2953.6667778652536</v>
      </c>
      <c r="D134" s="50">
        <f t="shared" si="66"/>
        <v>854.64284070873316</v>
      </c>
      <c r="E134" s="50">
        <f t="shared" si="66"/>
        <v>1811.9246132915266</v>
      </c>
      <c r="F134" s="50">
        <f t="shared" si="66"/>
        <v>1212.5081192143755</v>
      </c>
      <c r="G134" s="50">
        <f t="shared" si="66"/>
        <v>1718.3607858916278</v>
      </c>
      <c r="H134" s="50">
        <f t="shared" si="66"/>
        <v>1087.6895308895175</v>
      </c>
      <c r="I134" s="50">
        <f t="shared" si="66"/>
        <v>276.95658826110588</v>
      </c>
      <c r="J134" s="50">
        <f t="shared" si="66"/>
        <v>1395.6602257909933</v>
      </c>
      <c r="K134" s="50">
        <f t="shared" si="66"/>
        <v>2250.4215596688941</v>
      </c>
      <c r="L134" s="50">
        <f t="shared" si="66"/>
        <v>779.08530741112577</v>
      </c>
      <c r="M134" s="50">
        <f t="shared" si="66"/>
        <v>2403.664766067639</v>
      </c>
      <c r="N134" s="50">
        <f t="shared" si="66"/>
        <v>1337.7317386062482</v>
      </c>
      <c r="O134" s="50">
        <f t="shared" si="66"/>
        <v>567.49058126175794</v>
      </c>
      <c r="P134" s="50">
        <f t="shared" si="66"/>
        <v>735.12263604241468</v>
      </c>
      <c r="Q134" s="50">
        <f t="shared" si="66"/>
        <v>237.78828610966752</v>
      </c>
      <c r="R134" s="50">
        <f t="shared" si="66"/>
        <v>1412.2325849894601</v>
      </c>
      <c r="S134" s="50">
        <f t="shared" si="66"/>
        <v>1954.6457463957072</v>
      </c>
      <c r="T134" s="50">
        <f t="shared" si="66"/>
        <v>1185.0124601221357</v>
      </c>
      <c r="U134" s="50">
        <f t="shared" si="66"/>
        <v>229.71277633563793</v>
      </c>
      <c r="V134" s="50">
        <f t="shared" si="66"/>
        <v>1174.5777711561104</v>
      </c>
      <c r="W134" s="50">
        <f t="shared" si="66"/>
        <v>2470.2159152322365</v>
      </c>
      <c r="X134" s="50">
        <f t="shared" si="66"/>
        <v>1144.4290037537357</v>
      </c>
      <c r="Y134" s="50">
        <f t="shared" si="66"/>
        <v>2399.8524407615241</v>
      </c>
      <c r="Z134" s="50">
        <f t="shared" si="66"/>
        <v>395.20442216232527</v>
      </c>
      <c r="AA134" s="50">
        <f t="shared" si="66"/>
        <v>1422.3792930573602</v>
      </c>
      <c r="AB134" s="50">
        <f t="shared" si="66"/>
        <v>2254.6474689162137</v>
      </c>
      <c r="AC134" s="50">
        <f t="shared" si="66"/>
        <v>2264.721874713804</v>
      </c>
      <c r="AD134" s="50">
        <f t="shared" si="66"/>
        <v>39637.078351370037</v>
      </c>
    </row>
    <row r="135" spans="1:30" x14ac:dyDescent="0.35">
      <c r="A135" s="49">
        <v>17</v>
      </c>
      <c r="B135" s="50">
        <f t="shared" si="65"/>
        <v>2013.4082108654156</v>
      </c>
      <c r="C135" s="50">
        <f t="shared" si="66"/>
        <v>3487.1750494351395</v>
      </c>
      <c r="D135" s="50">
        <f t="shared" si="66"/>
        <v>1009.2790839599105</v>
      </c>
      <c r="E135" s="50">
        <f t="shared" si="66"/>
        <v>2156.8498151295498</v>
      </c>
      <c r="F135" s="50">
        <f t="shared" si="66"/>
        <v>1430.395607944404</v>
      </c>
      <c r="G135" s="50">
        <f t="shared" si="66"/>
        <v>2036.2075164551991</v>
      </c>
      <c r="H135" s="50">
        <f t="shared" si="66"/>
        <v>1286.5149601237533</v>
      </c>
      <c r="I135" s="50">
        <f t="shared" si="66"/>
        <v>331.09711276476912</v>
      </c>
      <c r="J135" s="50">
        <f t="shared" si="66"/>
        <v>1648.9086662286331</v>
      </c>
      <c r="K135" s="50">
        <f t="shared" si="66"/>
        <v>2664.8227440426663</v>
      </c>
      <c r="L135" s="50">
        <f t="shared" si="66"/>
        <v>919.7693691127904</v>
      </c>
      <c r="M135" s="50">
        <f t="shared" si="66"/>
        <v>2840.7723574436695</v>
      </c>
      <c r="N135" s="50">
        <f t="shared" si="66"/>
        <v>1582.4440539697027</v>
      </c>
      <c r="O135" s="50">
        <f t="shared" si="66"/>
        <v>668.43135777441455</v>
      </c>
      <c r="P135" s="50">
        <f t="shared" si="66"/>
        <v>868.82751658196719</v>
      </c>
      <c r="Q135" s="50">
        <f t="shared" si="66"/>
        <v>279.44938588942927</v>
      </c>
      <c r="R135" s="50">
        <f t="shared" si="66"/>
        <v>1672.5157000381628</v>
      </c>
      <c r="S135" s="50">
        <f t="shared" si="66"/>
        <v>2330.5688019897211</v>
      </c>
      <c r="T135" s="50">
        <f t="shared" si="66"/>
        <v>1397.5703397586481</v>
      </c>
      <c r="U135" s="50">
        <f t="shared" si="66"/>
        <v>271.82163140204676</v>
      </c>
      <c r="V135" s="50">
        <f t="shared" si="66"/>
        <v>1404.1057802770961</v>
      </c>
      <c r="W135" s="50">
        <f t="shared" si="66"/>
        <v>2931.6831114328847</v>
      </c>
      <c r="X135" s="50">
        <f t="shared" si="66"/>
        <v>1351.1331009898381</v>
      </c>
      <c r="Y135" s="50">
        <f t="shared" si="66"/>
        <v>2836.7015676104511</v>
      </c>
      <c r="Z135" s="50">
        <f t="shared" si="66"/>
        <v>466.56110599471981</v>
      </c>
      <c r="AA135" s="50">
        <f t="shared" si="66"/>
        <v>1683.3775633972723</v>
      </c>
      <c r="AB135" s="50">
        <f t="shared" si="66"/>
        <v>2670.2813402717238</v>
      </c>
      <c r="AC135" s="50">
        <f t="shared" si="66"/>
        <v>2687.578958682529</v>
      </c>
      <c r="AD135" s="50">
        <f t="shared" si="66"/>
        <v>46928.2518095665</v>
      </c>
    </row>
    <row r="136" spans="1:30" x14ac:dyDescent="0.35">
      <c r="A136" s="49">
        <v>18</v>
      </c>
      <c r="B136" s="50">
        <f t="shared" si="65"/>
        <v>2351.9128750639816</v>
      </c>
      <c r="C136" s="50">
        <f t="shared" si="66"/>
        <v>4076.5029817106997</v>
      </c>
      <c r="D136" s="50">
        <f t="shared" si="66"/>
        <v>1180.1372971821559</v>
      </c>
      <c r="E136" s="50">
        <f t="shared" si="66"/>
        <v>2540.7028869733736</v>
      </c>
      <c r="F136" s="50">
        <f t="shared" si="66"/>
        <v>1670.899480159622</v>
      </c>
      <c r="G136" s="50">
        <f t="shared" si="66"/>
        <v>2388.5111845810688</v>
      </c>
      <c r="H136" s="50">
        <f t="shared" si="66"/>
        <v>1506.5228574022515</v>
      </c>
      <c r="I136" s="50">
        <f t="shared" si="66"/>
        <v>391.56436393838464</v>
      </c>
      <c r="J136" s="50">
        <f t="shared" si="66"/>
        <v>1928.8399205457988</v>
      </c>
      <c r="K136" s="50">
        <f t="shared" si="66"/>
        <v>3123.8556225425932</v>
      </c>
      <c r="L136" s="50">
        <f t="shared" si="66"/>
        <v>1075.1666148570609</v>
      </c>
      <c r="M136" s="50">
        <f t="shared" si="66"/>
        <v>3324.0871273767443</v>
      </c>
      <c r="N136" s="50">
        <f t="shared" si="66"/>
        <v>1853.2561770604323</v>
      </c>
      <c r="O136" s="50">
        <f t="shared" si="66"/>
        <v>779.68188158367491</v>
      </c>
      <c r="P136" s="50">
        <f t="shared" si="66"/>
        <v>1016.670095951844</v>
      </c>
      <c r="Q136" s="50">
        <f t="shared" si="66"/>
        <v>325.26188101334446</v>
      </c>
      <c r="R136" s="50">
        <f t="shared" si="66"/>
        <v>1960.8679187391226</v>
      </c>
      <c r="S136" s="50">
        <f t="shared" si="66"/>
        <v>2749.502687579693</v>
      </c>
      <c r="T136" s="50">
        <f t="shared" si="66"/>
        <v>1632.1285400459212</v>
      </c>
      <c r="U136" s="50">
        <f t="shared" si="66"/>
        <v>318.43548194442485</v>
      </c>
      <c r="V136" s="50">
        <f t="shared" si="66"/>
        <v>1660.4435334244386</v>
      </c>
      <c r="W136" s="50">
        <f t="shared" si="66"/>
        <v>3443.8915600953483</v>
      </c>
      <c r="X136" s="50">
        <f t="shared" si="66"/>
        <v>1579.4626524361863</v>
      </c>
      <c r="Y136" s="50">
        <f t="shared" si="66"/>
        <v>3319.8000428522951</v>
      </c>
      <c r="Z136" s="50">
        <f t="shared" si="66"/>
        <v>545.37925392874456</v>
      </c>
      <c r="AA136" s="50">
        <f t="shared" si="66"/>
        <v>1972.339932761344</v>
      </c>
      <c r="AB136" s="50">
        <f t="shared" si="66"/>
        <v>3130.7514049901902</v>
      </c>
      <c r="AC136" s="50">
        <f t="shared" si="66"/>
        <v>3156.8974449181533</v>
      </c>
      <c r="AD136" s="50">
        <f t="shared" si="66"/>
        <v>55003.473701658906</v>
      </c>
    </row>
    <row r="137" spans="1:30" x14ac:dyDescent="0.35">
      <c r="A137" s="49">
        <v>19</v>
      </c>
      <c r="B137" s="50">
        <f t="shared" si="65"/>
        <v>2723.41948256361</v>
      </c>
      <c r="C137" s="50">
        <f t="shared" si="66"/>
        <v>4723.7497890140121</v>
      </c>
      <c r="D137" s="50">
        <f t="shared" si="66"/>
        <v>1367.8314732828378</v>
      </c>
      <c r="E137" s="50">
        <f t="shared" si="66"/>
        <v>2965.2088751568872</v>
      </c>
      <c r="F137" s="50">
        <f t="shared" si="66"/>
        <v>1934.8536600107179</v>
      </c>
      <c r="G137" s="50">
        <f t="shared" si="66"/>
        <v>2776.6780931452313</v>
      </c>
      <c r="H137" s="50">
        <f t="shared" si="66"/>
        <v>1748.5447633500094</v>
      </c>
      <c r="I137" s="50">
        <f t="shared" si="66"/>
        <v>458.65715939216813</v>
      </c>
      <c r="J137" s="50">
        <f t="shared" si="66"/>
        <v>2236.4745600665356</v>
      </c>
      <c r="K137" s="50">
        <f t="shared" si="66"/>
        <v>3629.3158078703618</v>
      </c>
      <c r="L137" s="50">
        <f t="shared" si="66"/>
        <v>1245.8297903267635</v>
      </c>
      <c r="M137" s="50">
        <f t="shared" si="66"/>
        <v>3855.3903512900843</v>
      </c>
      <c r="N137" s="50">
        <f t="shared" si="66"/>
        <v>2151.1952705311719</v>
      </c>
      <c r="O137" s="50">
        <f t="shared" si="66"/>
        <v>901.60675071008393</v>
      </c>
      <c r="P137" s="50">
        <f t="shared" si="66"/>
        <v>1179.1957059255574</v>
      </c>
      <c r="Q137" s="50">
        <f t="shared" si="66"/>
        <v>375.36281200866745</v>
      </c>
      <c r="R137" s="50">
        <f t="shared" si="66"/>
        <v>2278.4217433384874</v>
      </c>
      <c r="S137" s="50">
        <f t="shared" si="66"/>
        <v>3213.403216578708</v>
      </c>
      <c r="T137" s="50">
        <f t="shared" si="66"/>
        <v>1889.4924429597718</v>
      </c>
      <c r="U137" s="50">
        <f t="shared" si="66"/>
        <v>369.73287432348002</v>
      </c>
      <c r="V137" s="50">
        <f t="shared" si="66"/>
        <v>1944.8562666546843</v>
      </c>
      <c r="W137" s="50">
        <f t="shared" si="66"/>
        <v>4008.9756197257925</v>
      </c>
      <c r="X137" s="50">
        <f t="shared" si="66"/>
        <v>1830.2307913969798</v>
      </c>
      <c r="Y137" s="50">
        <f t="shared" si="66"/>
        <v>3850.9370923355245</v>
      </c>
      <c r="Z137" s="50">
        <f t="shared" si="66"/>
        <v>631.93906424559304</v>
      </c>
      <c r="AA137" s="50">
        <f t="shared" si="66"/>
        <v>2290.3784179391264</v>
      </c>
      <c r="AB137" s="50">
        <f t="shared" si="66"/>
        <v>3637.867911536654</v>
      </c>
      <c r="AC137" s="50">
        <f t="shared" si="66"/>
        <v>3674.6286541172281</v>
      </c>
      <c r="AD137" s="50">
        <f t="shared" si="66"/>
        <v>63894.178439796728</v>
      </c>
    </row>
    <row r="138" spans="1:30" x14ac:dyDescent="0.35">
      <c r="A138" s="49">
        <v>20</v>
      </c>
      <c r="B138" s="50">
        <f t="shared" si="65"/>
        <v>3129.0743535768088</v>
      </c>
      <c r="C138" s="50">
        <f t="shared" si="66"/>
        <v>5430.9678136200191</v>
      </c>
      <c r="D138" s="50">
        <f t="shared" si="66"/>
        <v>1572.962017691593</v>
      </c>
      <c r="E138" s="50">
        <f t="shared" si="66"/>
        <v>3432.0624083585853</v>
      </c>
      <c r="F138" s="50">
        <f t="shared" si="66"/>
        <v>2223.0729361077997</v>
      </c>
      <c r="G138" s="50">
        <f t="shared" si="66"/>
        <v>3202.0865720346983</v>
      </c>
      <c r="H138" s="50">
        <f t="shared" si="66"/>
        <v>2013.3947353043441</v>
      </c>
      <c r="I138" s="50">
        <f t="shared" si="66"/>
        <v>532.66953360898128</v>
      </c>
      <c r="J138" s="50">
        <f t="shared" si="66"/>
        <v>2572.810899193189</v>
      </c>
      <c r="K138" s="50">
        <f t="shared" si="66"/>
        <v>4182.9624539181232</v>
      </c>
      <c r="L138" s="50">
        <f t="shared" si="66"/>
        <v>1432.2992814780121</v>
      </c>
      <c r="M138" s="50">
        <f t="shared" si="66"/>
        <v>4436.4248829756489</v>
      </c>
      <c r="N138" s="50">
        <f t="shared" si="66"/>
        <v>2477.2669776339221</v>
      </c>
      <c r="O138" s="50">
        <f t="shared" si="66"/>
        <v>1034.5617049732962</v>
      </c>
      <c r="P138" s="50">
        <f t="shared" si="66"/>
        <v>1356.9379255121685</v>
      </c>
      <c r="Q138" s="50">
        <f t="shared" si="66"/>
        <v>429.88556753188362</v>
      </c>
      <c r="R138" s="50">
        <f t="shared" si="66"/>
        <v>2626.2867750533801</v>
      </c>
      <c r="S138" s="50">
        <f t="shared" si="66"/>
        <v>3724.1930277267111</v>
      </c>
      <c r="T138" s="50">
        <f t="shared" si="66"/>
        <v>2170.4487655176331</v>
      </c>
      <c r="U138" s="50">
        <f t="shared" si="66"/>
        <v>425.88865139438462</v>
      </c>
      <c r="V138" s="50">
        <f t="shared" si="66"/>
        <v>2258.5889385158707</v>
      </c>
      <c r="W138" s="50">
        <f t="shared" si="66"/>
        <v>4629.0290074676923</v>
      </c>
      <c r="X138" s="50">
        <f t="shared" ref="C138:AD145" si="67">$C80*X51</f>
        <v>2104.2324909849403</v>
      </c>
      <c r="Y138" s="50">
        <f t="shared" si="67"/>
        <v>4431.8635402105911</v>
      </c>
      <c r="Z138" s="50">
        <f t="shared" si="67"/>
        <v>726.51446627113023</v>
      </c>
      <c r="AA138" s="50">
        <f t="shared" si="67"/>
        <v>2638.5820790690173</v>
      </c>
      <c r="AB138" s="50">
        <f t="shared" si="67"/>
        <v>4193.4045382397517</v>
      </c>
      <c r="AC138" s="50">
        <f t="shared" si="67"/>
        <v>4242.6866673816376</v>
      </c>
      <c r="AD138" s="50">
        <f t="shared" si="67"/>
        <v>73631.159011351789</v>
      </c>
    </row>
    <row r="139" spans="1:30" x14ac:dyDescent="0.35">
      <c r="A139" s="49">
        <v>21</v>
      </c>
      <c r="B139" s="50">
        <f t="shared" si="65"/>
        <v>3569.9989044788376</v>
      </c>
      <c r="C139" s="50">
        <f t="shared" si="67"/>
        <v>6200.1660235871577</v>
      </c>
      <c r="D139" s="50">
        <f t="shared" si="67"/>
        <v>1796.1167591220305</v>
      </c>
      <c r="E139" s="50">
        <f t="shared" si="67"/>
        <v>3942.9297547113042</v>
      </c>
      <c r="F139" s="50">
        <f t="shared" si="67"/>
        <v>2536.3544030523053</v>
      </c>
      <c r="G139" s="50">
        <f t="shared" si="67"/>
        <v>3666.0889755827588</v>
      </c>
      <c r="H139" s="50">
        <f t="shared" si="67"/>
        <v>2301.870623535171</v>
      </c>
      <c r="I139" s="50">
        <f t="shared" si="67"/>
        <v>613.89104525547691</v>
      </c>
      <c r="J139" s="50">
        <f t="shared" si="67"/>
        <v>2938.8266423857508</v>
      </c>
      <c r="K139" s="50">
        <f t="shared" si="67"/>
        <v>4786.5208810245686</v>
      </c>
      <c r="L139" s="50">
        <f t="shared" si="67"/>
        <v>1635.1040373539131</v>
      </c>
      <c r="M139" s="50">
        <f t="shared" si="67"/>
        <v>5068.8979863069389</v>
      </c>
      <c r="N139" s="50">
        <f t="shared" si="67"/>
        <v>2832.4569909177453</v>
      </c>
      <c r="O139" s="50">
        <f t="shared" si="67"/>
        <v>1178.8943058825489</v>
      </c>
      <c r="P139" s="50">
        <f t="shared" si="67"/>
        <v>1550.4194468777066</v>
      </c>
      <c r="Q139" s="50">
        <f t="shared" si="67"/>
        <v>488.96017244320228</v>
      </c>
      <c r="R139" s="50">
        <f t="shared" si="67"/>
        <v>3005.5513603771742</v>
      </c>
      <c r="S139" s="50">
        <f t="shared" si="67"/>
        <v>4283.7637850012879</v>
      </c>
      <c r="T139" s="50">
        <f t="shared" si="67"/>
        <v>2475.766970573487</v>
      </c>
      <c r="U139" s="50">
        <f t="shared" si="67"/>
        <v>487.07422144200979</v>
      </c>
      <c r="V139" s="50">
        <f t="shared" si="67"/>
        <v>2602.8675337759701</v>
      </c>
      <c r="W139" s="50">
        <f t="shared" si="67"/>
        <v>5306.1076476483804</v>
      </c>
      <c r="X139" s="50">
        <f t="shared" si="67"/>
        <v>2402.2459194387347</v>
      </c>
      <c r="Y139" s="50">
        <f t="shared" si="67"/>
        <v>5064.2946339674336</v>
      </c>
      <c r="Z139" s="50">
        <f t="shared" si="67"/>
        <v>829.37358852782518</v>
      </c>
      <c r="AA139" s="50">
        <f t="shared" si="67"/>
        <v>3018.0186835733916</v>
      </c>
      <c r="AB139" s="50">
        <f t="shared" si="67"/>
        <v>4799.101021194535</v>
      </c>
      <c r="AC139" s="50">
        <f t="shared" si="67"/>
        <v>4862.9509389096656</v>
      </c>
      <c r="AD139" s="50">
        <f t="shared" si="67"/>
        <v>84244.613256947312</v>
      </c>
    </row>
    <row r="140" spans="1:30" x14ac:dyDescent="0.35">
      <c r="A140" s="49">
        <v>22</v>
      </c>
      <c r="B140" s="50">
        <f t="shared" si="65"/>
        <v>4047.2914293571375</v>
      </c>
      <c r="C140" s="50">
        <f t="shared" si="67"/>
        <v>7033.3130862393782</v>
      </c>
      <c r="D140" s="50">
        <f t="shared" si="67"/>
        <v>2037.8718379578972</v>
      </c>
      <c r="E140" s="50">
        <f t="shared" si="67"/>
        <v>4499.450645795655</v>
      </c>
      <c r="F140" s="50">
        <f t="shared" si="67"/>
        <v>2875.4787270391316</v>
      </c>
      <c r="G140" s="50">
        <f t="shared" si="67"/>
        <v>4170.0134446398697</v>
      </c>
      <c r="H140" s="50">
        <f t="shared" si="67"/>
        <v>2614.7551948377036</v>
      </c>
      <c r="I140" s="50">
        <f t="shared" si="67"/>
        <v>702.60705104673116</v>
      </c>
      <c r="J140" s="50">
        <f t="shared" si="67"/>
        <v>3335.4803324113223</v>
      </c>
      <c r="K140" s="50">
        <f t="shared" si="67"/>
        <v>5441.6848901208841</v>
      </c>
      <c r="L140" s="50">
        <f t="shared" si="67"/>
        <v>1854.7623809085021</v>
      </c>
      <c r="M140" s="50">
        <f t="shared" si="67"/>
        <v>5754.4838261590967</v>
      </c>
      <c r="N140" s="50">
        <f t="shared" si="67"/>
        <v>3217.7324334900609</v>
      </c>
      <c r="O140" s="50">
        <f t="shared" si="67"/>
        <v>1334.9445325878312</v>
      </c>
      <c r="P140" s="50">
        <f t="shared" si="67"/>
        <v>1760.1528370752053</v>
      </c>
      <c r="Q140" s="50">
        <f t="shared" si="67"/>
        <v>552.71353973046098</v>
      </c>
      <c r="R140" s="50">
        <f t="shared" si="67"/>
        <v>3417.2840425036734</v>
      </c>
      <c r="S140" s="50">
        <f t="shared" si="67"/>
        <v>4893.9781319524118</v>
      </c>
      <c r="T140" s="50">
        <f t="shared" si="67"/>
        <v>2806.2005050734219</v>
      </c>
      <c r="U140" s="50">
        <f t="shared" si="67"/>
        <v>553.45779506451811</v>
      </c>
      <c r="V140" s="50">
        <f t="shared" si="67"/>
        <v>2978.9002251762677</v>
      </c>
      <c r="W140" s="50">
        <f t="shared" si="67"/>
        <v>6042.2321889919976</v>
      </c>
      <c r="X140" s="50">
        <f t="shared" si="67"/>
        <v>2725.0336310078346</v>
      </c>
      <c r="Y140" s="50">
        <f t="shared" si="67"/>
        <v>5749.9125298910449</v>
      </c>
      <c r="Z140" s="50">
        <f t="shared" si="67"/>
        <v>940.77917006603764</v>
      </c>
      <c r="AA140" s="50">
        <f t="shared" si="67"/>
        <v>3429.73617203207</v>
      </c>
      <c r="AB140" s="50">
        <f t="shared" si="67"/>
        <v>5456.665471171591</v>
      </c>
      <c r="AC140" s="50">
        <f t="shared" si="67"/>
        <v>5537.2686045755981</v>
      </c>
      <c r="AD140" s="50">
        <f t="shared" si="67"/>
        <v>95764.184656903337</v>
      </c>
    </row>
    <row r="141" spans="1:30" x14ac:dyDescent="0.35">
      <c r="A141" s="49">
        <v>23</v>
      </c>
      <c r="B141" s="50">
        <f t="shared" si="65"/>
        <v>4562.0286745575049</v>
      </c>
      <c r="C141" s="50">
        <f t="shared" si="67"/>
        <v>7932.3400866726788</v>
      </c>
      <c r="D141" s="50">
        <f t="shared" si="67"/>
        <v>2298.7924922396546</v>
      </c>
      <c r="E141" s="50">
        <f t="shared" si="67"/>
        <v>5103.2399036232518</v>
      </c>
      <c r="F141" s="50">
        <f t="shared" si="67"/>
        <v>3241.2112644177546</v>
      </c>
      <c r="G141" s="50">
        <f t="shared" si="67"/>
        <v>4715.1654709098302</v>
      </c>
      <c r="H141" s="50">
        <f t="shared" si="67"/>
        <v>2952.8171281812297</v>
      </c>
      <c r="I141" s="50">
        <f t="shared" si="67"/>
        <v>799.09895116486177</v>
      </c>
      <c r="J141" s="50">
        <f t="shared" si="67"/>
        <v>3763.7126322210188</v>
      </c>
      <c r="K141" s="50">
        <f t="shared" si="67"/>
        <v>6150.1188157280867</v>
      </c>
      <c r="L141" s="50">
        <f t="shared" si="67"/>
        <v>2091.7827261535726</v>
      </c>
      <c r="M141" s="50">
        <f t="shared" si="67"/>
        <v>6494.8256739152012</v>
      </c>
      <c r="N141" s="50">
        <f t="shared" si="67"/>
        <v>3634.0430831336212</v>
      </c>
      <c r="O141" s="50">
        <f t="shared" si="67"/>
        <v>1503.0453077917584</v>
      </c>
      <c r="P141" s="50">
        <f t="shared" si="67"/>
        <v>1986.641212511907</v>
      </c>
      <c r="Q141" s="50">
        <f t="shared" si="67"/>
        <v>621.26969233886382</v>
      </c>
      <c r="R141" s="50">
        <f t="shared" si="67"/>
        <v>3862.5348491393052</v>
      </c>
      <c r="S141" s="50">
        <f t="shared" si="67"/>
        <v>5556.6714380114527</v>
      </c>
      <c r="T141" s="50">
        <f t="shared" si="67"/>
        <v>3162.4878941475699</v>
      </c>
      <c r="U141" s="50">
        <f t="shared" si="67"/>
        <v>625.20459517510756</v>
      </c>
      <c r="V141" s="50">
        <f t="shared" si="67"/>
        <v>3387.8784144472129</v>
      </c>
      <c r="W141" s="50">
        <f t="shared" si="67"/>
        <v>6839.3902429299551</v>
      </c>
      <c r="X141" s="50">
        <f t="shared" si="67"/>
        <v>3073.3436192875574</v>
      </c>
      <c r="Y141" s="50">
        <f t="shared" si="67"/>
        <v>6490.3684940672492</v>
      </c>
      <c r="Z141" s="50">
        <f t="shared" si="67"/>
        <v>1060.9889242668953</v>
      </c>
      <c r="AA141" s="50">
        <f t="shared" si="67"/>
        <v>3874.7639579101337</v>
      </c>
      <c r="AB141" s="50">
        <f t="shared" si="67"/>
        <v>6167.7764294216331</v>
      </c>
      <c r="AC141" s="50">
        <f t="shared" si="67"/>
        <v>6267.456534548196</v>
      </c>
      <c r="AD141" s="50">
        <f t="shared" si="67"/>
        <v>108218.99850891308</v>
      </c>
    </row>
    <row r="142" spans="1:30" x14ac:dyDescent="0.35">
      <c r="A142" s="49">
        <v>24</v>
      </c>
      <c r="B142" s="50">
        <f t="shared" si="65"/>
        <v>5115.2672386632667</v>
      </c>
      <c r="C142" s="50">
        <f t="shared" si="67"/>
        <v>8899.1429466613026</v>
      </c>
      <c r="D142" s="50">
        <f t="shared" si="67"/>
        <v>2579.4337572015993</v>
      </c>
      <c r="E142" s="50">
        <f t="shared" si="67"/>
        <v>5755.8888997548547</v>
      </c>
      <c r="F142" s="50">
        <f t="shared" si="67"/>
        <v>3634.3030562513713</v>
      </c>
      <c r="G142" s="50">
        <f t="shared" si="67"/>
        <v>5302.8292937253718</v>
      </c>
      <c r="H142" s="50">
        <f t="shared" si="67"/>
        <v>3316.8119021604066</v>
      </c>
      <c r="I142" s="50">
        <f t="shared" si="67"/>
        <v>903.6444102988138</v>
      </c>
      <c r="J142" s="50">
        <f t="shared" si="67"/>
        <v>4224.4474663039055</v>
      </c>
      <c r="K142" s="50">
        <f t="shared" si="67"/>
        <v>6913.459357831709</v>
      </c>
      <c r="L142" s="50">
        <f t="shared" si="67"/>
        <v>2346.6642162452436</v>
      </c>
      <c r="M142" s="50">
        <f t="shared" si="67"/>
        <v>7291.5378718176216</v>
      </c>
      <c r="N142" s="50">
        <f t="shared" si="67"/>
        <v>4082.3224635157258</v>
      </c>
      <c r="O142" s="50">
        <f t="shared" si="67"/>
        <v>1683.5229646886985</v>
      </c>
      <c r="P142" s="50">
        <f t="shared" si="67"/>
        <v>2230.3788396833356</v>
      </c>
      <c r="Q142" s="50">
        <f t="shared" si="67"/>
        <v>694.74995971720864</v>
      </c>
      <c r="R142" s="50">
        <f t="shared" si="67"/>
        <v>4342.336441758589</v>
      </c>
      <c r="S142" s="50">
        <f t="shared" si="67"/>
        <v>6273.6533671682964</v>
      </c>
      <c r="T142" s="50">
        <f t="shared" si="67"/>
        <v>3545.3537136612508</v>
      </c>
      <c r="U142" s="50">
        <f t="shared" si="67"/>
        <v>702.47704425988786</v>
      </c>
      <c r="V142" s="50">
        <f t="shared" si="67"/>
        <v>3830.9776698583655</v>
      </c>
      <c r="W142" s="50">
        <f t="shared" si="67"/>
        <v>7699.5383851415945</v>
      </c>
      <c r="X142" s="50">
        <f t="shared" si="67"/>
        <v>3447.9102544624793</v>
      </c>
      <c r="Y142" s="50">
        <f t="shared" si="67"/>
        <v>7287.2848630083927</v>
      </c>
      <c r="Z142" s="50">
        <f t="shared" si="67"/>
        <v>1190.2558625335212</v>
      </c>
      <c r="AA142" s="50">
        <f t="shared" si="67"/>
        <v>4354.1140866911755</v>
      </c>
      <c r="AB142" s="50">
        <f t="shared" si="67"/>
        <v>6934.0847023523966</v>
      </c>
      <c r="AC142" s="50">
        <f t="shared" si="67"/>
        <v>7055.3031686362592</v>
      </c>
      <c r="AD142" s="50">
        <f t="shared" si="67"/>
        <v>121637.69420405265</v>
      </c>
    </row>
    <row r="143" spans="1:30" x14ac:dyDescent="0.35">
      <c r="A143" s="49">
        <v>25</v>
      </c>
      <c r="B143" s="50">
        <f t="shared" si="65"/>
        <v>5708.044824062431</v>
      </c>
      <c r="C143" s="50">
        <f t="shared" si="67"/>
        <v>9935.5845886535826</v>
      </c>
      <c r="D143" s="50">
        <f t="shared" si="67"/>
        <v>2880.3410912356089</v>
      </c>
      <c r="E143" s="50">
        <f t="shared" si="67"/>
        <v>6458.9668703204889</v>
      </c>
      <c r="F143" s="50">
        <f t="shared" si="67"/>
        <v>4055.4917174517814</v>
      </c>
      <c r="G143" s="50">
        <f t="shared" si="67"/>
        <v>5934.2691537188866</v>
      </c>
      <c r="H143" s="50">
        <f t="shared" si="67"/>
        <v>3707.4825902181287</v>
      </c>
      <c r="I143" s="50">
        <f t="shared" si="67"/>
        <v>1016.5175576450046</v>
      </c>
      <c r="J143" s="50">
        <f t="shared" si="67"/>
        <v>4718.5930423957143</v>
      </c>
      <c r="K143" s="50">
        <f t="shared" si="67"/>
        <v>7733.3172250466732</v>
      </c>
      <c r="L143" s="50">
        <f t="shared" si="67"/>
        <v>2619.8972943061171</v>
      </c>
      <c r="M143" s="50">
        <f t="shared" si="67"/>
        <v>8146.2075919240078</v>
      </c>
      <c r="N143" s="50">
        <f t="shared" si="67"/>
        <v>4563.4888220925259</v>
      </c>
      <c r="O143" s="50">
        <f t="shared" si="67"/>
        <v>1876.6976638405415</v>
      </c>
      <c r="P143" s="50">
        <f t="shared" si="67"/>
        <v>2491.8516731061127</v>
      </c>
      <c r="Q143" s="50">
        <f t="shared" si="67"/>
        <v>773.2731529450308</v>
      </c>
      <c r="R143" s="50">
        <f t="shared" si="67"/>
        <v>4857.7051465958821</v>
      </c>
      <c r="S143" s="50">
        <f t="shared" si="67"/>
        <v>7046.7092938641563</v>
      </c>
      <c r="T143" s="50">
        <f t="shared" si="67"/>
        <v>3955.5094594621528</v>
      </c>
      <c r="U143" s="50">
        <f t="shared" si="67"/>
        <v>785.43493224000133</v>
      </c>
      <c r="V143" s="50">
        <f t="shared" si="67"/>
        <v>4309.3585744833126</v>
      </c>
      <c r="W143" s="50">
        <f t="shared" si="67"/>
        <v>8624.6039545406857</v>
      </c>
      <c r="X143" s="50">
        <f t="shared" si="67"/>
        <v>3849.4551217757348</v>
      </c>
      <c r="Y143" s="50">
        <f t="shared" si="67"/>
        <v>8142.2567995119825</v>
      </c>
      <c r="Z143" s="50">
        <f t="shared" si="67"/>
        <v>1328.8285838558561</v>
      </c>
      <c r="AA143" s="50">
        <f t="shared" si="67"/>
        <v>4868.7822750935529</v>
      </c>
      <c r="AB143" s="50">
        <f t="shared" si="67"/>
        <v>7757.2150074575884</v>
      </c>
      <c r="AC143" s="50">
        <f t="shared" si="67"/>
        <v>7902.5701657762793</v>
      </c>
      <c r="AD143" s="50">
        <f t="shared" si="67"/>
        <v>136048.45417361986</v>
      </c>
    </row>
    <row r="144" spans="1:30" x14ac:dyDescent="0.35">
      <c r="A144" s="49">
        <v>26</v>
      </c>
      <c r="B144" s="50">
        <f t="shared" si="65"/>
        <v>6341.3813614064165</v>
      </c>
      <c r="C144" s="50">
        <f t="shared" si="67"/>
        <v>11043.496881287267</v>
      </c>
      <c r="D144" s="50">
        <f t="shared" si="67"/>
        <v>3202.0509387805619</v>
      </c>
      <c r="E144" s="50">
        <f t="shared" si="67"/>
        <v>7214.0221065047299</v>
      </c>
      <c r="F144" s="50">
        <f t="shared" si="67"/>
        <v>4505.5022356220443</v>
      </c>
      <c r="G144" s="50">
        <f t="shared" si="67"/>
        <v>6610.7304234038183</v>
      </c>
      <c r="H144" s="50">
        <f t="shared" si="67"/>
        <v>4125.5605766827202</v>
      </c>
      <c r="I144" s="50">
        <f t="shared" si="67"/>
        <v>1137.9891686353203</v>
      </c>
      <c r="J144" s="50">
        <f t="shared" si="67"/>
        <v>5247.0427705736283</v>
      </c>
      <c r="K144" s="50">
        <f t="shared" si="67"/>
        <v>8611.2786155790582</v>
      </c>
      <c r="L144" s="50">
        <f t="shared" si="67"/>
        <v>2911.9642165982082</v>
      </c>
      <c r="M144" s="50">
        <f t="shared" si="67"/>
        <v>9060.3964188496229</v>
      </c>
      <c r="N144" s="50">
        <f t="shared" si="67"/>
        <v>5078.4460107210425</v>
      </c>
      <c r="O144" s="50">
        <f t="shared" si="67"/>
        <v>2082.8837672350214</v>
      </c>
      <c r="P144" s="50">
        <f t="shared" si="67"/>
        <v>2771.5378393707169</v>
      </c>
      <c r="Q144" s="50">
        <f t="shared" si="67"/>
        <v>856.95572157701497</v>
      </c>
      <c r="R144" s="50">
        <f t="shared" si="67"/>
        <v>5409.6418839712933</v>
      </c>
      <c r="S144" s="50">
        <f t="shared" si="67"/>
        <v>7877.6015865998988</v>
      </c>
      <c r="T144" s="50">
        <f t="shared" si="67"/>
        <v>4393.6543281737331</v>
      </c>
      <c r="U144" s="50">
        <f t="shared" si="67"/>
        <v>874.23556767386879</v>
      </c>
      <c r="V144" s="50">
        <f t="shared" si="67"/>
        <v>4824.1674969253445</v>
      </c>
      <c r="W144" s="50">
        <f t="shared" si="67"/>
        <v>9616.486677762965</v>
      </c>
      <c r="X144" s="50">
        <f t="shared" si="67"/>
        <v>4278.6877753408025</v>
      </c>
      <c r="Y144" s="50">
        <f t="shared" si="67"/>
        <v>9056.8538728190542</v>
      </c>
      <c r="Z144" s="50">
        <f t="shared" si="67"/>
        <v>1476.9515351277616</v>
      </c>
      <c r="AA144" s="50">
        <f t="shared" si="67"/>
        <v>5419.7488472690766</v>
      </c>
      <c r="AB144" s="50">
        <f t="shared" si="67"/>
        <v>8638.7674569826449</v>
      </c>
      <c r="AC144" s="50">
        <f t="shared" si="67"/>
        <v>8810.993893418472</v>
      </c>
      <c r="AD144" s="50">
        <f t="shared" si="67"/>
        <v>151479.02997489212</v>
      </c>
    </row>
    <row r="145" spans="1:30" x14ac:dyDescent="0.35">
      <c r="A145" s="49">
        <v>27</v>
      </c>
      <c r="B145" s="50">
        <f t="shared" si="65"/>
        <v>7016.2800244705559</v>
      </c>
      <c r="C145" s="50">
        <f t="shared" si="67"/>
        <v>12224.682396390295</v>
      </c>
      <c r="D145" s="50">
        <f t="shared" si="67"/>
        <v>3545.0912387757608</v>
      </c>
      <c r="E145" s="50">
        <f t="shared" si="67"/>
        <v>8022.5830367357439</v>
      </c>
      <c r="F145" s="50">
        <f t="shared" si="67"/>
        <v>4985.0476920445881</v>
      </c>
      <c r="G145" s="50">
        <f t="shared" si="67"/>
        <v>7333.4406311928233</v>
      </c>
      <c r="H145" s="50">
        <f t="shared" si="67"/>
        <v>4571.7662043675882</v>
      </c>
      <c r="I145" s="50">
        <f t="shared" si="67"/>
        <v>1268.3268307022838</v>
      </c>
      <c r="J145" s="50">
        <f t="shared" si="67"/>
        <v>5810.6760937560712</v>
      </c>
      <c r="K145" s="50">
        <f t="shared" si="67"/>
        <v>9548.9065578540885</v>
      </c>
      <c r="L145" s="50">
        <f t="shared" si="67"/>
        <v>3223.3395159554402</v>
      </c>
      <c r="M145" s="50">
        <f t="shared" si="67"/>
        <v>10035.641780324288</v>
      </c>
      <c r="N145" s="50">
        <f t="shared" si="67"/>
        <v>5628.084282175997</v>
      </c>
      <c r="O145" s="50">
        <f t="shared" si="67"/>
        <v>2302.3901754738422</v>
      </c>
      <c r="P145" s="50">
        <f t="shared" si="67"/>
        <v>3069.9080746601207</v>
      </c>
      <c r="Q145" s="50">
        <f t="shared" si="67"/>
        <v>945.91189477380067</v>
      </c>
      <c r="R145" s="50">
        <f t="shared" si="67"/>
        <v>5999.1330096467991</v>
      </c>
      <c r="S145" s="50">
        <f t="shared" si="67"/>
        <v>8768.0707763123719</v>
      </c>
      <c r="T145" s="50">
        <f t="shared" si="67"/>
        <v>4860.4759217377123</v>
      </c>
      <c r="U145" s="50">
        <f t="shared" si="67"/>
        <v>969.03391455512553</v>
      </c>
      <c r="V145" s="50">
        <f t="shared" si="67"/>
        <v>5376.537294309981</v>
      </c>
      <c r="W145" s="50">
        <f t="shared" si="67"/>
        <v>10677.060142358947</v>
      </c>
      <c r="X145" s="50">
        <f t="shared" si="67"/>
        <v>4736.3064189074876</v>
      </c>
      <c r="Y145" s="50">
        <f t="shared" si="67"/>
        <v>10032.621487009576</v>
      </c>
      <c r="Z145" s="50">
        <f t="shared" si="67"/>
        <v>1634.8652462292187</v>
      </c>
      <c r="AA145" s="50">
        <f t="shared" si="67"/>
        <v>6007.9795819188867</v>
      </c>
      <c r="AB145" s="50">
        <f t="shared" si="67"/>
        <v>9580.3189011824597</v>
      </c>
      <c r="AC145" s="50">
        <f t="shared" si="67"/>
        <v>9782.286778111953</v>
      </c>
      <c r="AD145" s="50">
        <f t="shared" si="67"/>
        <v>167956.7659019338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9F50-AA21-41E7-8F3C-6526127E2EA5}">
  <sheetPr codeName="Sheet12"/>
  <dimension ref="A1:AE167"/>
  <sheetViews>
    <sheetView topLeftCell="P143" zoomScale="70" zoomScaleNormal="70" workbookViewId="0">
      <selection activeCell="AD131" sqref="AD131"/>
    </sheetView>
  </sheetViews>
  <sheetFormatPr defaultRowHeight="14.5" x14ac:dyDescent="0.35"/>
  <cols>
    <col min="1" max="1" width="34.54296875" customWidth="1"/>
    <col min="2" max="2" width="15.1796875" bestFit="1" customWidth="1"/>
    <col min="3" max="3" width="19.26953125" customWidth="1"/>
    <col min="4" max="12" width="15.6328125" bestFit="1" customWidth="1"/>
    <col min="13" max="13" width="16.6328125" bestFit="1" customWidth="1"/>
    <col min="14" max="16" width="15.6328125" bestFit="1" customWidth="1"/>
    <col min="17" max="17" width="14.26953125" bestFit="1" customWidth="1"/>
    <col min="18" max="20" width="15.6328125" bestFit="1" customWidth="1"/>
    <col min="21" max="21" width="14.26953125" bestFit="1" customWidth="1"/>
    <col min="22" max="22" width="15.6328125" bestFit="1" customWidth="1"/>
    <col min="23" max="23" width="16.6328125" bestFit="1" customWidth="1"/>
    <col min="24" max="24" width="15.6328125" bestFit="1" customWidth="1"/>
    <col min="25" max="25" width="16.6328125" bestFit="1" customWidth="1"/>
    <col min="26" max="28" width="15.6328125" bestFit="1" customWidth="1"/>
    <col min="29" max="29" width="16.6328125" bestFit="1" customWidth="1"/>
    <col min="30" max="30" width="23.7265625" bestFit="1" customWidth="1"/>
  </cols>
  <sheetData>
    <row r="1" spans="1:30" x14ac:dyDescent="0.35">
      <c r="A1" s="93" t="s">
        <v>98</v>
      </c>
      <c r="B1" s="94"/>
    </row>
    <row r="2" spans="1:30" x14ac:dyDescent="0.35">
      <c r="A2" s="95" t="s">
        <v>99</v>
      </c>
      <c r="B2" s="96"/>
    </row>
    <row r="3" spans="1:30" x14ac:dyDescent="0.35">
      <c r="A3" s="97" t="s">
        <v>115</v>
      </c>
      <c r="B3" s="98">
        <f>8.8/50</f>
        <v>0.17600000000000002</v>
      </c>
      <c r="C3" s="95" t="s">
        <v>120</v>
      </c>
    </row>
    <row r="4" spans="1:30" x14ac:dyDescent="0.35">
      <c r="A4" s="97" t="s">
        <v>100</v>
      </c>
      <c r="B4" s="99">
        <v>17500</v>
      </c>
    </row>
    <row r="5" spans="1:30" x14ac:dyDescent="0.35">
      <c r="A5" s="97"/>
      <c r="B5" s="96"/>
    </row>
    <row r="6" spans="1:30" ht="15" thickBot="1" x14ac:dyDescent="0.4">
      <c r="A6" s="100" t="s">
        <v>116</v>
      </c>
      <c r="B6" s="101">
        <f>$B$3*$B$4</f>
        <v>3080.0000000000005</v>
      </c>
    </row>
    <row r="7" spans="1:30" ht="15" thickBot="1" x14ac:dyDescent="0.4"/>
    <row r="8" spans="1:30" x14ac:dyDescent="0.35">
      <c r="A8" s="93" t="s">
        <v>113</v>
      </c>
      <c r="B8" s="94"/>
    </row>
    <row r="9" spans="1:30" x14ac:dyDescent="0.35">
      <c r="A9" s="95" t="s">
        <v>102</v>
      </c>
      <c r="B9" s="96"/>
    </row>
    <row r="10" spans="1:30" x14ac:dyDescent="0.35">
      <c r="A10" s="97" t="s">
        <v>115</v>
      </c>
      <c r="B10" s="98">
        <f>150/1000</f>
        <v>0.15</v>
      </c>
    </row>
    <row r="11" spans="1:30" x14ac:dyDescent="0.35">
      <c r="A11" s="97" t="s">
        <v>100</v>
      </c>
      <c r="B11" s="99">
        <v>17500</v>
      </c>
    </row>
    <row r="12" spans="1:30" x14ac:dyDescent="0.35">
      <c r="A12" s="97"/>
      <c r="B12" s="96"/>
    </row>
    <row r="13" spans="1:30" ht="15" thickBot="1" x14ac:dyDescent="0.4">
      <c r="A13" s="100" t="s">
        <v>114</v>
      </c>
      <c r="B13" s="101">
        <f>$B$10*$B$11</f>
        <v>2625</v>
      </c>
    </row>
    <row r="15" spans="1:30" x14ac:dyDescent="0.35">
      <c r="A15" s="92" t="s">
        <v>88</v>
      </c>
      <c r="B15" s="92"/>
      <c r="C15" s="92"/>
      <c r="D15" s="92"/>
      <c r="E15" s="92"/>
      <c r="F15" s="92"/>
      <c r="G15" s="92"/>
      <c r="H15" s="92"/>
      <c r="I15" s="92"/>
      <c r="J15" s="92"/>
      <c r="K15" s="92"/>
      <c r="L15" s="92"/>
      <c r="M15" s="92"/>
      <c r="N15" s="92"/>
      <c r="O15" s="92"/>
      <c r="P15" s="92"/>
      <c r="Q15" s="92"/>
      <c r="R15" s="92"/>
      <c r="S15" s="92"/>
      <c r="T15" s="92"/>
      <c r="U15" s="92"/>
      <c r="V15" s="92"/>
      <c r="W15" s="92"/>
      <c r="X15" s="92"/>
      <c r="Y15" s="92"/>
      <c r="Z15" s="92"/>
      <c r="AA15" s="92"/>
      <c r="AB15" s="92"/>
      <c r="AC15" s="92"/>
      <c r="AD15" s="92"/>
    </row>
    <row r="16" spans="1:30" x14ac:dyDescent="0.35">
      <c r="A16" s="91" t="s">
        <v>83</v>
      </c>
      <c r="B16" s="91" t="s">
        <v>38</v>
      </c>
      <c r="C16" s="91" t="s">
        <v>39</v>
      </c>
      <c r="D16" s="91" t="s">
        <v>40</v>
      </c>
      <c r="E16" s="91" t="s">
        <v>41</v>
      </c>
      <c r="F16" s="91" t="s">
        <v>42</v>
      </c>
      <c r="G16" s="91" t="s">
        <v>43</v>
      </c>
      <c r="H16" s="91" t="s">
        <v>44</v>
      </c>
      <c r="I16" s="91" t="s">
        <v>45</v>
      </c>
      <c r="J16" s="91" t="s">
        <v>46</v>
      </c>
      <c r="K16" s="91" t="s">
        <v>47</v>
      </c>
      <c r="L16" s="91" t="s">
        <v>48</v>
      </c>
      <c r="M16" s="91" t="s">
        <v>49</v>
      </c>
      <c r="N16" s="91" t="s">
        <v>50</v>
      </c>
      <c r="O16" s="91" t="s">
        <v>51</v>
      </c>
      <c r="P16" s="91" t="s">
        <v>52</v>
      </c>
      <c r="Q16" s="91" t="s">
        <v>53</v>
      </c>
      <c r="R16" s="91" t="s">
        <v>54</v>
      </c>
      <c r="S16" s="91" t="s">
        <v>55</v>
      </c>
      <c r="T16" s="91" t="s">
        <v>56</v>
      </c>
      <c r="U16" s="91" t="s">
        <v>57</v>
      </c>
      <c r="V16" s="91" t="s">
        <v>58</v>
      </c>
      <c r="W16" s="91" t="s">
        <v>59</v>
      </c>
      <c r="X16" s="91" t="s">
        <v>60</v>
      </c>
      <c r="Y16" s="91" t="s">
        <v>61</v>
      </c>
      <c r="Z16" s="91" t="s">
        <v>62</v>
      </c>
      <c r="AA16" s="91" t="s">
        <v>63</v>
      </c>
      <c r="AB16" s="91" t="s">
        <v>64</v>
      </c>
      <c r="AC16" s="91" t="s">
        <v>65</v>
      </c>
      <c r="AD16" s="91" t="s">
        <v>89</v>
      </c>
    </row>
    <row r="17" spans="1:30" x14ac:dyDescent="0.35">
      <c r="A17" s="50">
        <v>2</v>
      </c>
      <c r="B17" s="50">
        <v>5.3726790120379802</v>
      </c>
      <c r="C17" s="50">
        <v>8.9248560675921542</v>
      </c>
      <c r="D17" s="50">
        <v>2.5562395633427215</v>
      </c>
      <c r="E17" s="50">
        <v>3.9873389327816966</v>
      </c>
      <c r="F17" s="50">
        <v>3.7998155671310725</v>
      </c>
      <c r="G17" s="50">
        <v>4.4054532313137109</v>
      </c>
      <c r="H17" s="50">
        <v>3.119706901278569</v>
      </c>
      <c r="I17" s="50">
        <v>0.48092116741021362</v>
      </c>
      <c r="J17" s="50">
        <v>4.1174388754579674</v>
      </c>
      <c r="K17" s="50">
        <v>6.0877800762654841</v>
      </c>
      <c r="L17" s="50">
        <v>2.3696134386760712</v>
      </c>
      <c r="M17" s="50">
        <v>7.0666699897814231</v>
      </c>
      <c r="N17" s="50">
        <v>3.7513645539964613</v>
      </c>
      <c r="O17" s="50">
        <v>1.867158487650475</v>
      </c>
      <c r="P17" s="50">
        <v>2.1246666500510929</v>
      </c>
      <c r="Q17" s="50">
        <v>0.84250928395184821</v>
      </c>
      <c r="R17" s="50">
        <v>3.7495700720285128</v>
      </c>
      <c r="S17" s="50">
        <v>3.6401066719836508</v>
      </c>
      <c r="T17" s="50">
        <v>3.7477755900605643</v>
      </c>
      <c r="U17" s="50">
        <v>0.64960247239737812</v>
      </c>
      <c r="V17" s="50">
        <v>2.0250729008299482</v>
      </c>
      <c r="W17" s="50">
        <v>5.9630635794930598</v>
      </c>
      <c r="X17" s="50">
        <v>3.4759115719163578</v>
      </c>
      <c r="Y17" s="50">
        <v>7.0209106995987351</v>
      </c>
      <c r="Z17" s="50">
        <v>1.1843580988460485</v>
      </c>
      <c r="AA17" s="50">
        <v>3.9774692819579798</v>
      </c>
      <c r="AB17" s="50">
        <v>6.0707324975699732</v>
      </c>
      <c r="AC17" s="50">
        <v>5.621214764598859</v>
      </c>
      <c r="AD17" s="50">
        <v>108</v>
      </c>
    </row>
    <row r="18" spans="1:30" x14ac:dyDescent="0.35">
      <c r="A18" s="50">
        <v>3</v>
      </c>
      <c r="B18" s="50">
        <v>5.9868026394721054</v>
      </c>
      <c r="C18" s="50">
        <v>10.272945410917817</v>
      </c>
      <c r="D18" s="50">
        <v>2.9324135172965407</v>
      </c>
      <c r="E18" s="50">
        <v>4.5820835832833433</v>
      </c>
      <c r="F18" s="50">
        <v>4.289142171565687</v>
      </c>
      <c r="G18" s="50">
        <v>5.4119176164767051</v>
      </c>
      <c r="H18" s="50">
        <v>3.4823035392921415</v>
      </c>
      <c r="I18" s="50">
        <v>0.53989202159568084</v>
      </c>
      <c r="J18" s="50">
        <v>4.7250549890021993</v>
      </c>
      <c r="K18" s="50">
        <v>7.1305738852229554</v>
      </c>
      <c r="L18" s="50">
        <v>2.6924615076984604</v>
      </c>
      <c r="M18" s="50">
        <v>7.9464107178564278</v>
      </c>
      <c r="N18" s="50">
        <v>4.3601279744051187</v>
      </c>
      <c r="O18" s="50">
        <v>2.1015796840631875</v>
      </c>
      <c r="P18" s="50">
        <v>2.4575084983003399</v>
      </c>
      <c r="Q18" s="50">
        <v>0.93481303739252142</v>
      </c>
      <c r="R18" s="50">
        <v>4.4611077784443109</v>
      </c>
      <c r="S18" s="50">
        <v>4.8000399920015999</v>
      </c>
      <c r="T18" s="50">
        <v>4.2261547690461905</v>
      </c>
      <c r="U18" s="50">
        <v>0.72585482903419307</v>
      </c>
      <c r="V18" s="50">
        <v>2.2995400919816036</v>
      </c>
      <c r="W18" s="50">
        <v>7.234553089382123</v>
      </c>
      <c r="X18" s="50">
        <v>3.9882023595280942</v>
      </c>
      <c r="Y18" s="50">
        <v>8.0183963207358531</v>
      </c>
      <c r="Z18" s="50">
        <v>1.3847230553889223</v>
      </c>
      <c r="AA18" s="50">
        <v>4.5120975804839034</v>
      </c>
      <c r="AB18" s="50">
        <v>6.9696060787842429</v>
      </c>
      <c r="AC18" s="50">
        <v>6.5336932613477305</v>
      </c>
      <c r="AD18" s="50">
        <v>125</v>
      </c>
    </row>
    <row r="19" spans="1:30" x14ac:dyDescent="0.35">
      <c r="A19" s="50">
        <v>4</v>
      </c>
      <c r="B19" s="50">
        <v>9.6852120054233932</v>
      </c>
      <c r="C19" s="50">
        <v>16.578962775791936</v>
      </c>
      <c r="D19" s="50">
        <v>4.8291168495008012</v>
      </c>
      <c r="E19" s="50">
        <v>7.5063170220633539</v>
      </c>
      <c r="F19" s="50">
        <v>6.8858159743621341</v>
      </c>
      <c r="G19" s="50">
        <v>8.7616017502773325</v>
      </c>
      <c r="H19" s="50">
        <v>5.8193793911007026</v>
      </c>
      <c r="I19" s="50">
        <v>1.0188278072229753</v>
      </c>
      <c r="J19" s="50">
        <v>7.6808825342043621</v>
      </c>
      <c r="K19" s="50">
        <v>11.543541230124491</v>
      </c>
      <c r="L19" s="50">
        <v>4.3895291507457168</v>
      </c>
      <c r="M19" s="50">
        <v>13.140022186614075</v>
      </c>
      <c r="N19" s="50">
        <v>7.1936860594108216</v>
      </c>
      <c r="O19" s="50">
        <v>3.377049180327869</v>
      </c>
      <c r="P19" s="50">
        <v>4.0737242696906204</v>
      </c>
      <c r="Q19" s="50">
        <v>1.4917416492049795</v>
      </c>
      <c r="R19" s="50">
        <v>7.2936644890915812</v>
      </c>
      <c r="S19" s="50">
        <v>8.3236010107235288</v>
      </c>
      <c r="T19" s="50">
        <v>6.8382071983236772</v>
      </c>
      <c r="U19" s="50">
        <v>1.1854585233575741</v>
      </c>
      <c r="V19" s="50">
        <v>4.4704640700110927</v>
      </c>
      <c r="W19" s="50">
        <v>12.279890299519289</v>
      </c>
      <c r="X19" s="50">
        <v>6.3637063971403913</v>
      </c>
      <c r="Y19" s="50">
        <v>12.903565265623072</v>
      </c>
      <c r="Z19" s="50">
        <v>2.245547269813879</v>
      </c>
      <c r="AA19" s="50">
        <v>7.5047300628620732</v>
      </c>
      <c r="AB19" s="50">
        <v>11.660976211019351</v>
      </c>
      <c r="AC19" s="50">
        <v>10.954779366448909</v>
      </c>
      <c r="AD19" s="50">
        <v>206</v>
      </c>
    </row>
    <row r="20" spans="1:30" x14ac:dyDescent="0.35">
      <c r="A20" s="50">
        <v>5</v>
      </c>
      <c r="B20" s="50">
        <v>17.793128276668991</v>
      </c>
      <c r="C20" s="50">
        <v>29.994374817181555</v>
      </c>
      <c r="D20" s="50">
        <v>8.5702285324273024</v>
      </c>
      <c r="E20" s="50">
        <v>15.538705007912757</v>
      </c>
      <c r="F20" s="50">
        <v>12.520456914849731</v>
      </c>
      <c r="G20" s="50">
        <v>16.265478628055408</v>
      </c>
      <c r="H20" s="50">
        <v>10.593794298314695</v>
      </c>
      <c r="I20" s="50">
        <v>2.2031216014520467</v>
      </c>
      <c r="J20" s="50">
        <v>14.082307674999436</v>
      </c>
      <c r="K20" s="50">
        <v>21.287341838609752</v>
      </c>
      <c r="L20" s="50">
        <v>7.8833562090767941</v>
      </c>
      <c r="M20" s="50">
        <v>23.929377704775405</v>
      </c>
      <c r="N20" s="50">
        <v>12.916619790143178</v>
      </c>
      <c r="O20" s="50">
        <v>6.0678472050341634</v>
      </c>
      <c r="P20" s="50">
        <v>7.3589391655228784</v>
      </c>
      <c r="Q20" s="50">
        <v>2.6762369777017749</v>
      </c>
      <c r="R20" s="50">
        <v>13.62914294714578</v>
      </c>
      <c r="S20" s="50">
        <v>16.328180665871638</v>
      </c>
      <c r="T20" s="50">
        <v>12.246848022560732</v>
      </c>
      <c r="U20" s="50">
        <v>2.2629735466402656</v>
      </c>
      <c r="V20" s="50">
        <v>9.1943988179615825</v>
      </c>
      <c r="W20" s="50">
        <v>22.199371479573085</v>
      </c>
      <c r="X20" s="50">
        <v>11.511524124534047</v>
      </c>
      <c r="Y20" s="50">
        <v>23.430611494873581</v>
      </c>
      <c r="Z20" s="50">
        <v>4.0385812538907508</v>
      </c>
      <c r="AA20" s="50">
        <v>13.415386000045</v>
      </c>
      <c r="AB20" s="50">
        <v>21.546700267758698</v>
      </c>
      <c r="AC20" s="50">
        <v>20.514966736418931</v>
      </c>
      <c r="AD20" s="50">
        <v>380</v>
      </c>
    </row>
    <row r="21" spans="1:30" x14ac:dyDescent="0.35">
      <c r="A21" s="50">
        <v>6</v>
      </c>
      <c r="B21" s="50">
        <v>21.629965182606117</v>
      </c>
      <c r="C21" s="50">
        <v>36.938780650418551</v>
      </c>
      <c r="D21" s="50">
        <v>10.638032446847914</v>
      </c>
      <c r="E21" s="50">
        <v>19.965582635750796</v>
      </c>
      <c r="F21" s="50">
        <v>15.39291058596933</v>
      </c>
      <c r="G21" s="50">
        <v>20.17231646788651</v>
      </c>
      <c r="H21" s="50">
        <v>13.199429587376844</v>
      </c>
      <c r="I21" s="50">
        <v>2.7085635973035038</v>
      </c>
      <c r="J21" s="50">
        <v>17.232491295651531</v>
      </c>
      <c r="K21" s="50">
        <v>26.801814949255501</v>
      </c>
      <c r="L21" s="50">
        <v>9.7725535224831468</v>
      </c>
      <c r="M21" s="50">
        <v>29.668056893103195</v>
      </c>
      <c r="N21" s="50">
        <v>16.328468775464849</v>
      </c>
      <c r="O21" s="50">
        <v>7.368834728498407</v>
      </c>
      <c r="P21" s="50">
        <v>9.0156974590710419</v>
      </c>
      <c r="Q21" s="50">
        <v>3.1921105267056817</v>
      </c>
      <c r="R21" s="50">
        <v>16.748944366249351</v>
      </c>
      <c r="S21" s="50">
        <v>20.312474998148012</v>
      </c>
      <c r="T21" s="50">
        <v>14.867316097488704</v>
      </c>
      <c r="U21" s="50">
        <v>2.796162678716942</v>
      </c>
      <c r="V21" s="50">
        <v>11.485991554929996</v>
      </c>
      <c r="W21" s="50">
        <v>28.059737758352473</v>
      </c>
      <c r="X21" s="50">
        <v>14.429320690421513</v>
      </c>
      <c r="Y21" s="50">
        <v>29.289628861397141</v>
      </c>
      <c r="Z21" s="50">
        <v>4.9475961182309796</v>
      </c>
      <c r="AA21" s="50">
        <v>17.025757463515816</v>
      </c>
      <c r="AB21" s="50">
        <v>26.871894214386252</v>
      </c>
      <c r="AC21" s="50">
        <v>26.139565893769909</v>
      </c>
      <c r="AD21" s="50">
        <v>473</v>
      </c>
    </row>
    <row r="22" spans="1:30" x14ac:dyDescent="0.35">
      <c r="A22" s="50">
        <v>7</v>
      </c>
      <c r="B22" s="50">
        <v>24.984756164624621</v>
      </c>
      <c r="C22" s="50">
        <v>42.680099425881515</v>
      </c>
      <c r="D22" s="50">
        <v>12.30417280746134</v>
      </c>
      <c r="E22" s="50">
        <v>23.527683069004201</v>
      </c>
      <c r="F22" s="50">
        <v>17.780339191834759</v>
      </c>
      <c r="G22" s="50">
        <v>23.301027254129913</v>
      </c>
      <c r="H22" s="50">
        <v>15.469259365170144</v>
      </c>
      <c r="I22" s="50">
        <v>3.3593629704581947</v>
      </c>
      <c r="J22" s="50">
        <v>19.92952200787488</v>
      </c>
      <c r="K22" s="50">
        <v>31.505158267526006</v>
      </c>
      <c r="L22" s="50">
        <v>11.288269065792658</v>
      </c>
      <c r="M22" s="50">
        <v>34.2695497239392</v>
      </c>
      <c r="N22" s="50">
        <v>18.747673830316096</v>
      </c>
      <c r="O22" s="50">
        <v>8.4429291040672219</v>
      </c>
      <c r="P22" s="50">
        <v>10.365456105233058</v>
      </c>
      <c r="Q22" s="50">
        <v>3.6305404632542175</v>
      </c>
      <c r="R22" s="50">
        <v>19.322408218033036</v>
      </c>
      <c r="S22" s="50">
        <v>23.823145113393899</v>
      </c>
      <c r="T22" s="50">
        <v>17.662963859132002</v>
      </c>
      <c r="U22" s="50">
        <v>3.2096082356305402</v>
      </c>
      <c r="V22" s="50">
        <v>14.246936934955237</v>
      </c>
      <c r="W22" s="50">
        <v>33.132223224302145</v>
      </c>
      <c r="X22" s="50">
        <v>16.61468071533842</v>
      </c>
      <c r="Y22" s="50">
        <v>34.868568663249818</v>
      </c>
      <c r="Z22" s="50">
        <v>5.6502056707947466</v>
      </c>
      <c r="AA22" s="50">
        <v>20.318074833373661</v>
      </c>
      <c r="AB22" s="50">
        <v>31.039704361980597</v>
      </c>
      <c r="AC22" s="50">
        <v>30.525681353247837</v>
      </c>
      <c r="AD22" s="50">
        <v>552</v>
      </c>
    </row>
    <row r="23" spans="1:30" x14ac:dyDescent="0.35">
      <c r="A23" s="50">
        <v>8</v>
      </c>
      <c r="B23" s="50">
        <v>50.390476970571186</v>
      </c>
      <c r="C23" s="50">
        <v>86.392828930810921</v>
      </c>
      <c r="D23" s="50">
        <v>24.919925049146546</v>
      </c>
      <c r="E23" s="50">
        <v>47.830349185518102</v>
      </c>
      <c r="F23" s="50">
        <v>35.79385053167502</v>
      </c>
      <c r="G23" s="50">
        <v>48.074387032038963</v>
      </c>
      <c r="H23" s="50">
        <v>31.122889233517867</v>
      </c>
      <c r="I23" s="50">
        <v>6.8957266835716498</v>
      </c>
      <c r="J23" s="50">
        <v>40.483543322093119</v>
      </c>
      <c r="K23" s="50">
        <v>63.50486770456282</v>
      </c>
      <c r="L23" s="50">
        <v>22.799101523663186</v>
      </c>
      <c r="M23" s="50">
        <v>69.44353386388552</v>
      </c>
      <c r="N23" s="50">
        <v>38.224784065079461</v>
      </c>
      <c r="O23" s="50">
        <v>17.056341734235655</v>
      </c>
      <c r="P23" s="50">
        <v>21.231618145954656</v>
      </c>
      <c r="Q23" s="50">
        <v>7.332803550494555</v>
      </c>
      <c r="R23" s="50">
        <v>39.784799460583322</v>
      </c>
      <c r="S23" s="50">
        <v>50.476559032984724</v>
      </c>
      <c r="T23" s="50">
        <v>35.095977894280921</v>
      </c>
      <c r="U23" s="50">
        <v>6.5383175400758926</v>
      </c>
      <c r="V23" s="50">
        <v>29.269178081234092</v>
      </c>
      <c r="W23" s="50">
        <v>67.77675103271352</v>
      </c>
      <c r="X23" s="50">
        <v>33.47651094223216</v>
      </c>
      <c r="Y23" s="50">
        <v>69.206060969724973</v>
      </c>
      <c r="Z23" s="50">
        <v>11.56749896839715</v>
      </c>
      <c r="AA23" s="50">
        <v>40.408869709492762</v>
      </c>
      <c r="AB23" s="50">
        <v>63.491016820242514</v>
      </c>
      <c r="AC23" s="50">
        <v>62.203286127284933</v>
      </c>
      <c r="AD23" s="50">
        <v>1120.7918541060701</v>
      </c>
    </row>
    <row r="24" spans="1:30" x14ac:dyDescent="0.35">
      <c r="A24" s="50">
        <v>9</v>
      </c>
      <c r="B24" s="50">
        <v>60.265820423142749</v>
      </c>
      <c r="C24" s="50">
        <v>103.49190795006369</v>
      </c>
      <c r="D24" s="50">
        <v>29.868385546779887</v>
      </c>
      <c r="E24" s="50">
        <v>58.375919628820917</v>
      </c>
      <c r="F24" s="50">
        <v>42.809611137375022</v>
      </c>
      <c r="G24" s="50">
        <v>58.045914921249349</v>
      </c>
      <c r="H24" s="50">
        <v>37.427147859497531</v>
      </c>
      <c r="I24" s="50">
        <v>8.5121524331685716</v>
      </c>
      <c r="J24" s="50">
        <v>48.566842812406804</v>
      </c>
      <c r="K24" s="50">
        <v>76.55798374880986</v>
      </c>
      <c r="L24" s="50">
        <v>27.309182544570081</v>
      </c>
      <c r="M24" s="50">
        <v>83.367963524820837</v>
      </c>
      <c r="N24" s="50">
        <v>45.978862929868413</v>
      </c>
      <c r="O24" s="50">
        <v>20.336629792194042</v>
      </c>
      <c r="P24" s="50">
        <v>25.490255004985265</v>
      </c>
      <c r="Q24" s="50">
        <v>8.7052802549094146</v>
      </c>
      <c r="R24" s="50">
        <v>47.976899056735725</v>
      </c>
      <c r="S24" s="50">
        <v>61.864964906811238</v>
      </c>
      <c r="T24" s="50">
        <v>41.951407512603552</v>
      </c>
      <c r="U24" s="50">
        <v>7.8701112467179426</v>
      </c>
      <c r="V24" s="50">
        <v>36.124204317065207</v>
      </c>
      <c r="W24" s="50">
        <v>82.125719118859962</v>
      </c>
      <c r="X24" s="50">
        <v>40.101698044087023</v>
      </c>
      <c r="Y24" s="50">
        <v>83.10978957165905</v>
      </c>
      <c r="Z24" s="50">
        <v>13.855290550073125</v>
      </c>
      <c r="AA24" s="50">
        <v>48.656152966257395</v>
      </c>
      <c r="AB24" s="50">
        <v>76.570090843239669</v>
      </c>
      <c r="AC24" s="50">
        <v>75.357878136758671</v>
      </c>
      <c r="AD24" s="50">
        <v>1350.6740667835313</v>
      </c>
    </row>
    <row r="25" spans="1:30" x14ac:dyDescent="0.35">
      <c r="A25" s="50">
        <v>10</v>
      </c>
      <c r="B25" s="50">
        <v>70.73552237705303</v>
      </c>
      <c r="C25" s="50">
        <v>121.64638320452794</v>
      </c>
      <c r="D25" s="50">
        <v>35.124790713955719</v>
      </c>
      <c r="E25" s="50">
        <v>69.739302210170422</v>
      </c>
      <c r="F25" s="50">
        <v>50.247781079279918</v>
      </c>
      <c r="G25" s="50">
        <v>68.703539794852603</v>
      </c>
      <c r="H25" s="50">
        <v>44.142851680688707</v>
      </c>
      <c r="I25" s="50">
        <v>10.267274412278317</v>
      </c>
      <c r="J25" s="50">
        <v>57.160000792542917</v>
      </c>
      <c r="K25" s="50">
        <v>90.491662091209747</v>
      </c>
      <c r="L25" s="50">
        <v>32.097269522959721</v>
      </c>
      <c r="M25" s="50">
        <v>98.179690013095595</v>
      </c>
      <c r="N25" s="50">
        <v>54.240711012185926</v>
      </c>
      <c r="O25" s="50">
        <v>23.804603222536798</v>
      </c>
      <c r="P25" s="50">
        <v>30.020474517377675</v>
      </c>
      <c r="Q25" s="50">
        <v>10.150270545635157</v>
      </c>
      <c r="R25" s="50">
        <v>56.723801415445934</v>
      </c>
      <c r="S25" s="50">
        <v>74.172571932766331</v>
      </c>
      <c r="T25" s="50">
        <v>49.21591486962248</v>
      </c>
      <c r="U25" s="50">
        <v>9.2899412610963807</v>
      </c>
      <c r="V25" s="50">
        <v>43.566643132089126</v>
      </c>
      <c r="W25" s="50">
        <v>97.504907171710911</v>
      </c>
      <c r="X25" s="50">
        <v>47.135720129665827</v>
      </c>
      <c r="Y25" s="50">
        <v>97.903606227916001</v>
      </c>
      <c r="Z25" s="50">
        <v>16.284030831132466</v>
      </c>
      <c r="AA25" s="50">
        <v>57.45107299710439</v>
      </c>
      <c r="AB25" s="50">
        <v>90.535769487889652</v>
      </c>
      <c r="AC25" s="50">
        <v>89.454850985681404</v>
      </c>
      <c r="AD25" s="50">
        <v>1595.9909576324708</v>
      </c>
    </row>
    <row r="26" spans="1:30" x14ac:dyDescent="0.35">
      <c r="A26" s="50">
        <v>11</v>
      </c>
      <c r="B26" s="50">
        <v>81.771309221682429</v>
      </c>
      <c r="C26" s="50">
        <v>140.80720984863245</v>
      </c>
      <c r="D26" s="50">
        <v>40.674938462906262</v>
      </c>
      <c r="E26" s="50">
        <v>81.889681851688394</v>
      </c>
      <c r="F26" s="50">
        <v>58.08827334072798</v>
      </c>
      <c r="G26" s="50">
        <v>80.018420441700997</v>
      </c>
      <c r="H26" s="50">
        <v>51.251842431492982</v>
      </c>
      <c r="I26" s="50">
        <v>12.156323922481775</v>
      </c>
      <c r="J26" s="50">
        <v>66.239794956395585</v>
      </c>
      <c r="K26" s="50">
        <v>105.26820818975655</v>
      </c>
      <c r="L26" s="50">
        <v>37.150427558255814</v>
      </c>
      <c r="M26" s="50">
        <v>113.83867956876186</v>
      </c>
      <c r="N26" s="50">
        <v>62.987988317326369</v>
      </c>
      <c r="O26" s="50">
        <v>27.450903516879176</v>
      </c>
      <c r="P26" s="50">
        <v>34.810032066386917</v>
      </c>
      <c r="Q26" s="50">
        <v>11.663879258545686</v>
      </c>
      <c r="R26" s="50">
        <v>66.001842187824579</v>
      </c>
      <c r="S26" s="50">
        <v>87.365979706529515</v>
      </c>
      <c r="T26" s="50">
        <v>56.86988450253002</v>
      </c>
      <c r="U26" s="50">
        <v>10.793967796081498</v>
      </c>
      <c r="V26" s="50">
        <v>51.576273815580208</v>
      </c>
      <c r="W26" s="50">
        <v>113.87266690397747</v>
      </c>
      <c r="X26" s="50">
        <v>54.559574643787236</v>
      </c>
      <c r="Y26" s="50">
        <v>113.54752272085749</v>
      </c>
      <c r="Z26" s="50">
        <v>18.847158679793928</v>
      </c>
      <c r="AA26" s="50">
        <v>66.769843115194362</v>
      </c>
      <c r="AB26" s="50">
        <v>105.35026866158289</v>
      </c>
      <c r="AC26" s="50">
        <v>104.45603018914345</v>
      </c>
      <c r="AD26" s="50">
        <v>1856.0789258765037</v>
      </c>
    </row>
    <row r="27" spans="1:30" x14ac:dyDescent="0.35">
      <c r="A27" s="50">
        <v>12</v>
      </c>
      <c r="B27" s="50">
        <v>93.348798697550833</v>
      </c>
      <c r="C27" s="50">
        <v>160.93204146498593</v>
      </c>
      <c r="D27" s="50">
        <v>46.506561454076476</v>
      </c>
      <c r="E27" s="50">
        <v>94.800124173038611</v>
      </c>
      <c r="F27" s="50">
        <v>66.313765208597189</v>
      </c>
      <c r="G27" s="50">
        <v>91.965515940358301</v>
      </c>
      <c r="H27" s="50">
        <v>58.73839798269929</v>
      </c>
      <c r="I27" s="50">
        <v>14.17510708009198</v>
      </c>
      <c r="J27" s="50">
        <v>75.786153154509265</v>
      </c>
      <c r="K27" s="50">
        <v>120.85492858446416</v>
      </c>
      <c r="L27" s="50">
        <v>42.457489089024349</v>
      </c>
      <c r="M27" s="50">
        <v>130.31031143262618</v>
      </c>
      <c r="N27" s="50">
        <v>72.201348683013535</v>
      </c>
      <c r="O27" s="50">
        <v>31.267479373015515</v>
      </c>
      <c r="P27" s="50">
        <v>39.848338224450032</v>
      </c>
      <c r="Q27" s="50">
        <v>13.24276719024957</v>
      </c>
      <c r="R27" s="50">
        <v>75.790492442843899</v>
      </c>
      <c r="S27" s="50">
        <v>101.41592462258507</v>
      </c>
      <c r="T27" s="50">
        <v>64.896407598578307</v>
      </c>
      <c r="U27" s="50">
        <v>12.37886402932839</v>
      </c>
      <c r="V27" s="50">
        <v>60.135314529641917</v>
      </c>
      <c r="W27" s="50">
        <v>131.19275420717258</v>
      </c>
      <c r="X27" s="50">
        <v>62.356854526872127</v>
      </c>
      <c r="Y27" s="50">
        <v>130.00694961888937</v>
      </c>
      <c r="Z27" s="50">
        <v>21.539009577484066</v>
      </c>
      <c r="AA27" s="50">
        <v>76.591849532112761</v>
      </c>
      <c r="AB27" s="50">
        <v>120.98080886037768</v>
      </c>
      <c r="AC27" s="50">
        <v>120.32819873906153</v>
      </c>
      <c r="AD27" s="50">
        <v>2130.3625560176993</v>
      </c>
    </row>
    <row r="28" spans="1:30" x14ac:dyDescent="0.35">
      <c r="A28" s="50">
        <v>13</v>
      </c>
      <c r="B28" s="50">
        <v>105.44667480285983</v>
      </c>
      <c r="C28" s="50">
        <v>181.98381618124361</v>
      </c>
      <c r="D28" s="50">
        <v>52.608919331825945</v>
      </c>
      <c r="E28" s="50">
        <v>108.44679728541509</v>
      </c>
      <c r="F28" s="50">
        <v>74.909112189233753</v>
      </c>
      <c r="G28" s="50">
        <v>104.52280082110244</v>
      </c>
      <c r="H28" s="50">
        <v>66.588723604032623</v>
      </c>
      <c r="I28" s="50">
        <v>16.319893029005268</v>
      </c>
      <c r="J28" s="50">
        <v>85.781491150363877</v>
      </c>
      <c r="K28" s="50">
        <v>137.22309364481907</v>
      </c>
      <c r="L28" s="50">
        <v>48.008680758601102</v>
      </c>
      <c r="M28" s="50">
        <v>147.56424211398999</v>
      </c>
      <c r="N28" s="50">
        <v>81.863815001486643</v>
      </c>
      <c r="O28" s="50">
        <v>35.247307150139633</v>
      </c>
      <c r="P28" s="50">
        <v>45.12611152108628</v>
      </c>
      <c r="Q28" s="50">
        <v>14.884030757041337</v>
      </c>
      <c r="R28" s="50">
        <v>86.071708906537282</v>
      </c>
      <c r="S28" s="50">
        <v>116.29645971364417</v>
      </c>
      <c r="T28" s="50">
        <v>73.280707238081476</v>
      </c>
      <c r="U28" s="50">
        <v>14.04170925870018</v>
      </c>
      <c r="V28" s="50">
        <v>69.22794779909421</v>
      </c>
      <c r="W28" s="50">
        <v>149.43322389554842</v>
      </c>
      <c r="X28" s="50">
        <v>70.51320034445655</v>
      </c>
      <c r="Y28" s="50">
        <v>147.25156454211012</v>
      </c>
      <c r="Z28" s="50">
        <v>24.354626300977571</v>
      </c>
      <c r="AA28" s="50">
        <v>86.898991094025462</v>
      </c>
      <c r="AB28" s="50">
        <v>137.3985782647901</v>
      </c>
      <c r="AC28" s="50">
        <v>137.04208267516708</v>
      </c>
      <c r="AD28" s="50">
        <v>2418.3363093753792</v>
      </c>
    </row>
    <row r="29" spans="1:30" x14ac:dyDescent="0.35">
      <c r="A29" s="50">
        <v>14</v>
      </c>
      <c r="B29" s="50">
        <v>118.04608938833483</v>
      </c>
      <c r="C29" s="50">
        <v>203.92973001948556</v>
      </c>
      <c r="D29" s="50">
        <v>58.972502519998656</v>
      </c>
      <c r="E29" s="50">
        <v>122.8083988779551</v>
      </c>
      <c r="F29" s="50">
        <v>83.86092293928057</v>
      </c>
      <c r="G29" s="50">
        <v>117.67069186013887</v>
      </c>
      <c r="H29" s="50">
        <v>74.790581509945312</v>
      </c>
      <c r="I29" s="50">
        <v>18.587330940901044</v>
      </c>
      <c r="J29" s="50">
        <v>96.210231237264523</v>
      </c>
      <c r="K29" s="50">
        <v>154.34718088017635</v>
      </c>
      <c r="L29" s="50">
        <v>53.795352491531077</v>
      </c>
      <c r="M29" s="50">
        <v>165.57357940301225</v>
      </c>
      <c r="N29" s="50">
        <v>91.960324184610101</v>
      </c>
      <c r="O29" s="50">
        <v>39.384188579887976</v>
      </c>
      <c r="P29" s="50">
        <v>50.635125900176476</v>
      </c>
      <c r="Q29" s="50">
        <v>16.58511518581491</v>
      </c>
      <c r="R29" s="50">
        <v>96.829459847002568</v>
      </c>
      <c r="S29" s="50">
        <v>131.9843489536793</v>
      </c>
      <c r="T29" s="50">
        <v>82.009721711477184</v>
      </c>
      <c r="U29" s="50">
        <v>15.779911046028277</v>
      </c>
      <c r="V29" s="50">
        <v>78.839968240572247</v>
      </c>
      <c r="W29" s="50">
        <v>168.56562036437495</v>
      </c>
      <c r="X29" s="50">
        <v>79.015902470885734</v>
      </c>
      <c r="Y29" s="50">
        <v>165.25448888648017</v>
      </c>
      <c r="Z29" s="50">
        <v>27.2896214668535</v>
      </c>
      <c r="AA29" s="50">
        <v>97.67519803687486</v>
      </c>
      <c r="AB29" s="50">
        <v>154.57797609452737</v>
      </c>
      <c r="AC29" s="50">
        <v>154.57160835806755</v>
      </c>
      <c r="AD29" s="50">
        <v>2719.5511713953365</v>
      </c>
    </row>
    <row r="30" spans="1:30" x14ac:dyDescent="0.35">
      <c r="A30" s="50">
        <v>15</v>
      </c>
      <c r="B30" s="50">
        <v>131.13021601157013</v>
      </c>
      <c r="C30" s="50">
        <v>226.74047064101373</v>
      </c>
      <c r="D30" s="50">
        <v>65.588811065614081</v>
      </c>
      <c r="E30" s="50">
        <v>137.86572330725539</v>
      </c>
      <c r="F30" s="50">
        <v>93.157242347046591</v>
      </c>
      <c r="G30" s="50">
        <v>131.39161801312113</v>
      </c>
      <c r="H30" s="50">
        <v>83.333013655688291</v>
      </c>
      <c r="I30" s="50">
        <v>20.974386829196408</v>
      </c>
      <c r="J30" s="50">
        <v>107.05844260340012</v>
      </c>
      <c r="K30" s="50">
        <v>172.20430779198716</v>
      </c>
      <c r="L30" s="50">
        <v>59.80977529761379</v>
      </c>
      <c r="M30" s="50">
        <v>184.31426499753201</v>
      </c>
      <c r="N30" s="50">
        <v>102.47738661450228</v>
      </c>
      <c r="O30" s="50">
        <v>43.672600255222036</v>
      </c>
      <c r="P30" s="50">
        <v>56.368021953516248</v>
      </c>
      <c r="Q30" s="50">
        <v>18.34375011083576</v>
      </c>
      <c r="R30" s="50">
        <v>108.04936964833679</v>
      </c>
      <c r="S30" s="50">
        <v>148.45860830909035</v>
      </c>
      <c r="T30" s="50">
        <v>91.071793969140629</v>
      </c>
      <c r="U30" s="50">
        <v>17.591146922444658</v>
      </c>
      <c r="V30" s="50">
        <v>88.958514414844402</v>
      </c>
      <c r="W30" s="50">
        <v>188.56436892867239</v>
      </c>
      <c r="X30" s="50">
        <v>87.853604176273137</v>
      </c>
      <c r="Y30" s="50">
        <v>183.99167234523566</v>
      </c>
      <c r="Z30" s="50">
        <v>30.340074947853505</v>
      </c>
      <c r="AA30" s="50">
        <v>108.90607157510249</v>
      </c>
      <c r="AB30" s="50">
        <v>172.49604535259826</v>
      </c>
      <c r="AC30" s="50">
        <v>172.8933439758988</v>
      </c>
      <c r="AD30" s="50">
        <v>3033.6046460606053</v>
      </c>
    </row>
    <row r="31" spans="1:30" x14ac:dyDescent="0.35">
      <c r="A31" s="50">
        <v>16</v>
      </c>
      <c r="B31" s="50">
        <v>144.68390950680873</v>
      </c>
      <c r="C31" s="50">
        <v>250.38963207842576</v>
      </c>
      <c r="D31" s="50">
        <v>72.450185663185422</v>
      </c>
      <c r="E31" s="50">
        <v>153.60132723021962</v>
      </c>
      <c r="F31" s="50">
        <v>102.78730970513075</v>
      </c>
      <c r="G31" s="50">
        <v>145.66969035971181</v>
      </c>
      <c r="H31" s="50">
        <v>92.206129511948021</v>
      </c>
      <c r="I31" s="50">
        <v>23.47829442240419</v>
      </c>
      <c r="J31" s="50">
        <v>118.31356639859995</v>
      </c>
      <c r="K31" s="50">
        <v>190.77379702056473</v>
      </c>
      <c r="L31" s="50">
        <v>66.044986842208488</v>
      </c>
      <c r="M31" s="50">
        <v>203.76460233287963</v>
      </c>
      <c r="N31" s="50">
        <v>113.40282538280691</v>
      </c>
      <c r="O31" s="50">
        <v>48.107578998061868</v>
      </c>
      <c r="P31" s="50">
        <v>62.31816254649285</v>
      </c>
      <c r="Q31" s="50">
        <v>20.157900653434947</v>
      </c>
      <c r="R31" s="50">
        <v>119.71844624268806</v>
      </c>
      <c r="S31" s="50">
        <v>165.70015038643217</v>
      </c>
      <c r="T31" s="50">
        <v>100.45643473458465</v>
      </c>
      <c r="U31" s="50">
        <v>19.47331973309619</v>
      </c>
      <c r="V31" s="50">
        <v>99.571860363963097</v>
      </c>
      <c r="W31" s="50">
        <v>209.40630771366185</v>
      </c>
      <c r="X31" s="50">
        <v>97.016074845410273</v>
      </c>
      <c r="Y31" s="50">
        <v>203.44142209538134</v>
      </c>
      <c r="Z31" s="50">
        <v>33.502455524963011</v>
      </c>
      <c r="AA31" s="50">
        <v>120.57860776089592</v>
      </c>
      <c r="AB31" s="50">
        <v>191.13203779083807</v>
      </c>
      <c r="AC31" s="50">
        <v>191.98607006691307</v>
      </c>
      <c r="AD31" s="50">
        <v>3360.1330859117115</v>
      </c>
    </row>
    <row r="32" spans="1:30" x14ac:dyDescent="0.35">
      <c r="A32" s="50">
        <v>17</v>
      </c>
      <c r="B32" s="50">
        <v>158.69344103647504</v>
      </c>
      <c r="C32" s="50">
        <v>274.85325882004821</v>
      </c>
      <c r="D32" s="50">
        <v>79.549675984929095</v>
      </c>
      <c r="E32" s="50">
        <v>169.99926647496548</v>
      </c>
      <c r="F32" s="50">
        <v>112.74137049962161</v>
      </c>
      <c r="G32" s="50">
        <v>160.49044386866757</v>
      </c>
      <c r="H32" s="50">
        <v>101.40094038813318</v>
      </c>
      <c r="I32" s="50">
        <v>26.096516274411481</v>
      </c>
      <c r="J32" s="50">
        <v>129.96420139074195</v>
      </c>
      <c r="K32" s="50">
        <v>210.0368364061768</v>
      </c>
      <c r="L32" s="50">
        <v>72.494671153505649</v>
      </c>
      <c r="M32" s="50">
        <v>223.90488832379617</v>
      </c>
      <c r="N32" s="50">
        <v>124.72557269656814</v>
      </c>
      <c r="O32" s="50">
        <v>52.68463279799127</v>
      </c>
      <c r="P32" s="50">
        <v>68.479520213292574</v>
      </c>
      <c r="Q32" s="50">
        <v>22.025729508305666</v>
      </c>
      <c r="R32" s="50">
        <v>131.82486799957056</v>
      </c>
      <c r="S32" s="50">
        <v>183.69150416896065</v>
      </c>
      <c r="T32" s="50">
        <v>110.15413819708536</v>
      </c>
      <c r="U32" s="50">
        <v>21.424522758252809</v>
      </c>
      <c r="V32" s="50">
        <v>110.66925060149738</v>
      </c>
      <c r="W32" s="50">
        <v>231.07032069856928</v>
      </c>
      <c r="X32" s="50">
        <v>106.49403331984969</v>
      </c>
      <c r="Y32" s="50">
        <v>223.58403553155887</v>
      </c>
      <c r="Z32" s="50">
        <v>36.773559859608021</v>
      </c>
      <c r="AA32" s="50">
        <v>132.680981758928</v>
      </c>
      <c r="AB32" s="50">
        <v>210.46707375901127</v>
      </c>
      <c r="AC32" s="50">
        <v>211.83044288233805</v>
      </c>
      <c r="AD32" s="50">
        <v>3698.805697372859</v>
      </c>
    </row>
    <row r="33" spans="1:30" x14ac:dyDescent="0.35">
      <c r="A33" s="50">
        <v>18</v>
      </c>
      <c r="B33" s="50">
        <v>173.14628834299307</v>
      </c>
      <c r="C33" s="50">
        <v>300.10948457567764</v>
      </c>
      <c r="D33" s="50">
        <v>86.880936325782599</v>
      </c>
      <c r="E33" s="50">
        <v>187.04488560181005</v>
      </c>
      <c r="F33" s="50">
        <v>123.01052740995124</v>
      </c>
      <c r="G33" s="50">
        <v>175.84063196417813</v>
      </c>
      <c r="H33" s="50">
        <v>110.90922790070782</v>
      </c>
      <c r="I33" s="50">
        <v>28.826712495237238</v>
      </c>
      <c r="J33" s="50">
        <v>141.99993400742503</v>
      </c>
      <c r="K33" s="50">
        <v>229.97620876918145</v>
      </c>
      <c r="L33" s="50">
        <v>79.153063315636672</v>
      </c>
      <c r="M33" s="50">
        <v>244.7171212574564</v>
      </c>
      <c r="N33" s="50">
        <v>136.43550822349627</v>
      </c>
      <c r="O33" s="50">
        <v>57.39967041968842</v>
      </c>
      <c r="P33" s="50">
        <v>74.846587834843845</v>
      </c>
      <c r="Q33" s="50">
        <v>23.945567046308536</v>
      </c>
      <c r="R33" s="50">
        <v>144.3578142967105</v>
      </c>
      <c r="S33" s="50">
        <v>202.41659042346836</v>
      </c>
      <c r="T33" s="50">
        <v>120.15623614456024</v>
      </c>
      <c r="U33" s="50">
        <v>23.443012009485866</v>
      </c>
      <c r="V33" s="50">
        <v>122.24076744668737</v>
      </c>
      <c r="W33" s="50">
        <v>253.53704527428454</v>
      </c>
      <c r="X33" s="50">
        <v>116.27900792807421</v>
      </c>
      <c r="Y33" s="50">
        <v>244.40150889736807</v>
      </c>
      <c r="Z33" s="50">
        <v>40.150464142709339</v>
      </c>
      <c r="AA33" s="50">
        <v>145.20237646941106</v>
      </c>
      <c r="AB33" s="50">
        <v>230.48387176498423</v>
      </c>
      <c r="AC33" s="50">
        <v>232.40872613199446</v>
      </c>
      <c r="AD33" s="50">
        <v>4049.3197764201136</v>
      </c>
    </row>
    <row r="34" spans="1:30" x14ac:dyDescent="0.35">
      <c r="A34" s="50">
        <v>19</v>
      </c>
      <c r="B34" s="50">
        <v>188.03096721425743</v>
      </c>
      <c r="C34" s="50">
        <v>326.13824179239469</v>
      </c>
      <c r="D34" s="50">
        <v>94.438141664967517</v>
      </c>
      <c r="E34" s="50">
        <v>204.72464721564512</v>
      </c>
      <c r="F34" s="50">
        <v>133.58662058457381</v>
      </c>
      <c r="G34" s="50">
        <v>191.70806070803062</v>
      </c>
      <c r="H34" s="50">
        <v>120.72343800692772</v>
      </c>
      <c r="I34" s="50">
        <v>31.666715264543861</v>
      </c>
      <c r="J34" s="50">
        <v>154.41120156911762</v>
      </c>
      <c r="K34" s="50">
        <v>250.57607395739086</v>
      </c>
      <c r="L34" s="50">
        <v>86.01487283147739</v>
      </c>
      <c r="M34" s="50">
        <v>266.18476565321345</v>
      </c>
      <c r="N34" s="50">
        <v>148.52332884244353</v>
      </c>
      <c r="O34" s="50">
        <v>62.248944926889827</v>
      </c>
      <c r="P34" s="50">
        <v>81.414306734475986</v>
      </c>
      <c r="Q34" s="50">
        <v>25.915887379866653</v>
      </c>
      <c r="R34" s="50">
        <v>157.30732884331712</v>
      </c>
      <c r="S34" s="50">
        <v>221.86053919755932</v>
      </c>
      <c r="T34" s="50">
        <v>130.45478078879015</v>
      </c>
      <c r="U34" s="50">
        <v>25.527183900626902</v>
      </c>
      <c r="V34" s="50">
        <v>134.2772229005117</v>
      </c>
      <c r="W34" s="50">
        <v>276.78863580936115</v>
      </c>
      <c r="X34" s="50">
        <v>126.36322393043319</v>
      </c>
      <c r="Y34" s="50">
        <v>265.8773027031088</v>
      </c>
      <c r="Z34" s="50">
        <v>43.630485215858144</v>
      </c>
      <c r="AA34" s="50">
        <v>158.13284437782011</v>
      </c>
      <c r="AB34" s="50">
        <v>251.16653030625116</v>
      </c>
      <c r="AC34" s="50">
        <v>253.70457412476463</v>
      </c>
      <c r="AD34" s="50">
        <v>4411.3968664446193</v>
      </c>
    </row>
    <row r="35" spans="1:30" x14ac:dyDescent="0.35">
      <c r="A35" s="50">
        <v>20</v>
      </c>
      <c r="B35" s="50">
        <v>203.33689428280223</v>
      </c>
      <c r="C35" s="50">
        <v>352.92102500185854</v>
      </c>
      <c r="D35" s="50">
        <v>102.21591926590428</v>
      </c>
      <c r="E35" s="50">
        <v>223.025991792962</v>
      </c>
      <c r="F35" s="50">
        <v>144.46213017456648</v>
      </c>
      <c r="G35" s="50">
        <v>208.0814532380582</v>
      </c>
      <c r="H35" s="50">
        <v>130.83659452647794</v>
      </c>
      <c r="I35" s="50">
        <v>34.614507807815272</v>
      </c>
      <c r="J35" s="50">
        <v>167.18918079427647</v>
      </c>
      <c r="K35" s="50">
        <v>271.82179078264016</v>
      </c>
      <c r="L35" s="50">
        <v>93.075221190035279</v>
      </c>
      <c r="M35" s="50">
        <v>288.29256051140021</v>
      </c>
      <c r="N35" s="50">
        <v>160.98044233612717</v>
      </c>
      <c r="O35" s="50">
        <v>67.229007771172149</v>
      </c>
      <c r="P35" s="50">
        <v>88.178008040236207</v>
      </c>
      <c r="Q35" s="50">
        <v>27.93528894543968</v>
      </c>
      <c r="R35" s="50">
        <v>170.6642080028931</v>
      </c>
      <c r="S35" s="50">
        <v>242.00953969086527</v>
      </c>
      <c r="T35" s="50">
        <v>141.04244939907409</v>
      </c>
      <c r="U35" s="50">
        <v>27.675557017632073</v>
      </c>
      <c r="V35" s="50">
        <v>146.77006945978758</v>
      </c>
      <c r="W35" s="50">
        <v>300.80857006403448</v>
      </c>
      <c r="X35" s="50">
        <v>136.73951182296176</v>
      </c>
      <c r="Y35" s="50">
        <v>287.99615040195494</v>
      </c>
      <c r="Z35" s="50">
        <v>47.211148899109425</v>
      </c>
      <c r="AA35" s="50">
        <v>171.46319474794907</v>
      </c>
      <c r="AB35" s="50">
        <v>272.50034960096036</v>
      </c>
      <c r="AC35" s="50">
        <v>275.7028542240609</v>
      </c>
      <c r="AD35" s="50">
        <v>4784.7796197930538</v>
      </c>
    </row>
    <row r="36" spans="1:30" x14ac:dyDescent="0.35">
      <c r="A36" s="50">
        <v>21</v>
      </c>
      <c r="B36" s="50">
        <v>219.05427403112003</v>
      </c>
      <c r="C36" s="50">
        <v>380.44069578435125</v>
      </c>
      <c r="D36" s="50">
        <v>110.20929229165726</v>
      </c>
      <c r="E36" s="50">
        <v>241.93722129449088</v>
      </c>
      <c r="F36" s="50">
        <v>155.63009606227484</v>
      </c>
      <c r="G36" s="50">
        <v>224.95033768000812</v>
      </c>
      <c r="H36" s="50">
        <v>141.24222775515628</v>
      </c>
      <c r="I36" s="50">
        <v>37.668206868056501</v>
      </c>
      <c r="J36" s="50">
        <v>180.32569585482926</v>
      </c>
      <c r="K36" s="50">
        <v>293.69976988289829</v>
      </c>
      <c r="L36" s="50">
        <v>100.32959041487513</v>
      </c>
      <c r="M36" s="50">
        <v>311.02636113844068</v>
      </c>
      <c r="N36" s="50">
        <v>173.79887962750922</v>
      </c>
      <c r="O36" s="50">
        <v>72.336671031057918</v>
      </c>
      <c r="P36" s="50">
        <v>95.133364313764844</v>
      </c>
      <c r="Q36" s="50">
        <v>30.002478563873137</v>
      </c>
      <c r="R36" s="50">
        <v>184.41990850044243</v>
      </c>
      <c r="S36" s="50">
        <v>262.8507154069415</v>
      </c>
      <c r="T36" s="50">
        <v>151.91246577941777</v>
      </c>
      <c r="U36" s="50">
        <v>29.886757064097274</v>
      </c>
      <c r="V36" s="50">
        <v>159.71132576403474</v>
      </c>
      <c r="W36" s="50">
        <v>325.58148889859967</v>
      </c>
      <c r="X36" s="50">
        <v>147.40123176695829</v>
      </c>
      <c r="Y36" s="50">
        <v>310.74390054620494</v>
      </c>
      <c r="Z36" s="50">
        <v>50.890163889859679</v>
      </c>
      <c r="AA36" s="50">
        <v>185.18490045280203</v>
      </c>
      <c r="AB36" s="50">
        <v>294.47168425762948</v>
      </c>
      <c r="AC36" s="50">
        <v>298.38949984981002</v>
      </c>
      <c r="AD36" s="50">
        <v>5169.2292047711617</v>
      </c>
    </row>
    <row r="37" spans="1:30" x14ac:dyDescent="0.35">
      <c r="A37" s="50">
        <v>22</v>
      </c>
      <c r="B37" s="50">
        <v>235.17400476454242</v>
      </c>
      <c r="C37" s="50">
        <v>408.68132036553249</v>
      </c>
      <c r="D37" s="50">
        <v>118.41363284421577</v>
      </c>
      <c r="E37" s="50">
        <v>261.44740157252414</v>
      </c>
      <c r="F37" s="50">
        <v>167.08405106386252</v>
      </c>
      <c r="G37" s="50">
        <v>242.30495352634182</v>
      </c>
      <c r="H37" s="50">
        <v>151.93431493183752</v>
      </c>
      <c r="I37" s="50">
        <v>40.826047951953534</v>
      </c>
      <c r="J37" s="50">
        <v>193.81314177099748</v>
      </c>
      <c r="K37" s="50">
        <v>316.19735089837565</v>
      </c>
      <c r="L37" s="50">
        <v>107.77378022272882</v>
      </c>
      <c r="M37" s="50">
        <v>334.37300732395676</v>
      </c>
      <c r="N37" s="50">
        <v>186.97122158183976</v>
      </c>
      <c r="O37" s="50">
        <v>77.568976029254387</v>
      </c>
      <c r="P37" s="50">
        <v>102.27634923695051</v>
      </c>
      <c r="Q37" s="50">
        <v>32.116258217324585</v>
      </c>
      <c r="R37" s="50">
        <v>198.56647037181719</v>
      </c>
      <c r="S37" s="50">
        <v>284.37201931469389</v>
      </c>
      <c r="T37" s="50">
        <v>163.05853494103894</v>
      </c>
      <c r="U37" s="50">
        <v>32.1595043019055</v>
      </c>
      <c r="V37" s="50">
        <v>173.0935140146247</v>
      </c>
      <c r="W37" s="50">
        <v>351.09306221325903</v>
      </c>
      <c r="X37" s="50">
        <v>158.34221066308709</v>
      </c>
      <c r="Y37" s="50">
        <v>334.10738522357502</v>
      </c>
      <c r="Z37" s="50">
        <v>54.665400029924427</v>
      </c>
      <c r="AA37" s="50">
        <v>199.29002023724041</v>
      </c>
      <c r="AB37" s="50">
        <v>317.06782027299005</v>
      </c>
      <c r="AC37" s="50">
        <v>321.75138754509084</v>
      </c>
      <c r="AD37" s="50">
        <v>5564.5231414314858</v>
      </c>
    </row>
    <row r="38" spans="1:30" x14ac:dyDescent="0.35">
      <c r="A38" s="50">
        <v>23</v>
      </c>
      <c r="B38" s="50">
        <v>251.68759963703081</v>
      </c>
      <c r="C38" s="50">
        <v>437.62803312780397</v>
      </c>
      <c r="D38" s="50">
        <v>126.82462248914857</v>
      </c>
      <c r="E38" s="50">
        <v>281.54627981145507</v>
      </c>
      <c r="F38" s="50">
        <v>178.81796482503177</v>
      </c>
      <c r="G38" s="50">
        <v>260.1361727257916</v>
      </c>
      <c r="H38" s="50">
        <v>162.90723013290355</v>
      </c>
      <c r="I38" s="50">
        <v>44.086372804454363</v>
      </c>
      <c r="J38" s="50">
        <v>207.64441999461147</v>
      </c>
      <c r="K38" s="50">
        <v>339.30269900446876</v>
      </c>
      <c r="L38" s="50">
        <v>115.40387201947232</v>
      </c>
      <c r="M38" s="50">
        <v>358.32021246276639</v>
      </c>
      <c r="N38" s="50">
        <v>200.49053739456645</v>
      </c>
      <c r="O38" s="50">
        <v>82.923167005411884</v>
      </c>
      <c r="P38" s="50">
        <v>109.60320370314666</v>
      </c>
      <c r="Q38" s="50">
        <v>34.275513975626644</v>
      </c>
      <c r="R38" s="50">
        <v>213.09645204905399</v>
      </c>
      <c r="S38" s="50">
        <v>306.56214503965236</v>
      </c>
      <c r="T38" s="50">
        <v>174.47478824459046</v>
      </c>
      <c r="U38" s="50">
        <v>34.492602977101456</v>
      </c>
      <c r="V38" s="50">
        <v>186.90960684876347</v>
      </c>
      <c r="W38" s="50">
        <v>377.32987581252678</v>
      </c>
      <c r="X38" s="50">
        <v>169.55668926682011</v>
      </c>
      <c r="Y38" s="50">
        <v>358.07430938387131</v>
      </c>
      <c r="Z38" s="50">
        <v>58.534870041366347</v>
      </c>
      <c r="AA38" s="50">
        <v>213.77113326037463</v>
      </c>
      <c r="AB38" s="50">
        <v>340.2768714007608</v>
      </c>
      <c r="AC38" s="50">
        <v>345.77623323747815</v>
      </c>
      <c r="AD38" s="50">
        <v>5970.4534786760505</v>
      </c>
    </row>
    <row r="39" spans="1:30" x14ac:dyDescent="0.35">
      <c r="A39" s="50">
        <v>24</v>
      </c>
      <c r="B39" s="50">
        <v>268.58711976071373</v>
      </c>
      <c r="C39" s="50">
        <v>467.26692093749568</v>
      </c>
      <c r="D39" s="50">
        <v>135.43821879409344</v>
      </c>
      <c r="E39" s="50">
        <v>302.22421412567547</v>
      </c>
      <c r="F39" s="50">
        <v>190.82619630078187</v>
      </c>
      <c r="G39" s="50">
        <v>278.43543262397202</v>
      </c>
      <c r="H39" s="50">
        <v>174.15570175022128</v>
      </c>
      <c r="I39" s="50">
        <v>47.447618692440372</v>
      </c>
      <c r="J39" s="50">
        <v>221.81288378816265</v>
      </c>
      <c r="K39" s="50">
        <v>363.00471702980133</v>
      </c>
      <c r="L39" s="50">
        <v>123.21619838801419</v>
      </c>
      <c r="M39" s="50">
        <v>382.85646951447183</v>
      </c>
      <c r="N39" s="50">
        <v>214.35033229987795</v>
      </c>
      <c r="O39" s="50">
        <v>88.396668842450964</v>
      </c>
      <c r="P39" s="50">
        <v>117.11040705711697</v>
      </c>
      <c r="Q39" s="50">
        <v>36.479206643186039</v>
      </c>
      <c r="R39" s="50">
        <v>228.00287521805114</v>
      </c>
      <c r="S39" s="50">
        <v>329.41045103738708</v>
      </c>
      <c r="T39" s="50">
        <v>186.15573694524434</v>
      </c>
      <c r="U39" s="50">
        <v>36.884932343258768</v>
      </c>
      <c r="V39" s="50">
        <v>201.15298188873447</v>
      </c>
      <c r="W39" s="50">
        <v>404.27933514821632</v>
      </c>
      <c r="X39" s="50">
        <v>181.03927736950615</v>
      </c>
      <c r="Y39" s="50">
        <v>382.6331569614631</v>
      </c>
      <c r="Z39" s="50">
        <v>62.49671404845779</v>
      </c>
      <c r="AA39" s="50">
        <v>228.62128352057303</v>
      </c>
      <c r="AB39" s="50">
        <v>364.08769111901654</v>
      </c>
      <c r="AC39" s="50">
        <v>370.45250398253802</v>
      </c>
      <c r="AD39" s="50">
        <v>6386.825246130923</v>
      </c>
    </row>
    <row r="40" spans="1:30" x14ac:dyDescent="0.35">
      <c r="A40" s="50">
        <v>25</v>
      </c>
      <c r="B40" s="50">
        <v>285.86511711670619</v>
      </c>
      <c r="C40" s="50">
        <v>497.58492436592195</v>
      </c>
      <c r="D40" s="50">
        <v>144.25062674895401</v>
      </c>
      <c r="E40" s="50">
        <v>323.47211308740361</v>
      </c>
      <c r="F40" s="50">
        <v>203.10345319784847</v>
      </c>
      <c r="G40" s="50">
        <v>297.19467854889297</v>
      </c>
      <c r="H40" s="50">
        <v>185.67477613228755</v>
      </c>
      <c r="I40" s="50">
        <v>50.908309171364543</v>
      </c>
      <c r="J40" s="50">
        <v>236.31229155809663</v>
      </c>
      <c r="K40" s="50">
        <v>387.29297025128432</v>
      </c>
      <c r="L40" s="50">
        <v>131.20731703321471</v>
      </c>
      <c r="M40" s="50">
        <v>407.97097063876998</v>
      </c>
      <c r="N40" s="50">
        <v>228.54450285479939</v>
      </c>
      <c r="O40" s="50">
        <v>93.987068077122998</v>
      </c>
      <c r="P40" s="50">
        <v>124.79465251693125</v>
      </c>
      <c r="Q40" s="50">
        <v>38.726363797632665</v>
      </c>
      <c r="R40" s="50">
        <v>243.27917762596567</v>
      </c>
      <c r="S40" s="50">
        <v>352.90689538492421</v>
      </c>
      <c r="T40" s="50">
        <v>198.09623255211844</v>
      </c>
      <c r="U40" s="50">
        <v>39.335438983561211</v>
      </c>
      <c r="V40" s="50">
        <v>215.8173825824673</v>
      </c>
      <c r="W40" s="50">
        <v>431.92958281559117</v>
      </c>
      <c r="X40" s="50">
        <v>192.78491552537412</v>
      </c>
      <c r="Y40" s="50">
        <v>407.77311064110387</v>
      </c>
      <c r="Z40" s="50">
        <v>66.549186360738759</v>
      </c>
      <c r="AA40" s="50">
        <v>243.83393231568968</v>
      </c>
      <c r="AB40" s="50">
        <v>388.48979728721207</v>
      </c>
      <c r="AC40" s="50">
        <v>395.76934232181418</v>
      </c>
      <c r="AD40" s="50">
        <v>6813.4551294937928</v>
      </c>
    </row>
    <row r="41" spans="1:30" x14ac:dyDescent="0.35">
      <c r="A41" s="50">
        <v>26</v>
      </c>
      <c r="B41" s="50">
        <v>303.51458549115068</v>
      </c>
      <c r="C41" s="50">
        <v>528.56975275073671</v>
      </c>
      <c r="D41" s="50">
        <v>153.25827418617621</v>
      </c>
      <c r="E41" s="50">
        <v>345.28138343885553</v>
      </c>
      <c r="F41" s="50">
        <v>215.64475711818582</v>
      </c>
      <c r="G41" s="50">
        <v>316.40631431889625</v>
      </c>
      <c r="H41" s="50">
        <v>197.45978628113568</v>
      </c>
      <c r="I41" s="50">
        <v>54.467046078295631</v>
      </c>
      <c r="J41" s="50">
        <v>251.13676670784398</v>
      </c>
      <c r="K41" s="50">
        <v>412.15762159691684</v>
      </c>
      <c r="L41" s="50">
        <v>139.37398837811739</v>
      </c>
      <c r="M41" s="50">
        <v>433.65353804281403</v>
      </c>
      <c r="N41" s="50">
        <v>243.06729843816413</v>
      </c>
      <c r="O41" s="50">
        <v>99.69209659681708</v>
      </c>
      <c r="P41" s="50">
        <v>132.65282602449841</v>
      </c>
      <c r="Q41" s="50">
        <v>41.016072965060076</v>
      </c>
      <c r="R41" s="50">
        <v>258.91917241592392</v>
      </c>
      <c r="S41" s="50">
        <v>377.04197933477076</v>
      </c>
      <c r="T41" s="50">
        <v>210.29143276620303</v>
      </c>
      <c r="U41" s="50">
        <v>41.84313019857651</v>
      </c>
      <c r="V41" s="50">
        <v>230.89688424675353</v>
      </c>
      <c r="W41" s="50">
        <v>460.26942735944647</v>
      </c>
      <c r="X41" s="50">
        <v>204.78884214126475</v>
      </c>
      <c r="Y41" s="50">
        <v>433.48398281048003</v>
      </c>
      <c r="Z41" s="50">
        <v>70.690644108399866</v>
      </c>
      <c r="AA41" s="50">
        <v>259.4029172975313</v>
      </c>
      <c r="AB41" s="50">
        <v>413.47330722261017</v>
      </c>
      <c r="AC41" s="50">
        <v>421.71650101372512</v>
      </c>
      <c r="AD41" s="50">
        <v>7250.1703293293504</v>
      </c>
    </row>
    <row r="42" spans="1:30" x14ac:dyDescent="0.35">
      <c r="A42" s="50">
        <v>27</v>
      </c>
      <c r="B42" s="50">
        <v>321.5289180390609</v>
      </c>
      <c r="C42" s="50">
        <v>560.20981069368383</v>
      </c>
      <c r="D42" s="50">
        <v>162.45779050691993</v>
      </c>
      <c r="E42" s="50">
        <v>367.64388460604727</v>
      </c>
      <c r="F42" s="50">
        <v>228.44541341081421</v>
      </c>
      <c r="G42" s="50">
        <v>336.06315931340595</v>
      </c>
      <c r="H42" s="50">
        <v>209.50632473206863</v>
      </c>
      <c r="I42" s="50">
        <v>58.122502547407827</v>
      </c>
      <c r="J42" s="50">
        <v>266.28076288072708</v>
      </c>
      <c r="K42" s="50">
        <v>437.58937546603943</v>
      </c>
      <c r="L42" s="50">
        <v>147.71315617721643</v>
      </c>
      <c r="M42" s="50">
        <v>459.8945640996921</v>
      </c>
      <c r="N42" s="50">
        <v>257.9132878917905</v>
      </c>
      <c r="O42" s="50">
        <v>105.50961755260468</v>
      </c>
      <c r="P42" s="50">
        <v>140.68198793125114</v>
      </c>
      <c r="Q42" s="50">
        <v>43.347475731607254</v>
      </c>
      <c r="R42" s="50">
        <v>274.91701286675823</v>
      </c>
      <c r="S42" s="50">
        <v>401.80669815987852</v>
      </c>
      <c r="T42" s="50">
        <v>222.73677202459729</v>
      </c>
      <c r="U42" s="50">
        <v>44.407068275980961</v>
      </c>
      <c r="V42" s="50">
        <v>246.38586444767725</v>
      </c>
      <c r="W42" s="50">
        <v>489.2882814593342</v>
      </c>
      <c r="X42" s="50">
        <v>217.04656499762461</v>
      </c>
      <c r="Y42" s="50">
        <v>459.75615576389981</v>
      </c>
      <c r="Z42" s="50">
        <v>74.919537408202174</v>
      </c>
      <c r="AA42" s="50">
        <v>275.32241698419341</v>
      </c>
      <c r="AB42" s="50">
        <v>439.02888140482992</v>
      </c>
      <c r="AC42" s="50">
        <v>448.28428636604895</v>
      </c>
      <c r="AD42" s="50">
        <v>7696.8075717393622</v>
      </c>
    </row>
    <row r="44" spans="1:30" x14ac:dyDescent="0.35">
      <c r="A44" s="92" t="s">
        <v>86</v>
      </c>
      <c r="B44" s="92"/>
      <c r="C44" s="92"/>
      <c r="D44" s="92"/>
      <c r="E44" s="92"/>
      <c r="F44" s="92"/>
      <c r="G44" s="92"/>
      <c r="H44" s="92"/>
      <c r="I44" s="92"/>
      <c r="J44" s="92"/>
      <c r="K44" s="92"/>
      <c r="L44" s="92"/>
      <c r="M44" s="92"/>
      <c r="N44" s="92"/>
      <c r="O44" s="92"/>
      <c r="P44" s="92"/>
      <c r="Q44" s="92"/>
      <c r="R44" s="92"/>
      <c r="S44" s="92"/>
      <c r="T44" s="92"/>
      <c r="U44" s="92"/>
      <c r="V44" s="92"/>
      <c r="W44" s="92"/>
      <c r="X44" s="92"/>
      <c r="Y44" s="92"/>
      <c r="Z44" s="92"/>
      <c r="AA44" s="92"/>
      <c r="AB44" s="92"/>
      <c r="AC44" s="92"/>
      <c r="AD44" s="92"/>
    </row>
    <row r="45" spans="1:30" x14ac:dyDescent="0.35">
      <c r="A45" s="91" t="s">
        <v>83</v>
      </c>
      <c r="B45" s="91" t="s">
        <v>38</v>
      </c>
      <c r="C45" s="91" t="s">
        <v>39</v>
      </c>
      <c r="D45" s="91" t="s">
        <v>40</v>
      </c>
      <c r="E45" s="91" t="s">
        <v>41</v>
      </c>
      <c r="F45" s="91" t="s">
        <v>42</v>
      </c>
      <c r="G45" s="91" t="s">
        <v>43</v>
      </c>
      <c r="H45" s="91" t="s">
        <v>44</v>
      </c>
      <c r="I45" s="91" t="s">
        <v>45</v>
      </c>
      <c r="J45" s="91" t="s">
        <v>46</v>
      </c>
      <c r="K45" s="91" t="s">
        <v>47</v>
      </c>
      <c r="L45" s="91" t="s">
        <v>48</v>
      </c>
      <c r="M45" s="91" t="s">
        <v>49</v>
      </c>
      <c r="N45" s="91" t="s">
        <v>50</v>
      </c>
      <c r="O45" s="91" t="s">
        <v>51</v>
      </c>
      <c r="P45" s="91" t="s">
        <v>52</v>
      </c>
      <c r="Q45" s="91" t="s">
        <v>53</v>
      </c>
      <c r="R45" s="91" t="s">
        <v>54</v>
      </c>
      <c r="S45" s="91" t="s">
        <v>55</v>
      </c>
      <c r="T45" s="91" t="s">
        <v>56</v>
      </c>
      <c r="U45" s="91" t="s">
        <v>57</v>
      </c>
      <c r="V45" s="91" t="s">
        <v>58</v>
      </c>
      <c r="W45" s="91" t="s">
        <v>59</v>
      </c>
      <c r="X45" s="91" t="s">
        <v>60</v>
      </c>
      <c r="Y45" s="91" t="s">
        <v>61</v>
      </c>
      <c r="Z45" s="91" t="s">
        <v>62</v>
      </c>
      <c r="AA45" s="91" t="s">
        <v>63</v>
      </c>
      <c r="AB45" s="91" t="s">
        <v>64</v>
      </c>
      <c r="AC45" s="91" t="s">
        <v>65</v>
      </c>
      <c r="AD45" s="91" t="s">
        <v>87</v>
      </c>
    </row>
    <row r="46" spans="1:30" x14ac:dyDescent="0.35">
      <c r="A46" s="50">
        <v>2</v>
      </c>
      <c r="B46" s="50">
        <v>4.974702788924059E-2</v>
      </c>
      <c r="C46" s="50">
        <v>8.2637556181408833E-2</v>
      </c>
      <c r="D46" s="50">
        <v>2.3668884845765941E-2</v>
      </c>
      <c r="E46" s="50">
        <v>3.6919804933163859E-2</v>
      </c>
      <c r="F46" s="50">
        <v>3.5183477473435858E-2</v>
      </c>
      <c r="G46" s="50">
        <v>4.0791233623275101E-2</v>
      </c>
      <c r="H46" s="50">
        <v>2.88861750118386E-2</v>
      </c>
      <c r="I46" s="50">
        <v>4.4529737723167928E-3</v>
      </c>
      <c r="J46" s="50">
        <v>3.812443403201822E-2</v>
      </c>
      <c r="K46" s="50">
        <v>5.6368334039495219E-2</v>
      </c>
      <c r="L46" s="50">
        <v>2.1940865172926587E-2</v>
      </c>
      <c r="M46" s="50">
        <v>6.5432129535013178E-2</v>
      </c>
      <c r="N46" s="50">
        <v>3.4734856981448715E-2</v>
      </c>
      <c r="O46" s="50">
        <v>1.7288504515282174E-2</v>
      </c>
      <c r="P46" s="50">
        <v>1.9672839352324934E-2</v>
      </c>
      <c r="Q46" s="50">
        <v>7.8010118884430388E-3</v>
      </c>
      <c r="R46" s="50">
        <v>3.4718241407671414E-2</v>
      </c>
      <c r="S46" s="50">
        <v>3.3704691407256022E-2</v>
      </c>
      <c r="T46" s="50">
        <v>3.4701625833894113E-2</v>
      </c>
      <c r="U46" s="50">
        <v>6.0148377073831307E-3</v>
      </c>
      <c r="V46" s="50">
        <v>1.8750675007684705E-2</v>
      </c>
      <c r="W46" s="50">
        <v>5.5213551661972775E-2</v>
      </c>
      <c r="X46" s="50">
        <v>3.2184366406632942E-2</v>
      </c>
      <c r="Y46" s="50">
        <v>6.5008432403691988E-2</v>
      </c>
      <c r="Z46" s="50">
        <v>1.0966278693018968E-2</v>
      </c>
      <c r="AA46" s="50">
        <v>3.6828419277388703E-2</v>
      </c>
      <c r="AB46" s="50">
        <v>5.6210486088610859E-2</v>
      </c>
      <c r="AC46" s="50">
        <v>5.2048284857396841E-2</v>
      </c>
      <c r="AD46" s="50">
        <v>1</v>
      </c>
    </row>
    <row r="47" spans="1:30" x14ac:dyDescent="0.35">
      <c r="A47" s="50">
        <v>3</v>
      </c>
      <c r="B47" s="50">
        <v>0.57473305338932212</v>
      </c>
      <c r="C47" s="50">
        <v>0.98620275944811042</v>
      </c>
      <c r="D47" s="50">
        <v>0.28151169766046791</v>
      </c>
      <c r="E47" s="50">
        <v>0.43988002399520099</v>
      </c>
      <c r="F47" s="50">
        <v>0.41175764847030594</v>
      </c>
      <c r="G47" s="50">
        <v>0.5195440911817637</v>
      </c>
      <c r="H47" s="50">
        <v>0.33430113977204556</v>
      </c>
      <c r="I47" s="50">
        <v>5.1829634073185367E-2</v>
      </c>
      <c r="J47" s="50">
        <v>0.45360527894421115</v>
      </c>
      <c r="K47" s="50">
        <v>0.68453509298140369</v>
      </c>
      <c r="L47" s="50">
        <v>0.2584763047390522</v>
      </c>
      <c r="M47" s="50">
        <v>0.76285542891421709</v>
      </c>
      <c r="N47" s="50">
        <v>0.41857228554289144</v>
      </c>
      <c r="O47" s="50">
        <v>0.20175164967006601</v>
      </c>
      <c r="P47" s="50">
        <v>0.23592081583683264</v>
      </c>
      <c r="Q47" s="50">
        <v>8.9742051589682056E-2</v>
      </c>
      <c r="R47" s="50">
        <v>0.42826634673065389</v>
      </c>
      <c r="S47" s="50">
        <v>0.46080383923215362</v>
      </c>
      <c r="T47" s="50">
        <v>0.4057108578284343</v>
      </c>
      <c r="U47" s="50">
        <v>6.9682063587282544E-2</v>
      </c>
      <c r="V47" s="50">
        <v>0.22075584883023397</v>
      </c>
      <c r="W47" s="50">
        <v>0.69451709658068383</v>
      </c>
      <c r="X47" s="50">
        <v>0.38286742651469707</v>
      </c>
      <c r="Y47" s="50">
        <v>0.76976604679064187</v>
      </c>
      <c r="Z47" s="50">
        <v>0.13293341331733655</v>
      </c>
      <c r="AA47" s="50">
        <v>0.43316136772645475</v>
      </c>
      <c r="AB47" s="50">
        <v>0.66908218356328741</v>
      </c>
      <c r="AC47" s="50">
        <v>0.62723455308938214</v>
      </c>
      <c r="AD47" s="50">
        <v>12</v>
      </c>
    </row>
    <row r="48" spans="1:30" x14ac:dyDescent="0.35">
      <c r="A48" s="50">
        <v>4</v>
      </c>
      <c r="B48" s="50">
        <v>14.762895969431774</v>
      </c>
      <c r="C48" s="50">
        <v>25.270846172809069</v>
      </c>
      <c r="D48" s="50">
        <v>7.360886848268211</v>
      </c>
      <c r="E48" s="50">
        <v>11.441667693824725</v>
      </c>
      <c r="F48" s="50">
        <v>10.495855417231603</v>
      </c>
      <c r="G48" s="50">
        <v>13.355062862073215</v>
      </c>
      <c r="H48" s="50">
        <v>8.870316159250585</v>
      </c>
      <c r="I48" s="50">
        <v>1.5529705411068653</v>
      </c>
      <c r="J48" s="50">
        <v>11.707752989029951</v>
      </c>
      <c r="K48" s="50">
        <v>17.595494884752863</v>
      </c>
      <c r="L48" s="50">
        <v>6.6908356957968689</v>
      </c>
      <c r="M48" s="50">
        <v>20.028965857266115</v>
      </c>
      <c r="N48" s="50">
        <v>10.965133119684456</v>
      </c>
      <c r="O48" s="50">
        <v>5.1475409836065573</v>
      </c>
      <c r="P48" s="50">
        <v>6.2094632071983238</v>
      </c>
      <c r="Q48" s="50">
        <v>2.2738197953901143</v>
      </c>
      <c r="R48" s="50">
        <v>11.117527425120176</v>
      </c>
      <c r="S48" s="50">
        <v>12.687430666831011</v>
      </c>
      <c r="T48" s="50">
        <v>10.423286700357449</v>
      </c>
      <c r="U48" s="50">
        <v>1.8069610501663993</v>
      </c>
      <c r="V48" s="50">
        <v>6.8142025144829272</v>
      </c>
      <c r="W48" s="50">
        <v>18.717891039073091</v>
      </c>
      <c r="X48" s="50">
        <v>9.7000184888450622</v>
      </c>
      <c r="Y48" s="50">
        <v>19.66854123012449</v>
      </c>
      <c r="Z48" s="50">
        <v>3.4228244792308637</v>
      </c>
      <c r="AA48" s="50">
        <v>11.439248736595587</v>
      </c>
      <c r="AB48" s="50">
        <v>17.774497719709107</v>
      </c>
      <c r="AC48" s="50">
        <v>16.698061752742511</v>
      </c>
      <c r="AD48" s="50">
        <v>314</v>
      </c>
    </row>
    <row r="49" spans="1:30" x14ac:dyDescent="0.35">
      <c r="A49" s="50">
        <v>5</v>
      </c>
      <c r="B49" s="50">
        <v>26.221452197196406</v>
      </c>
      <c r="C49" s="50">
        <v>44.202236572688612</v>
      </c>
      <c r="D49" s="50">
        <v>12.629810468840237</v>
      </c>
      <c r="E49" s="50">
        <v>22.899144222187221</v>
      </c>
      <c r="F49" s="50">
        <v>18.45119966398908</v>
      </c>
      <c r="G49" s="50">
        <v>23.9701790308185</v>
      </c>
      <c r="H49" s="50">
        <v>15.611907386990076</v>
      </c>
      <c r="I49" s="50">
        <v>3.2467055179293323</v>
      </c>
      <c r="J49" s="50">
        <v>20.75287446842022</v>
      </c>
      <c r="K49" s="50">
        <v>31.370819551635428</v>
      </c>
      <c r="L49" s="50">
        <v>11.617577571271065</v>
      </c>
      <c r="M49" s="50">
        <v>35.264346091247965</v>
      </c>
      <c r="N49" s="50">
        <v>19.035018638105736</v>
      </c>
      <c r="O49" s="50">
        <v>8.9420906179450821</v>
      </c>
      <c r="P49" s="50">
        <v>10.844752454454769</v>
      </c>
      <c r="Q49" s="50">
        <v>3.9439281776657737</v>
      </c>
      <c r="R49" s="50">
        <v>20.085052764214833</v>
      </c>
      <c r="S49" s="50">
        <v>24.062582033916101</v>
      </c>
      <c r="T49" s="50">
        <v>18.047986559563185</v>
      </c>
      <c r="U49" s="50">
        <v>3.3349083845224969</v>
      </c>
      <c r="V49" s="50">
        <v>13.549640363311806</v>
      </c>
      <c r="W49" s="50">
        <v>32.71486323305507</v>
      </c>
      <c r="X49" s="50">
        <v>16.964351341418595</v>
      </c>
      <c r="Y49" s="50">
        <v>34.529322202971592</v>
      </c>
      <c r="Z49" s="50">
        <v>5.9515934267863697</v>
      </c>
      <c r="AA49" s="50">
        <v>19.770042526382106</v>
      </c>
      <c r="AB49" s="50">
        <v>31.753031973539137</v>
      </c>
      <c r="AC49" s="50">
        <v>30.23258255893316</v>
      </c>
      <c r="AD49" s="50">
        <v>560</v>
      </c>
    </row>
    <row r="50" spans="1:30" x14ac:dyDescent="0.35">
      <c r="A50" s="50">
        <v>6</v>
      </c>
      <c r="B50" s="50">
        <v>51.216830876361207</v>
      </c>
      <c r="C50" s="50">
        <v>87.466034521075642</v>
      </c>
      <c r="D50" s="50">
        <v>25.189421438625082</v>
      </c>
      <c r="E50" s="50">
        <v>47.275798207274612</v>
      </c>
      <c r="F50" s="50">
        <v>36.448329505889326</v>
      </c>
      <c r="G50" s="50">
        <v>47.765315949329583</v>
      </c>
      <c r="H50" s="50">
        <v>31.254463293577306</v>
      </c>
      <c r="I50" s="50">
        <v>6.4135121120082967</v>
      </c>
      <c r="J50" s="50">
        <v>40.804207719090307</v>
      </c>
      <c r="K50" s="50">
        <v>63.463071338617681</v>
      </c>
      <c r="L50" s="50">
        <v>23.140084450700055</v>
      </c>
      <c r="M50" s="50">
        <v>70.249944440328917</v>
      </c>
      <c r="N50" s="50">
        <v>38.66360471146011</v>
      </c>
      <c r="O50" s="50">
        <v>17.448403585450777</v>
      </c>
      <c r="P50" s="50">
        <v>21.347951700125936</v>
      </c>
      <c r="Q50" s="50">
        <v>7.5584858137639825</v>
      </c>
      <c r="R50" s="50">
        <v>39.659234017334619</v>
      </c>
      <c r="S50" s="50">
        <v>48.097192384621088</v>
      </c>
      <c r="T50" s="50">
        <v>35.203792873546192</v>
      </c>
      <c r="U50" s="50">
        <v>6.6209348840654867</v>
      </c>
      <c r="V50" s="50">
        <v>27.19727387213868</v>
      </c>
      <c r="W50" s="50">
        <v>66.441662345358921</v>
      </c>
      <c r="X50" s="50">
        <v>34.166679013260243</v>
      </c>
      <c r="Y50" s="50">
        <v>69.353878065041854</v>
      </c>
      <c r="Z50" s="50">
        <v>11.715238165790058</v>
      </c>
      <c r="AA50" s="50">
        <v>40.314689977035336</v>
      </c>
      <c r="AB50" s="50">
        <v>63.629009556263433</v>
      </c>
      <c r="AC50" s="50">
        <v>61.894955181865328</v>
      </c>
      <c r="AD50" s="50">
        <v>1120</v>
      </c>
    </row>
    <row r="51" spans="1:30" x14ac:dyDescent="0.35">
      <c r="A51" s="50">
        <v>7</v>
      </c>
      <c r="B51" s="50">
        <v>55.084145384688703</v>
      </c>
      <c r="C51" s="50">
        <v>94.0972481907569</v>
      </c>
      <c r="D51" s="50">
        <v>27.127134613551544</v>
      </c>
      <c r="E51" s="50">
        <v>51.871721548873396</v>
      </c>
      <c r="F51" s="50">
        <v>39.200494196490766</v>
      </c>
      <c r="G51" s="50">
        <v>51.372011174413238</v>
      </c>
      <c r="H51" s="50">
        <v>34.105233056905917</v>
      </c>
      <c r="I51" s="50">
        <v>7.4064216214630854</v>
      </c>
      <c r="J51" s="50">
        <v>43.938819354318355</v>
      </c>
      <c r="K51" s="50">
        <v>69.45974204996223</v>
      </c>
      <c r="L51" s="50">
        <v>24.887361328024756</v>
      </c>
      <c r="M51" s="50">
        <v>75.554423938467409</v>
      </c>
      <c r="N51" s="50">
        <v>41.333186687490375</v>
      </c>
      <c r="O51" s="50">
        <v>18.614211448640958</v>
      </c>
      <c r="P51" s="50">
        <v>22.85282623200839</v>
      </c>
      <c r="Q51" s="50">
        <v>8.0042893909064912</v>
      </c>
      <c r="R51" s="50">
        <v>42.600309422728635</v>
      </c>
      <c r="S51" s="50">
        <v>52.523129715580389</v>
      </c>
      <c r="T51" s="50">
        <v>38.941715609716752</v>
      </c>
      <c r="U51" s="50">
        <v>7.0762558383376231</v>
      </c>
      <c r="V51" s="50">
        <v>31.410366394638629</v>
      </c>
      <c r="W51" s="50">
        <v>73.046948666622669</v>
      </c>
      <c r="X51" s="50">
        <v>36.630555127838512</v>
      </c>
      <c r="Y51" s="50">
        <v>76.875087070969258</v>
      </c>
      <c r="Z51" s="50">
        <v>12.457065763328274</v>
      </c>
      <c r="AA51" s="50">
        <v>44.795465710535773</v>
      </c>
      <c r="AB51" s="50">
        <v>68.433551102410121</v>
      </c>
      <c r="AC51" s="50">
        <v>67.300279360330833</v>
      </c>
      <c r="AD51" s="50">
        <v>1217</v>
      </c>
    </row>
    <row r="52" spans="1:30" x14ac:dyDescent="0.35">
      <c r="A52" s="50">
        <v>8</v>
      </c>
      <c r="B52" s="50">
        <v>123.0752426651118</v>
      </c>
      <c r="C52" s="50">
        <v>211.00848859586654</v>
      </c>
      <c r="D52" s="50">
        <v>60.865187372830384</v>
      </c>
      <c r="E52" s="50">
        <v>116.82230823499876</v>
      </c>
      <c r="F52" s="50">
        <v>87.423995662462744</v>
      </c>
      <c r="G52" s="50">
        <v>117.4183537377545</v>
      </c>
      <c r="H52" s="50">
        <v>76.015496878341779</v>
      </c>
      <c r="I52" s="50">
        <v>16.842333828840662</v>
      </c>
      <c r="J52" s="50">
        <v>98.878244816377631</v>
      </c>
      <c r="K52" s="50">
        <v>155.10623183264337</v>
      </c>
      <c r="L52" s="50">
        <v>55.685223106939766</v>
      </c>
      <c r="M52" s="50">
        <v>169.61101175549638</v>
      </c>
      <c r="N52" s="50">
        <v>93.361382099611163</v>
      </c>
      <c r="O52" s="50">
        <v>41.658930895734521</v>
      </c>
      <c r="P52" s="50">
        <v>51.856753747586929</v>
      </c>
      <c r="Q52" s="50">
        <v>17.909863741114751</v>
      </c>
      <c r="R52" s="50">
        <v>97.17161143074209</v>
      </c>
      <c r="S52" s="50">
        <v>123.28549212805788</v>
      </c>
      <c r="T52" s="50">
        <v>85.719490181262756</v>
      </c>
      <c r="U52" s="50">
        <v>15.969386801723616</v>
      </c>
      <c r="V52" s="50">
        <v>71.487936045139293</v>
      </c>
      <c r="W52" s="50">
        <v>165.54001037290698</v>
      </c>
      <c r="X52" s="50">
        <v>81.764054549487838</v>
      </c>
      <c r="Y52" s="50">
        <v>169.03100069324222</v>
      </c>
      <c r="Z52" s="50">
        <v>28.252813391612793</v>
      </c>
      <c r="AA52" s="50">
        <v>98.695859700300318</v>
      </c>
      <c r="AB52" s="50">
        <v>155.07240200900736</v>
      </c>
      <c r="AC52" s="50">
        <v>151.92720916600996</v>
      </c>
      <c r="AD52" s="50">
        <v>2737.4563154412053</v>
      </c>
    </row>
    <row r="53" spans="1:30" x14ac:dyDescent="0.35">
      <c r="A53" s="50">
        <v>9</v>
      </c>
      <c r="B53" s="50">
        <v>165.44972577154891</v>
      </c>
      <c r="C53" s="50">
        <v>284.11971611253642</v>
      </c>
      <c r="D53" s="50">
        <v>81.998654681152445</v>
      </c>
      <c r="E53" s="50">
        <v>160.26131937534382</v>
      </c>
      <c r="F53" s="50">
        <v>117.52662410193381</v>
      </c>
      <c r="G53" s="50">
        <v>159.35534666995827</v>
      </c>
      <c r="H53" s="50">
        <v>102.74997181299739</v>
      </c>
      <c r="I53" s="50">
        <v>23.368690178032441</v>
      </c>
      <c r="J53" s="50">
        <v>133.33214031575605</v>
      </c>
      <c r="K53" s="50">
        <v>210.17713403598188</v>
      </c>
      <c r="L53" s="50">
        <v>74.972791066646025</v>
      </c>
      <c r="M53" s="50">
        <v>228.87279400609225</v>
      </c>
      <c r="N53" s="50">
        <v>126.22727459150489</v>
      </c>
      <c r="O53" s="50">
        <v>55.830814193046926</v>
      </c>
      <c r="P53" s="50">
        <v>69.979229865460397</v>
      </c>
      <c r="Q53" s="50">
        <v>23.898890296798417</v>
      </c>
      <c r="R53" s="50">
        <v>131.71254844907111</v>
      </c>
      <c r="S53" s="50">
        <v>169.8399093687249</v>
      </c>
      <c r="T53" s="50">
        <v>115.17056965220355</v>
      </c>
      <c r="U53" s="50">
        <v>21.60607353253657</v>
      </c>
      <c r="V53" s="50">
        <v>99.1729583370727</v>
      </c>
      <c r="W53" s="50">
        <v>225.46241985264354</v>
      </c>
      <c r="X53" s="50">
        <v>110.09250181583546</v>
      </c>
      <c r="Y53" s="50">
        <v>228.16402061759339</v>
      </c>
      <c r="Z53" s="50">
        <v>38.037381817744937</v>
      </c>
      <c r="AA53" s="50">
        <v>133.57732639900269</v>
      </c>
      <c r="AB53" s="50">
        <v>210.21037203787481</v>
      </c>
      <c r="AC53" s="50">
        <v>206.88244489018345</v>
      </c>
      <c r="AD53" s="50">
        <v>3708.0496438452783</v>
      </c>
    </row>
    <row r="54" spans="1:30" x14ac:dyDescent="0.35">
      <c r="A54" s="50">
        <v>10</v>
      </c>
      <c r="B54" s="50">
        <v>214.95137819595288</v>
      </c>
      <c r="C54" s="50">
        <v>369.65949841983297</v>
      </c>
      <c r="D54" s="50">
        <v>106.73734948281782</v>
      </c>
      <c r="E54" s="50">
        <v>211.92406051083617</v>
      </c>
      <c r="F54" s="50">
        <v>152.69315092785104</v>
      </c>
      <c r="G54" s="50">
        <v>208.77658168867714</v>
      </c>
      <c r="H54" s="50">
        <v>134.14146792731842</v>
      </c>
      <c r="I54" s="50">
        <v>31.200233080504074</v>
      </c>
      <c r="J54" s="50">
        <v>173.69803084998071</v>
      </c>
      <c r="K54" s="50">
        <v>274.98641175028774</v>
      </c>
      <c r="L54" s="50">
        <v>97.537306411768753</v>
      </c>
      <c r="M54" s="50">
        <v>298.34882064874</v>
      </c>
      <c r="N54" s="50">
        <v>164.82688180698358</v>
      </c>
      <c r="O54" s="50">
        <v>72.337520076787229</v>
      </c>
      <c r="P54" s="50">
        <v>91.226333739498642</v>
      </c>
      <c r="Q54" s="50">
        <v>30.844681279315122</v>
      </c>
      <c r="R54" s="50">
        <v>172.37250650062452</v>
      </c>
      <c r="S54" s="50">
        <v>225.3958976410801</v>
      </c>
      <c r="T54" s="50">
        <v>149.55751191047869</v>
      </c>
      <c r="U54" s="50">
        <v>28.230309331537718</v>
      </c>
      <c r="V54" s="50">
        <v>132.39048316764482</v>
      </c>
      <c r="W54" s="50">
        <v>296.29828794799226</v>
      </c>
      <c r="X54" s="50">
        <v>143.23620811227971</v>
      </c>
      <c r="Y54" s="50">
        <v>297.50985617759949</v>
      </c>
      <c r="Z54" s="50">
        <v>49.483975690166368</v>
      </c>
      <c r="AA54" s="50">
        <v>174.58254218774275</v>
      </c>
      <c r="AB54" s="50">
        <v>275.12044547742198</v>
      </c>
      <c r="AC54" s="50">
        <v>271.83574616427256</v>
      </c>
      <c r="AD54" s="50">
        <v>4849.9034771059924</v>
      </c>
    </row>
    <row r="55" spans="1:30" x14ac:dyDescent="0.35">
      <c r="A55" s="50">
        <v>11</v>
      </c>
      <c r="B55" s="50">
        <v>271.81128350608356</v>
      </c>
      <c r="C55" s="50">
        <v>468.04910915769955</v>
      </c>
      <c r="D55" s="50">
        <v>135.20521238275515</v>
      </c>
      <c r="E55" s="50">
        <v>272.20475912485693</v>
      </c>
      <c r="F55" s="50">
        <v>193.08787255186658</v>
      </c>
      <c r="G55" s="50">
        <v>265.98460721014101</v>
      </c>
      <c r="H55" s="50">
        <v>170.36328763660998</v>
      </c>
      <c r="I55" s="50">
        <v>40.408133849584168</v>
      </c>
      <c r="J55" s="50">
        <v>220.18387448667096</v>
      </c>
      <c r="K55" s="50">
        <v>349.91596750485093</v>
      </c>
      <c r="L55" s="50">
        <v>123.48958936237426</v>
      </c>
      <c r="M55" s="50">
        <v>378.40457613730126</v>
      </c>
      <c r="N55" s="50">
        <v>209.37473195621681</v>
      </c>
      <c r="O55" s="50">
        <v>91.247962021697887</v>
      </c>
      <c r="P55" s="50">
        <v>115.71001595683978</v>
      </c>
      <c r="Q55" s="50">
        <v>38.77122700005193</v>
      </c>
      <c r="R55" s="50">
        <v>219.3929094397036</v>
      </c>
      <c r="S55" s="50">
        <v>290.40820435465747</v>
      </c>
      <c r="T55" s="50">
        <v>189.03789662421858</v>
      </c>
      <c r="U55" s="50">
        <v>35.879604578940594</v>
      </c>
      <c r="V55" s="50">
        <v>171.44171125190684</v>
      </c>
      <c r="W55" s="50">
        <v>378.51755147419925</v>
      </c>
      <c r="X55" s="50">
        <v>181.35832913314164</v>
      </c>
      <c r="Y55" s="50">
        <v>377.43675848482945</v>
      </c>
      <c r="Z55" s="50">
        <v>62.64875101008208</v>
      </c>
      <c r="AA55" s="50">
        <v>221.94577694040998</v>
      </c>
      <c r="AB55" s="50">
        <v>350.18873997706072</v>
      </c>
      <c r="AC55" s="50">
        <v>347.21625354792292</v>
      </c>
      <c r="AD55" s="50">
        <v>6169.6846966626736</v>
      </c>
    </row>
    <row r="56" spans="1:30" x14ac:dyDescent="0.35">
      <c r="A56" s="50">
        <v>12</v>
      </c>
      <c r="B56" s="50">
        <v>336.24229389786768</v>
      </c>
      <c r="C56" s="50">
        <v>579.67707714350422</v>
      </c>
      <c r="D56" s="50">
        <v>167.51659499428675</v>
      </c>
      <c r="E56" s="50">
        <v>341.46996703216831</v>
      </c>
      <c r="F56" s="50">
        <v>238.86212615319215</v>
      </c>
      <c r="G56" s="50">
        <v>331.25971057727497</v>
      </c>
      <c r="H56" s="50">
        <v>211.57565981732208</v>
      </c>
      <c r="I56" s="50">
        <v>51.058723704637067</v>
      </c>
      <c r="J56" s="50">
        <v>272.98165951690913</v>
      </c>
      <c r="K56" s="50">
        <v>435.31935046925656</v>
      </c>
      <c r="L56" s="50">
        <v>152.93183976251632</v>
      </c>
      <c r="M56" s="50">
        <v>469.37763148527097</v>
      </c>
      <c r="N56" s="50">
        <v>260.06919684477106</v>
      </c>
      <c r="O56" s="50">
        <v>112.62543423671114</v>
      </c>
      <c r="P56" s="50">
        <v>143.53368055671294</v>
      </c>
      <c r="Q56" s="50">
        <v>47.700436210560056</v>
      </c>
      <c r="R56" s="50">
        <v>272.99728962981771</v>
      </c>
      <c r="S56" s="50">
        <v>365.3000746518008</v>
      </c>
      <c r="T56" s="50">
        <v>233.75680524156002</v>
      </c>
      <c r="U56" s="50">
        <v>44.588657756132264</v>
      </c>
      <c r="V56" s="50">
        <v>216.60735203705494</v>
      </c>
      <c r="W56" s="50">
        <v>472.55618961228481</v>
      </c>
      <c r="X56" s="50">
        <v>224.60933722675986</v>
      </c>
      <c r="Y56" s="50">
        <v>468.28492248895736</v>
      </c>
      <c r="Z56" s="50">
        <v>77.583494267413627</v>
      </c>
      <c r="AA56" s="50">
        <v>275.88377718709307</v>
      </c>
      <c r="AB56" s="50">
        <v>435.77277111655155</v>
      </c>
      <c r="AC56" s="50">
        <v>433.42207001194197</v>
      </c>
      <c r="AD56" s="50">
        <v>7673.56412363033</v>
      </c>
    </row>
    <row r="57" spans="1:30" x14ac:dyDescent="0.35">
      <c r="A57" s="50">
        <v>13</v>
      </c>
      <c r="B57" s="50">
        <v>408.44205313757055</v>
      </c>
      <c r="C57" s="50">
        <v>704.90457530161461</v>
      </c>
      <c r="D57" s="50">
        <v>203.77783429788192</v>
      </c>
      <c r="E57" s="50">
        <v>420.06286705825585</v>
      </c>
      <c r="F57" s="50">
        <v>290.15643820428414</v>
      </c>
      <c r="G57" s="50">
        <v>404.86347669924419</v>
      </c>
      <c r="H57" s="50">
        <v>257.92785818508958</v>
      </c>
      <c r="I57" s="50">
        <v>63.214232484945597</v>
      </c>
      <c r="J57" s="50">
        <v>332.27001640555028</v>
      </c>
      <c r="K57" s="50">
        <v>531.52631138880577</v>
      </c>
      <c r="L57" s="50">
        <v>185.95905631096676</v>
      </c>
      <c r="M57" s="50">
        <v>571.58219670188214</v>
      </c>
      <c r="N57" s="50">
        <v>317.09510745022197</v>
      </c>
      <c r="O57" s="50">
        <v>136.52855841010506</v>
      </c>
      <c r="P57" s="50">
        <v>174.79357859549665</v>
      </c>
      <c r="Q57" s="50">
        <v>57.65249679740338</v>
      </c>
      <c r="R57" s="50">
        <v>333.3941593565732</v>
      </c>
      <c r="S57" s="50">
        <v>450.46811449367124</v>
      </c>
      <c r="T57" s="50">
        <v>283.84889875051294</v>
      </c>
      <c r="U57" s="50">
        <v>54.389809540288979</v>
      </c>
      <c r="V57" s="50">
        <v>268.15075189830196</v>
      </c>
      <c r="W57" s="50">
        <v>578.82159763665425</v>
      </c>
      <c r="X57" s="50">
        <v>273.12910886792207</v>
      </c>
      <c r="Y57" s="50">
        <v>570.37105685638721</v>
      </c>
      <c r="Z57" s="50">
        <v>94.336341931758739</v>
      </c>
      <c r="AA57" s="50">
        <v>336.59859264774656</v>
      </c>
      <c r="AB57" s="50">
        <v>532.20604167531349</v>
      </c>
      <c r="AC57" s="50">
        <v>530.82517508248498</v>
      </c>
      <c r="AD57" s="50">
        <v>9367.2963061669325</v>
      </c>
    </row>
    <row r="58" spans="1:30" x14ac:dyDescent="0.35">
      <c r="A58" s="50">
        <v>14</v>
      </c>
      <c r="B58" s="50">
        <v>488.5953036399934</v>
      </c>
      <c r="C58" s="50">
        <v>844.06953992614547</v>
      </c>
      <c r="D58" s="50">
        <v>244.0884566737401</v>
      </c>
      <c r="E58" s="50">
        <v>508.30660507458856</v>
      </c>
      <c r="F58" s="50">
        <v>347.10216424244277</v>
      </c>
      <c r="G58" s="50">
        <v>487.04152519443033</v>
      </c>
      <c r="H58" s="50">
        <v>309.55982592570723</v>
      </c>
      <c r="I58" s="50">
        <v>76.933362655078611</v>
      </c>
      <c r="J58" s="50">
        <v>398.21621697271149</v>
      </c>
      <c r="K58" s="50">
        <v>638.8463023119765</v>
      </c>
      <c r="L58" s="50">
        <v>222.66012132391293</v>
      </c>
      <c r="M58" s="50">
        <v>685.31260732445423</v>
      </c>
      <c r="N58" s="50">
        <v>380.62576024862256</v>
      </c>
      <c r="O58" s="50">
        <v>163.01200384963101</v>
      </c>
      <c r="P58" s="50">
        <v>209.57987547269653</v>
      </c>
      <c r="Q58" s="50">
        <v>68.6461485688002</v>
      </c>
      <c r="R58" s="50">
        <v>400.77921751059654</v>
      </c>
      <c r="S58" s="50">
        <v>546.28605985080867</v>
      </c>
      <c r="T58" s="50">
        <v>339.44000253353738</v>
      </c>
      <c r="U58" s="50">
        <v>65.313391310937945</v>
      </c>
      <c r="V58" s="50">
        <v>326.32032472289939</v>
      </c>
      <c r="W58" s="50">
        <v>697.69672923476264</v>
      </c>
      <c r="X58" s="50">
        <v>327.04852028724298</v>
      </c>
      <c r="Y58" s="50">
        <v>683.99188481156568</v>
      </c>
      <c r="Z58" s="50">
        <v>112.95233036440914</v>
      </c>
      <c r="AA58" s="50">
        <v>404.27974607381913</v>
      </c>
      <c r="AB58" s="50">
        <v>639.80156866953905</v>
      </c>
      <c r="AC58" s="50">
        <v>639.77521247133529</v>
      </c>
      <c r="AD58" s="50">
        <v>11256.280807246383</v>
      </c>
    </row>
    <row r="59" spans="1:30" x14ac:dyDescent="0.35">
      <c r="A59" s="50">
        <v>15</v>
      </c>
      <c r="B59" s="50">
        <v>576.87568985894768</v>
      </c>
      <c r="C59" s="50">
        <v>997.4898951469446</v>
      </c>
      <c r="D59" s="50">
        <v>288.54212081192514</v>
      </c>
      <c r="E59" s="50">
        <v>606.50692616687525</v>
      </c>
      <c r="F59" s="50">
        <v>409.82277066917959</v>
      </c>
      <c r="G59" s="50">
        <v>578.02566478129472</v>
      </c>
      <c r="H59" s="50">
        <v>366.60345115582402</v>
      </c>
      <c r="I59" s="50">
        <v>92.271745136098232</v>
      </c>
      <c r="J59" s="50">
        <v>470.97774113795202</v>
      </c>
      <c r="K59" s="50">
        <v>757.57122862834274</v>
      </c>
      <c r="L59" s="50">
        <v>263.11864980131878</v>
      </c>
      <c r="M59" s="50">
        <v>810.84605825643257</v>
      </c>
      <c r="N59" s="50">
        <v>450.82449260181954</v>
      </c>
      <c r="O59" s="50">
        <v>192.12704871882724</v>
      </c>
      <c r="P59" s="50">
        <v>247.97748787014785</v>
      </c>
      <c r="Q59" s="50">
        <v>80.698894744860567</v>
      </c>
      <c r="R59" s="50">
        <v>475.33708515517912</v>
      </c>
      <c r="S59" s="50">
        <v>653.10776332625937</v>
      </c>
      <c r="T59" s="50">
        <v>400.64834460430086</v>
      </c>
      <c r="U59" s="50">
        <v>77.387998929247388</v>
      </c>
      <c r="V59" s="50">
        <v>391.35148200596666</v>
      </c>
      <c r="W59" s="50">
        <v>829.5433632088816</v>
      </c>
      <c r="X59" s="50">
        <v>386.49069647922153</v>
      </c>
      <c r="Y59" s="50">
        <v>809.42688985652342</v>
      </c>
      <c r="Z59" s="50">
        <v>133.47382623369475</v>
      </c>
      <c r="AA59" s="50">
        <v>479.1059382085657</v>
      </c>
      <c r="AB59" s="50">
        <v>758.85465751036679</v>
      </c>
      <c r="AC59" s="50">
        <v>760.60247677252892</v>
      </c>
      <c r="AD59" s="50">
        <v>13345.610387777524</v>
      </c>
    </row>
    <row r="60" spans="1:30" x14ac:dyDescent="0.35">
      <c r="A60" s="50">
        <v>16</v>
      </c>
      <c r="B60" s="50">
        <v>673.44719648777573</v>
      </c>
      <c r="C60" s="50">
        <v>1165.466127696018</v>
      </c>
      <c r="D60" s="50">
        <v>337.22737093715989</v>
      </c>
      <c r="E60" s="50">
        <v>714.95429970479836</v>
      </c>
      <c r="F60" s="50">
        <v>478.43485700241956</v>
      </c>
      <c r="G60" s="50">
        <v>678.03562207014954</v>
      </c>
      <c r="H60" s="50">
        <v>429.18358807471918</v>
      </c>
      <c r="I60" s="50">
        <v>109.28230797038705</v>
      </c>
      <c r="J60" s="50">
        <v>550.70352929506532</v>
      </c>
      <c r="K60" s="50">
        <v>887.97765559950744</v>
      </c>
      <c r="L60" s="50">
        <v>307.41366737027687</v>
      </c>
      <c r="M60" s="50">
        <v>948.4447901103099</v>
      </c>
      <c r="N60" s="50">
        <v>527.84594422540204</v>
      </c>
      <c r="O60" s="50">
        <v>223.92202641258001</v>
      </c>
      <c r="P60" s="50">
        <v>290.06675310518983</v>
      </c>
      <c r="Q60" s="50">
        <v>93.827169368104634</v>
      </c>
      <c r="R60" s="50">
        <v>557.2426973036462</v>
      </c>
      <c r="S60" s="50">
        <v>771.26960500119878</v>
      </c>
      <c r="T60" s="50">
        <v>467.58554266173996</v>
      </c>
      <c r="U60" s="50">
        <v>90.640712054760726</v>
      </c>
      <c r="V60" s="50">
        <v>463.46819380096713</v>
      </c>
      <c r="W60" s="50">
        <v>974.70472934646227</v>
      </c>
      <c r="X60" s="50">
        <v>451.57200853640973</v>
      </c>
      <c r="Y60" s="50">
        <v>946.9405120904155</v>
      </c>
      <c r="Z60" s="50">
        <v>155.94087017451633</v>
      </c>
      <c r="AA60" s="50">
        <v>561.24641385331881</v>
      </c>
      <c r="AB60" s="50">
        <v>889.64512673178865</v>
      </c>
      <c r="AC60" s="50">
        <v>893.62031404870118</v>
      </c>
      <c r="AD60" s="50">
        <v>15640.109631033791</v>
      </c>
    </row>
    <row r="61" spans="1:30" x14ac:dyDescent="0.35">
      <c r="A61" s="50">
        <v>17</v>
      </c>
      <c r="B61" s="50">
        <v>778.46531511458136</v>
      </c>
      <c r="C61" s="50">
        <v>1348.2833779402372</v>
      </c>
      <c r="D61" s="50">
        <v>390.2282487443012</v>
      </c>
      <c r="E61" s="50">
        <v>833.92565994749737</v>
      </c>
      <c r="F61" s="50">
        <v>553.04898513269507</v>
      </c>
      <c r="G61" s="50">
        <v>787.28045181391747</v>
      </c>
      <c r="H61" s="50">
        <v>497.41888824516451</v>
      </c>
      <c r="I61" s="50">
        <v>128.0155791711843</v>
      </c>
      <c r="J61" s="50">
        <v>637.53500036592402</v>
      </c>
      <c r="K61" s="50">
        <v>1030.3286069713677</v>
      </c>
      <c r="L61" s="50">
        <v>355.6201608273808</v>
      </c>
      <c r="M61" s="50">
        <v>1098.3578672581464</v>
      </c>
      <c r="N61" s="50">
        <v>611.83708424196152</v>
      </c>
      <c r="O61" s="50">
        <v>258.44268676080679</v>
      </c>
      <c r="P61" s="50">
        <v>335.92397350236615</v>
      </c>
      <c r="Q61" s="50">
        <v>108.04647218135943</v>
      </c>
      <c r="R61" s="50">
        <v>646.66243757129678</v>
      </c>
      <c r="S61" s="50">
        <v>901.09246949843384</v>
      </c>
      <c r="T61" s="50">
        <v>540.35740445668227</v>
      </c>
      <c r="U61" s="50">
        <v>105.09727277480464</v>
      </c>
      <c r="V61" s="50">
        <v>542.88427095854263</v>
      </c>
      <c r="W61" s="50">
        <v>1133.5076537592652</v>
      </c>
      <c r="X61" s="50">
        <v>522.40288360188026</v>
      </c>
      <c r="Y61" s="50">
        <v>1096.7839347226677</v>
      </c>
      <c r="Z61" s="50">
        <v>180.39145585994885</v>
      </c>
      <c r="AA61" s="50">
        <v>650.86207470248053</v>
      </c>
      <c r="AB61" s="50">
        <v>1032.4391217743794</v>
      </c>
      <c r="AC61" s="50">
        <v>1039.1270829609045</v>
      </c>
      <c r="AD61" s="50">
        <v>18144.366420860173</v>
      </c>
    </row>
    <row r="62" spans="1:30" x14ac:dyDescent="0.35">
      <c r="A62" s="50">
        <v>18</v>
      </c>
      <c r="B62" s="50">
        <v>892.07800456375037</v>
      </c>
      <c r="C62" s="50">
        <v>1546.2131629445369</v>
      </c>
      <c r="D62" s="50">
        <v>447.62479781606515</v>
      </c>
      <c r="E62" s="50">
        <v>963.68585147479496</v>
      </c>
      <c r="F62" s="50">
        <v>633.77036194287325</v>
      </c>
      <c r="G62" s="50">
        <v>905.95970369919178</v>
      </c>
      <c r="H62" s="50">
        <v>571.4224870785315</v>
      </c>
      <c r="I62" s="50">
        <v>148.51993887355442</v>
      </c>
      <c r="J62" s="50">
        <v>731.6068914315498</v>
      </c>
      <c r="K62" s="50">
        <v>1184.8750520689414</v>
      </c>
      <c r="L62" s="50">
        <v>407.80953177492034</v>
      </c>
      <c r="M62" s="50">
        <v>1260.8226448463256</v>
      </c>
      <c r="N62" s="50">
        <v>702.93805944343899</v>
      </c>
      <c r="O62" s="50">
        <v>295.73249268374946</v>
      </c>
      <c r="P62" s="50">
        <v>385.62186555132695</v>
      </c>
      <c r="Q62" s="50">
        <v>123.37147895716282</v>
      </c>
      <c r="R62" s="50">
        <v>743.75507643508422</v>
      </c>
      <c r="S62" s="50">
        <v>1042.8833895524449</v>
      </c>
      <c r="T62" s="50">
        <v>619.06458637678213</v>
      </c>
      <c r="U62" s="50">
        <v>120.78223318861284</v>
      </c>
      <c r="V62" s="50">
        <v>629.80443267812802</v>
      </c>
      <c r="W62" s="50">
        <v>1306.2643363352574</v>
      </c>
      <c r="X62" s="50">
        <v>599.08847228446359</v>
      </c>
      <c r="Y62" s="50">
        <v>1259.1965583324436</v>
      </c>
      <c r="Z62" s="50">
        <v>206.86175994592739</v>
      </c>
      <c r="AA62" s="50">
        <v>748.10639892061306</v>
      </c>
      <c r="AB62" s="50">
        <v>1187.4906148778275</v>
      </c>
      <c r="AC62" s="50">
        <v>1197.4077794860389</v>
      </c>
      <c r="AD62" s="50">
        <v>20862.757963564341</v>
      </c>
    </row>
    <row r="63" spans="1:30" x14ac:dyDescent="0.35">
      <c r="A63" s="50">
        <v>19</v>
      </c>
      <c r="B63" s="50">
        <v>1014.4264915383536</v>
      </c>
      <c r="C63" s="50">
        <v>1759.5148143920201</v>
      </c>
      <c r="D63" s="50">
        <v>509.49348469516855</v>
      </c>
      <c r="E63" s="50">
        <v>1104.4888439559486</v>
      </c>
      <c r="F63" s="50">
        <v>720.69940842063113</v>
      </c>
      <c r="G63" s="50">
        <v>1034.2643996617342</v>
      </c>
      <c r="H63" s="50">
        <v>651.30257785819504</v>
      </c>
      <c r="I63" s="50">
        <v>170.84183174865618</v>
      </c>
      <c r="J63" s="50">
        <v>833.04795897526174</v>
      </c>
      <c r="K63" s="50">
        <v>1351.8571506277769</v>
      </c>
      <c r="L63" s="50">
        <v>464.04997516779832</v>
      </c>
      <c r="M63" s="50">
        <v>1436.0659944638819</v>
      </c>
      <c r="N63" s="50">
        <v>801.28290366956583</v>
      </c>
      <c r="O63" s="50">
        <v>335.83286699894683</v>
      </c>
      <c r="P63" s="50">
        <v>439.2299351817594</v>
      </c>
      <c r="Q63" s="50">
        <v>139.81613294529606</v>
      </c>
      <c r="R63" s="50">
        <v>848.6725567388155</v>
      </c>
      <c r="S63" s="50">
        <v>1196.9369286524748</v>
      </c>
      <c r="T63" s="50">
        <v>703.80314232592525</v>
      </c>
      <c r="U63" s="50">
        <v>137.71907886672707</v>
      </c>
      <c r="V63" s="50">
        <v>724.42520579743689</v>
      </c>
      <c r="W63" s="50">
        <v>1493.2738414403427</v>
      </c>
      <c r="X63" s="50">
        <v>681.72920562153536</v>
      </c>
      <c r="Y63" s="50">
        <v>1434.4072327908789</v>
      </c>
      <c r="Z63" s="50">
        <v>235.38633395001213</v>
      </c>
      <c r="AA63" s="50">
        <v>853.1262105160788</v>
      </c>
      <c r="AB63" s="50">
        <v>1355.0426608192893</v>
      </c>
      <c r="AC63" s="50">
        <v>1368.7353994374523</v>
      </c>
      <c r="AD63" s="50">
        <v>23799.472567257966</v>
      </c>
    </row>
    <row r="64" spans="1:30" x14ac:dyDescent="0.35">
      <c r="A64" s="50">
        <v>20</v>
      </c>
      <c r="B64" s="50">
        <v>1145.6459456199657</v>
      </c>
      <c r="C64" s="50">
        <v>1988.4366919418349</v>
      </c>
      <c r="D64" s="50">
        <v>575.90755429721992</v>
      </c>
      <c r="E64" s="50">
        <v>1256.5787638622799</v>
      </c>
      <c r="F64" s="50">
        <v>813.93223946822934</v>
      </c>
      <c r="G64" s="50">
        <v>1172.3778613896839</v>
      </c>
      <c r="H64" s="50">
        <v>737.16289700732591</v>
      </c>
      <c r="I64" s="50">
        <v>195.02594779725732</v>
      </c>
      <c r="J64" s="50">
        <v>941.98157104775976</v>
      </c>
      <c r="K64" s="50">
        <v>1531.5053062046732</v>
      </c>
      <c r="L64" s="50">
        <v>524.40679872754436</v>
      </c>
      <c r="M64" s="50">
        <v>1624.3053395067948</v>
      </c>
      <c r="N64" s="50">
        <v>907.00013756476051</v>
      </c>
      <c r="O64" s="50">
        <v>378.78340009450403</v>
      </c>
      <c r="P64" s="50">
        <v>496.81479477915616</v>
      </c>
      <c r="Q64" s="50">
        <v>157.39372155234125</v>
      </c>
      <c r="R64" s="50">
        <v>961.56065848544688</v>
      </c>
      <c r="S64" s="50">
        <v>1363.5363563809669</v>
      </c>
      <c r="T64" s="50">
        <v>794.66498632375772</v>
      </c>
      <c r="U64" s="50">
        <v>155.93033326223096</v>
      </c>
      <c r="V64" s="50">
        <v>826.93569019062102</v>
      </c>
      <c r="W64" s="50">
        <v>1694.823361579924</v>
      </c>
      <c r="X64" s="50">
        <v>770.42126505656495</v>
      </c>
      <c r="Y64" s="50">
        <v>1622.6352980648592</v>
      </c>
      <c r="Z64" s="50">
        <v>265.99826615380641</v>
      </c>
      <c r="AA64" s="50">
        <v>966.06233009947471</v>
      </c>
      <c r="AB64" s="50">
        <v>1535.3284597047557</v>
      </c>
      <c r="AC64" s="50">
        <v>1553.3720934005748</v>
      </c>
      <c r="AD64" s="50">
        <v>26958.528069564309</v>
      </c>
    </row>
    <row r="65" spans="1:30" x14ac:dyDescent="0.35">
      <c r="A65" s="50">
        <v>21</v>
      </c>
      <c r="B65" s="50">
        <v>1285.8660539947207</v>
      </c>
      <c r="C65" s="50">
        <v>2233.2172171985649</v>
      </c>
      <c r="D65" s="50">
        <v>646.9373328570224</v>
      </c>
      <c r="E65" s="50">
        <v>1420.1907789126185</v>
      </c>
      <c r="F65" s="50">
        <v>913.56107243991335</v>
      </c>
      <c r="G65" s="50">
        <v>1320.4764177131676</v>
      </c>
      <c r="H65" s="50">
        <v>829.10313831696658</v>
      </c>
      <c r="I65" s="50">
        <v>221.11537764199721</v>
      </c>
      <c r="J65" s="50">
        <v>1058.5262122288475</v>
      </c>
      <c r="K65" s="50">
        <v>1724.0410662100469</v>
      </c>
      <c r="L65" s="50">
        <v>588.9426951210919</v>
      </c>
      <c r="M65" s="50">
        <v>1825.7495383477717</v>
      </c>
      <c r="N65" s="50">
        <v>1020.2132805844257</v>
      </c>
      <c r="O65" s="50">
        <v>424.62202643262015</v>
      </c>
      <c r="P65" s="50">
        <v>558.44043360689818</v>
      </c>
      <c r="Q65" s="50">
        <v>176.11694129970721</v>
      </c>
      <c r="R65" s="50">
        <v>1082.5595668945591</v>
      </c>
      <c r="S65" s="50">
        <v>1542.9546568080036</v>
      </c>
      <c r="T65" s="50">
        <v>891.73828626889542</v>
      </c>
      <c r="U65" s="50">
        <v>175.4376468694237</v>
      </c>
      <c r="V65" s="50">
        <v>937.51821619006216</v>
      </c>
      <c r="W65" s="50">
        <v>1911.1892987958411</v>
      </c>
      <c r="X65" s="50">
        <v>865.25698293023538</v>
      </c>
      <c r="Y65" s="50">
        <v>1824.0914721504621</v>
      </c>
      <c r="Z65" s="50">
        <v>298.72931956078622</v>
      </c>
      <c r="AA65" s="50">
        <v>1087.050130648538</v>
      </c>
      <c r="AB65" s="50">
        <v>1728.5722651352792</v>
      </c>
      <c r="AC65" s="50">
        <v>1751.5701550330152</v>
      </c>
      <c r="AD65" s="50">
        <v>30343.787580191482</v>
      </c>
    </row>
    <row r="66" spans="1:30" x14ac:dyDescent="0.35">
      <c r="A66" s="50">
        <v>22</v>
      </c>
      <c r="B66" s="50">
        <v>1435.2115151292185</v>
      </c>
      <c r="C66" s="50">
        <v>2494.0857625572894</v>
      </c>
      <c r="D66" s="50">
        <v>722.6504884179501</v>
      </c>
      <c r="E66" s="50">
        <v>1595.5518626014145</v>
      </c>
      <c r="F66" s="50">
        <v>1019.6745780699016</v>
      </c>
      <c r="G66" s="50">
        <v>1478.7300144930309</v>
      </c>
      <c r="H66" s="50">
        <v>927.21930959913357</v>
      </c>
      <c r="I66" s="50">
        <v>249.15174700760838</v>
      </c>
      <c r="J66" s="50">
        <v>1182.7959179910449</v>
      </c>
      <c r="K66" s="50">
        <v>1929.6778975085285</v>
      </c>
      <c r="L66" s="50">
        <v>657.71797592820997</v>
      </c>
      <c r="M66" s="50">
        <v>2040.5996442515147</v>
      </c>
      <c r="N66" s="50">
        <v>1141.0412918753495</v>
      </c>
      <c r="O66" s="50">
        <v>473.38517590594392</v>
      </c>
      <c r="P66" s="50">
        <v>624.16845049355697</v>
      </c>
      <c r="Q66" s="50">
        <v>195.99795335592825</v>
      </c>
      <c r="R66" s="50">
        <v>1211.8043619724269</v>
      </c>
      <c r="S66" s="50">
        <v>1735.4554008195903</v>
      </c>
      <c r="T66" s="50">
        <v>995.1078020795062</v>
      </c>
      <c r="U66" s="50">
        <v>196.26187401602385</v>
      </c>
      <c r="V66" s="50">
        <v>1056.3489138890818</v>
      </c>
      <c r="W66" s="50">
        <v>2142.6381979375178</v>
      </c>
      <c r="X66" s="50">
        <v>966.3251867578125</v>
      </c>
      <c r="Y66" s="50">
        <v>2038.9786151861535</v>
      </c>
      <c r="Z66" s="50">
        <v>333.61005048429433</v>
      </c>
      <c r="AA66" s="50">
        <v>1216.2200162436773</v>
      </c>
      <c r="AB66" s="50">
        <v>1934.9901669120482</v>
      </c>
      <c r="AC66" s="50">
        <v>1963.5728739486165</v>
      </c>
      <c r="AD66" s="50">
        <v>33958.97304543238</v>
      </c>
    </row>
    <row r="67" spans="1:30" x14ac:dyDescent="0.35">
      <c r="A67" s="50">
        <v>23</v>
      </c>
      <c r="B67" s="50">
        <v>1593.8024661868894</v>
      </c>
      <c r="C67" s="50">
        <v>2771.2634213107635</v>
      </c>
      <c r="D67" s="50">
        <v>803.11225657494151</v>
      </c>
      <c r="E67" s="50">
        <v>1782.8814600177845</v>
      </c>
      <c r="F67" s="50">
        <v>1132.3581843033476</v>
      </c>
      <c r="G67" s="50">
        <v>1647.302744484454</v>
      </c>
      <c r="H67" s="50">
        <v>1031.6040421535956</v>
      </c>
      <c r="I67" s="50">
        <v>279.17533403435857</v>
      </c>
      <c r="J67" s="50">
        <v>1314.9006512622252</v>
      </c>
      <c r="K67" s="50">
        <v>2148.6218599449226</v>
      </c>
      <c r="L67" s="50">
        <v>730.79077434647434</v>
      </c>
      <c r="M67" s="50">
        <v>2269.0495643462864</v>
      </c>
      <c r="N67" s="50">
        <v>1269.5989528583057</v>
      </c>
      <c r="O67" s="50">
        <v>525.10790467170716</v>
      </c>
      <c r="P67" s="50">
        <v>694.05825561521874</v>
      </c>
      <c r="Q67" s="50">
        <v>217.04843140050934</v>
      </c>
      <c r="R67" s="50">
        <v>1349.4254436899487</v>
      </c>
      <c r="S67" s="50">
        <v>1941.2935063482291</v>
      </c>
      <c r="T67" s="50">
        <v>1104.8551783746675</v>
      </c>
      <c r="U67" s="50">
        <v>218.42313951656899</v>
      </c>
      <c r="V67" s="50">
        <v>1183.5982097615888</v>
      </c>
      <c r="W67" s="50">
        <v>2389.4275582241098</v>
      </c>
      <c r="X67" s="50">
        <v>1073.7114975138472</v>
      </c>
      <c r="Y67" s="50">
        <v>2267.4923921449099</v>
      </c>
      <c r="Z67" s="50">
        <v>370.66991128844057</v>
      </c>
      <c r="AA67" s="50">
        <v>1353.6978376419891</v>
      </c>
      <c r="AB67" s="50">
        <v>2154.7907708087896</v>
      </c>
      <c r="AC67" s="50">
        <v>2189.615277341707</v>
      </c>
      <c r="AD67" s="50">
        <v>37807.677026166588</v>
      </c>
    </row>
    <row r="68" spans="1:30" x14ac:dyDescent="0.35">
      <c r="A68" s="50">
        <v>24</v>
      </c>
      <c r="B68" s="50">
        <v>1761.7548557210559</v>
      </c>
      <c r="C68" s="50">
        <v>3064.963679616742</v>
      </c>
      <c r="D68" s="50">
        <v>888.38563749178797</v>
      </c>
      <c r="E68" s="50">
        <v>1982.3920716181331</v>
      </c>
      <c r="F68" s="50">
        <v>1251.6943412297474</v>
      </c>
      <c r="G68" s="50">
        <v>1826.3533108627728</v>
      </c>
      <c r="H68" s="50">
        <v>1142.3468611723013</v>
      </c>
      <c r="I68" s="50">
        <v>311.22517229523095</v>
      </c>
      <c r="J68" s="50">
        <v>1454.9466311840811</v>
      </c>
      <c r="K68" s="50">
        <v>2381.0721952961044</v>
      </c>
      <c r="L68" s="50">
        <v>808.21722205803553</v>
      </c>
      <c r="M68" s="50">
        <v>2511.2866350860663</v>
      </c>
      <c r="N68" s="50">
        <v>1405.9972015455085</v>
      </c>
      <c r="O68" s="50">
        <v>579.82400906453768</v>
      </c>
      <c r="P68" s="50">
        <v>768.16724670995802</v>
      </c>
      <c r="Q68" s="50">
        <v>239.27960318328417</v>
      </c>
      <c r="R68" s="50">
        <v>1495.548903803086</v>
      </c>
      <c r="S68" s="50">
        <v>2160.7159053546925</v>
      </c>
      <c r="T68" s="50">
        <v>1221.0591996213313</v>
      </c>
      <c r="U68" s="50">
        <v>241.9408969297258</v>
      </c>
      <c r="V68" s="50">
        <v>1319.4312627536619</v>
      </c>
      <c r="W68" s="50">
        <v>2651.8065438118965</v>
      </c>
      <c r="X68" s="50">
        <v>1187.4985899030103</v>
      </c>
      <c r="Y68" s="50">
        <v>2509.8218516111287</v>
      </c>
      <c r="Z68" s="50">
        <v>409.93734003169328</v>
      </c>
      <c r="AA68" s="50">
        <v>1499.6052555401193</v>
      </c>
      <c r="AB68" s="50">
        <v>2388.1757930486501</v>
      </c>
      <c r="AC68" s="50">
        <v>2429.924779292126</v>
      </c>
      <c r="AD68" s="50">
        <v>41893.372995836471</v>
      </c>
    </row>
    <row r="69" spans="1:30" x14ac:dyDescent="0.35">
      <c r="A69" s="50">
        <v>25</v>
      </c>
      <c r="B69" s="50">
        <v>1939.1807707538103</v>
      </c>
      <c r="C69" s="50">
        <v>3375.3930066026755</v>
      </c>
      <c r="D69" s="50">
        <v>978.53156895164693</v>
      </c>
      <c r="E69" s="50">
        <v>2194.2897681989921</v>
      </c>
      <c r="F69" s="50">
        <v>1377.7627535932295</v>
      </c>
      <c r="G69" s="50">
        <v>2016.0354352612014</v>
      </c>
      <c r="H69" s="50">
        <v>1259.5344235118939</v>
      </c>
      <c r="I69" s="50">
        <v>345.33914180370857</v>
      </c>
      <c r="J69" s="50">
        <v>1603.0366219714197</v>
      </c>
      <c r="K69" s="50">
        <v>2627.2218455139628</v>
      </c>
      <c r="L69" s="50">
        <v>890.05160454444092</v>
      </c>
      <c r="M69" s="50">
        <v>2767.4921279936602</v>
      </c>
      <c r="N69" s="50">
        <v>1550.3434265349053</v>
      </c>
      <c r="O69" s="50">
        <v>637.56612542648315</v>
      </c>
      <c r="P69" s="50">
        <v>846.55096394618488</v>
      </c>
      <c r="Q69" s="50">
        <v>262.70228685134322</v>
      </c>
      <c r="R69" s="50">
        <v>1650.2968530591068</v>
      </c>
      <c r="S69" s="50">
        <v>2393.9621325587668</v>
      </c>
      <c r="T69" s="50">
        <v>1343.7960140026939</v>
      </c>
      <c r="U69" s="50">
        <v>266.83397979943294</v>
      </c>
      <c r="V69" s="50">
        <v>1464.0083495303838</v>
      </c>
      <c r="W69" s="50">
        <v>2930.016609804682</v>
      </c>
      <c r="X69" s="50">
        <v>1307.7664209221398</v>
      </c>
      <c r="Y69" s="50">
        <v>2766.1499344911945</v>
      </c>
      <c r="Z69" s="50">
        <v>451.43983918601202</v>
      </c>
      <c r="AA69" s="50">
        <v>1654.0600601186065</v>
      </c>
      <c r="AB69" s="50">
        <v>2635.3405834607197</v>
      </c>
      <c r="AC69" s="50">
        <v>2684.7217527804228</v>
      </c>
      <c r="AD69" s="50">
        <v>46219.424401173725</v>
      </c>
    </row>
    <row r="70" spans="1:30" x14ac:dyDescent="0.35">
      <c r="A70" s="50">
        <v>26</v>
      </c>
      <c r="B70" s="50">
        <v>2126.1887255139864</v>
      </c>
      <c r="C70" s="50">
        <v>3702.7513756142002</v>
      </c>
      <c r="D70" s="50">
        <v>1073.609079244331</v>
      </c>
      <c r="E70" s="50">
        <v>2418.774647714486</v>
      </c>
      <c r="F70" s="50">
        <v>1510.6405860493871</v>
      </c>
      <c r="G70" s="50">
        <v>2216.4982190151986</v>
      </c>
      <c r="H70" s="50">
        <v>1383.2507279805598</v>
      </c>
      <c r="I70" s="50">
        <v>381.55404985339476</v>
      </c>
      <c r="J70" s="50">
        <v>1759.2701881927269</v>
      </c>
      <c r="K70" s="50">
        <v>2887.2579113651027</v>
      </c>
      <c r="L70" s="50">
        <v>976.34649827433282</v>
      </c>
      <c r="M70" s="50">
        <v>3037.8416967139942</v>
      </c>
      <c r="N70" s="50">
        <v>1702.7417270378135</v>
      </c>
      <c r="O70" s="50">
        <v>698.36581811711255</v>
      </c>
      <c r="P70" s="50">
        <v>929.26322682136879</v>
      </c>
      <c r="Q70" s="50">
        <v>287.32692289581058</v>
      </c>
      <c r="R70" s="50">
        <v>1813.7877107925681</v>
      </c>
      <c r="S70" s="50">
        <v>2641.2648479802315</v>
      </c>
      <c r="T70" s="50">
        <v>1473.1393310016717</v>
      </c>
      <c r="U70" s="50">
        <v>293.12064698459477</v>
      </c>
      <c r="V70" s="50">
        <v>1617.4852066740923</v>
      </c>
      <c r="W70" s="50">
        <v>3224.2920568934787</v>
      </c>
      <c r="X70" s="50">
        <v>1434.5924317515735</v>
      </c>
      <c r="Y70" s="50">
        <v>3036.6539237351203</v>
      </c>
      <c r="Z70" s="50">
        <v>495.20404516765382</v>
      </c>
      <c r="AA70" s="50">
        <v>1817.1764537474885</v>
      </c>
      <c r="AB70" s="50">
        <v>2896.4745885114185</v>
      </c>
      <c r="AC70" s="50">
        <v>2954.220036469163</v>
      </c>
      <c r="AD70" s="50">
        <v>50789.092680112859</v>
      </c>
    </row>
    <row r="71" spans="1:30" x14ac:dyDescent="0.35">
      <c r="A71" s="50">
        <v>27</v>
      </c>
      <c r="B71" s="50">
        <v>2322.8839177006321</v>
      </c>
      <c r="C71" s="50">
        <v>4047.23272710539</v>
      </c>
      <c r="D71" s="50">
        <v>1173.6754229610472</v>
      </c>
      <c r="E71" s="50">
        <v>2656.0412425753466</v>
      </c>
      <c r="F71" s="50">
        <v>1650.4026453383781</v>
      </c>
      <c r="G71" s="50">
        <v>2427.8864646505626</v>
      </c>
      <c r="H71" s="50">
        <v>1513.5773022990322</v>
      </c>
      <c r="I71" s="50">
        <v>419.90570318619291</v>
      </c>
      <c r="J71" s="50">
        <v>1923.7439215764514</v>
      </c>
      <c r="K71" s="50">
        <v>3161.3620604515609</v>
      </c>
      <c r="L71" s="50">
        <v>1067.1528925282355</v>
      </c>
      <c r="M71" s="50">
        <v>3322.5057742872668</v>
      </c>
      <c r="N71" s="50">
        <v>1863.2931440784166</v>
      </c>
      <c r="O71" s="50">
        <v>762.25365752611845</v>
      </c>
      <c r="P71" s="50">
        <v>1016.3562558188246</v>
      </c>
      <c r="Q71" s="50">
        <v>313.16360240305499</v>
      </c>
      <c r="R71" s="50">
        <v>1986.1364625775593</v>
      </c>
      <c r="S71" s="50">
        <v>2902.8503030840479</v>
      </c>
      <c r="T71" s="50">
        <v>1609.1605967262758</v>
      </c>
      <c r="U71" s="50">
        <v>320.8186229705741</v>
      </c>
      <c r="V71" s="50">
        <v>1780.0133361713627</v>
      </c>
      <c r="W71" s="50">
        <v>3534.8605253080004</v>
      </c>
      <c r="X71" s="50">
        <v>1568.0517270421619</v>
      </c>
      <c r="Y71" s="50">
        <v>3321.5058440189464</v>
      </c>
      <c r="Z71" s="50">
        <v>541.25579008088414</v>
      </c>
      <c r="AA71" s="50">
        <v>1989.0653024166104</v>
      </c>
      <c r="AB71" s="50">
        <v>3171.7617632684769</v>
      </c>
      <c r="AC71" s="50">
        <v>3238.627386016632</v>
      </c>
      <c r="AD71" s="50">
        <v>55605.544394168042</v>
      </c>
    </row>
    <row r="73" spans="1:30" x14ac:dyDescent="0.35">
      <c r="A73" s="47" t="s">
        <v>117</v>
      </c>
    </row>
    <row r="74" spans="1:30" x14ac:dyDescent="0.35">
      <c r="A74" s="91" t="s">
        <v>83</v>
      </c>
      <c r="B74" s="91" t="s">
        <v>38</v>
      </c>
      <c r="C74" s="91" t="s">
        <v>39</v>
      </c>
      <c r="D74" s="91" t="s">
        <v>40</v>
      </c>
      <c r="E74" s="91" t="s">
        <v>41</v>
      </c>
      <c r="F74" s="91" t="s">
        <v>42</v>
      </c>
      <c r="G74" s="91" t="s">
        <v>43</v>
      </c>
      <c r="H74" s="91" t="s">
        <v>44</v>
      </c>
      <c r="I74" s="91" t="s">
        <v>45</v>
      </c>
      <c r="J74" s="91" t="s">
        <v>46</v>
      </c>
      <c r="K74" s="91" t="s">
        <v>47</v>
      </c>
      <c r="L74" s="91" t="s">
        <v>48</v>
      </c>
      <c r="M74" s="91" t="s">
        <v>49</v>
      </c>
      <c r="N74" s="91" t="s">
        <v>50</v>
      </c>
      <c r="O74" s="91" t="s">
        <v>51</v>
      </c>
      <c r="P74" s="91" t="s">
        <v>52</v>
      </c>
      <c r="Q74" s="91" t="s">
        <v>53</v>
      </c>
      <c r="R74" s="91" t="s">
        <v>54</v>
      </c>
      <c r="S74" s="91" t="s">
        <v>55</v>
      </c>
      <c r="T74" s="91" t="s">
        <v>56</v>
      </c>
      <c r="U74" s="91" t="s">
        <v>57</v>
      </c>
      <c r="V74" s="91" t="s">
        <v>58</v>
      </c>
      <c r="W74" s="91" t="s">
        <v>59</v>
      </c>
      <c r="X74" s="91" t="s">
        <v>60</v>
      </c>
      <c r="Y74" s="91" t="s">
        <v>61</v>
      </c>
      <c r="Z74" s="91" t="s">
        <v>62</v>
      </c>
      <c r="AA74" s="91" t="s">
        <v>63</v>
      </c>
      <c r="AB74" s="91" t="s">
        <v>64</v>
      </c>
      <c r="AC74" s="91" t="s">
        <v>65</v>
      </c>
      <c r="AD74" s="91" t="s">
        <v>104</v>
      </c>
    </row>
    <row r="75" spans="1:30" x14ac:dyDescent="0.35">
      <c r="A75" s="50">
        <v>2</v>
      </c>
      <c r="B75" s="102">
        <f>($B$13*B46)+($B$6*B17)</f>
        <v>16678.437305286239</v>
      </c>
      <c r="C75" s="102">
        <f t="shared" ref="C75:AD84" si="0">($B$13*C46)+($B$6*C17)</f>
        <v>27705.480273160036</v>
      </c>
      <c r="D75" s="102">
        <f t="shared" si="0"/>
        <v>7935.3486778157185</v>
      </c>
      <c r="E75" s="102">
        <f t="shared" si="0"/>
        <v>12377.918400917182</v>
      </c>
      <c r="F75" s="102">
        <f t="shared" si="0"/>
        <v>11795.788575131473</v>
      </c>
      <c r="G75" s="102">
        <f t="shared" si="0"/>
        <v>13675.872940707328</v>
      </c>
      <c r="H75" s="102">
        <f t="shared" si="0"/>
        <v>9684.5234653440693</v>
      </c>
      <c r="I75" s="102">
        <f t="shared" si="0"/>
        <v>1492.9262517757898</v>
      </c>
      <c r="J75" s="102">
        <f t="shared" si="0"/>
        <v>12781.788375744589</v>
      </c>
      <c r="K75" s="102">
        <f t="shared" si="0"/>
        <v>18898.32951175137</v>
      </c>
      <c r="L75" s="102">
        <f t="shared" si="0"/>
        <v>7356.0041622012332</v>
      </c>
      <c r="M75" s="102">
        <f t="shared" si="0"/>
        <v>21937.102908556197</v>
      </c>
      <c r="N75" s="102">
        <f t="shared" si="0"/>
        <v>11645.381825885406</v>
      </c>
      <c r="O75" s="102">
        <f t="shared" si="0"/>
        <v>5796.2304663160794</v>
      </c>
      <c r="P75" s="102">
        <f t="shared" si="0"/>
        <v>6595.6144854572203</v>
      </c>
      <c r="Q75" s="102">
        <f t="shared" si="0"/>
        <v>2615.4062507788558</v>
      </c>
      <c r="R75" s="102">
        <f t="shared" si="0"/>
        <v>11639.811205542957</v>
      </c>
      <c r="S75" s="102">
        <f t="shared" si="0"/>
        <v>11300.003364653694</v>
      </c>
      <c r="T75" s="102">
        <f t="shared" si="0"/>
        <v>11634.240585200512</v>
      </c>
      <c r="U75" s="102">
        <f t="shared" si="0"/>
        <v>2016.5645639658057</v>
      </c>
      <c r="V75" s="102">
        <f t="shared" si="0"/>
        <v>6286.4450564514136</v>
      </c>
      <c r="W75" s="102">
        <f t="shared" si="0"/>
        <v>18511.171397951304</v>
      </c>
      <c r="X75" s="102">
        <f t="shared" si="0"/>
        <v>10790.291603319796</v>
      </c>
      <c r="Y75" s="102">
        <f t="shared" si="0"/>
        <v>21795.052089823799</v>
      </c>
      <c r="Z75" s="102">
        <f t="shared" si="0"/>
        <v>3676.6094260150044</v>
      </c>
      <c r="AA75" s="102">
        <f t="shared" si="0"/>
        <v>12347.279989033726</v>
      </c>
      <c r="AB75" s="102">
        <f t="shared" si="0"/>
        <v>18845.408618498124</v>
      </c>
      <c r="AC75" s="102">
        <f t="shared" si="0"/>
        <v>17449.968222715153</v>
      </c>
      <c r="AD75" s="102">
        <f t="shared" si="0"/>
        <v>335265.00000000006</v>
      </c>
    </row>
    <row r="76" spans="1:30" x14ac:dyDescent="0.35">
      <c r="A76" s="50">
        <v>3</v>
      </c>
      <c r="B76" s="102">
        <f t="shared" ref="B76:Q100" si="1">($B$13*B47)+($B$6*B18)</f>
        <v>19948.026394721059</v>
      </c>
      <c r="C76" s="102">
        <f t="shared" si="1"/>
        <v>34229.454109178172</v>
      </c>
      <c r="D76" s="102">
        <f t="shared" si="1"/>
        <v>9770.8018396320749</v>
      </c>
      <c r="E76" s="102">
        <f t="shared" si="1"/>
        <v>15267.502499500102</v>
      </c>
      <c r="F76" s="102">
        <f t="shared" si="1"/>
        <v>14291.42171565687</v>
      </c>
      <c r="G76" s="102">
        <f t="shared" si="1"/>
        <v>18032.509498100386</v>
      </c>
      <c r="H76" s="102">
        <f t="shared" si="1"/>
        <v>11603.035392921418</v>
      </c>
      <c r="I76" s="102">
        <f t="shared" si="1"/>
        <v>1798.9202159568088</v>
      </c>
      <c r="J76" s="102">
        <f t="shared" si="1"/>
        <v>15743.883223355331</v>
      </c>
      <c r="K76" s="102">
        <f t="shared" si="1"/>
        <v>23759.072185562891</v>
      </c>
      <c r="L76" s="102">
        <f t="shared" si="1"/>
        <v>8971.2817436512705</v>
      </c>
      <c r="M76" s="102">
        <f t="shared" si="1"/>
        <v>26477.440511897621</v>
      </c>
      <c r="N76" s="102">
        <f t="shared" si="1"/>
        <v>14527.946410717857</v>
      </c>
      <c r="O76" s="102">
        <f t="shared" si="1"/>
        <v>7002.4635072985411</v>
      </c>
      <c r="P76" s="102">
        <f t="shared" si="1"/>
        <v>8188.4183163367334</v>
      </c>
      <c r="Q76" s="102">
        <f t="shared" si="1"/>
        <v>3114.7970405918818</v>
      </c>
      <c r="R76" s="102">
        <f t="shared" si="0"/>
        <v>14864.411117776446</v>
      </c>
      <c r="S76" s="102">
        <f t="shared" si="0"/>
        <v>15993.733253349334</v>
      </c>
      <c r="T76" s="102">
        <f t="shared" si="0"/>
        <v>14081.54769046191</v>
      </c>
      <c r="U76" s="102">
        <f t="shared" si="0"/>
        <v>2418.548290341932</v>
      </c>
      <c r="V76" s="102">
        <f t="shared" si="0"/>
        <v>7662.0675864827044</v>
      </c>
      <c r="W76" s="102">
        <f t="shared" si="0"/>
        <v>24105.530893821237</v>
      </c>
      <c r="X76" s="102">
        <f t="shared" si="0"/>
        <v>13288.690261947611</v>
      </c>
      <c r="Y76" s="102">
        <f t="shared" si="0"/>
        <v>26717.296540691867</v>
      </c>
      <c r="Z76" s="102">
        <f t="shared" si="0"/>
        <v>4613.8972205558894</v>
      </c>
      <c r="AA76" s="102">
        <f t="shared" si="0"/>
        <v>15034.309138172368</v>
      </c>
      <c r="AB76" s="102">
        <f t="shared" si="0"/>
        <v>23222.727454509102</v>
      </c>
      <c r="AC76" s="102">
        <f t="shared" si="0"/>
        <v>21770.265946810639</v>
      </c>
      <c r="AD76" s="102">
        <f t="shared" si="0"/>
        <v>416500.00000000006</v>
      </c>
    </row>
    <row r="77" spans="1:30" x14ac:dyDescent="0.35">
      <c r="A77" s="50">
        <v>4</v>
      </c>
      <c r="B77" s="102">
        <f t="shared" si="1"/>
        <v>68583.054896462461</v>
      </c>
      <c r="C77" s="102">
        <f t="shared" si="0"/>
        <v>117399.17655306298</v>
      </c>
      <c r="D77" s="102">
        <f t="shared" si="0"/>
        <v>34196.007873166527</v>
      </c>
      <c r="E77" s="102">
        <f t="shared" si="0"/>
        <v>53153.834124245041</v>
      </c>
      <c r="F77" s="102">
        <f t="shared" si="0"/>
        <v>48759.933671268329</v>
      </c>
      <c r="G77" s="102">
        <f t="shared" si="0"/>
        <v>62042.773403796382</v>
      </c>
      <c r="H77" s="102">
        <f t="shared" si="0"/>
        <v>41208.268442622953</v>
      </c>
      <c r="I77" s="102">
        <f t="shared" si="0"/>
        <v>7214.5373166522859</v>
      </c>
      <c r="J77" s="102">
        <f t="shared" si="0"/>
        <v>54389.969801553059</v>
      </c>
      <c r="K77" s="102">
        <f t="shared" si="0"/>
        <v>81742.28106125971</v>
      </c>
      <c r="L77" s="102">
        <f t="shared" si="0"/>
        <v>31083.193485763593</v>
      </c>
      <c r="M77" s="102">
        <f t="shared" si="0"/>
        <v>93047.303710094915</v>
      </c>
      <c r="N77" s="102">
        <f t="shared" si="0"/>
        <v>50940.027502157027</v>
      </c>
      <c r="O77" s="102">
        <f t="shared" si="0"/>
        <v>23913.606557377054</v>
      </c>
      <c r="P77" s="102">
        <f t="shared" si="0"/>
        <v>28846.911669542715</v>
      </c>
      <c r="Q77" s="102">
        <f t="shared" si="0"/>
        <v>10563.341242450388</v>
      </c>
      <c r="R77" s="102">
        <f t="shared" si="0"/>
        <v>51647.99611734254</v>
      </c>
      <c r="S77" s="102">
        <f t="shared" si="0"/>
        <v>58941.196613459877</v>
      </c>
      <c r="T77" s="102">
        <f t="shared" si="0"/>
        <v>48422.80575927523</v>
      </c>
      <c r="U77" s="102">
        <f t="shared" si="0"/>
        <v>8394.4850086281258</v>
      </c>
      <c r="V77" s="102">
        <f t="shared" si="0"/>
        <v>31656.310936151851</v>
      </c>
      <c r="W77" s="102">
        <f t="shared" si="0"/>
        <v>86956.526100086281</v>
      </c>
      <c r="X77" s="102">
        <f t="shared" si="0"/>
        <v>45062.764236410694</v>
      </c>
      <c r="Y77" s="102">
        <f t="shared" si="0"/>
        <v>91372.901747195865</v>
      </c>
      <c r="Z77" s="102">
        <f t="shared" si="0"/>
        <v>15901.199849007766</v>
      </c>
      <c r="AA77" s="102">
        <f t="shared" si="0"/>
        <v>53142.596527178604</v>
      </c>
      <c r="AB77" s="102">
        <f t="shared" si="0"/>
        <v>82573.863244176013</v>
      </c>
      <c r="AC77" s="102">
        <f t="shared" si="0"/>
        <v>77573.132549611735</v>
      </c>
      <c r="AD77" s="102">
        <f t="shared" si="0"/>
        <v>1458730</v>
      </c>
    </row>
    <row r="78" spans="1:30" x14ac:dyDescent="0.35">
      <c r="A78" s="50">
        <v>5</v>
      </c>
      <c r="B78" s="102">
        <f t="shared" si="1"/>
        <v>123634.14710978107</v>
      </c>
      <c r="C78" s="102">
        <f t="shared" si="0"/>
        <v>208413.54544022679</v>
      </c>
      <c r="D78" s="102">
        <f t="shared" si="0"/>
        <v>59549.556360581715</v>
      </c>
      <c r="E78" s="102">
        <f t="shared" si="0"/>
        <v>107969.46500761276</v>
      </c>
      <c r="F78" s="102">
        <f t="shared" si="0"/>
        <v>86997.406415708509</v>
      </c>
      <c r="G78" s="102">
        <f t="shared" si="0"/>
        <v>113019.39413030923</v>
      </c>
      <c r="H78" s="102">
        <f t="shared" si="0"/>
        <v>73610.143329658211</v>
      </c>
      <c r="I78" s="102">
        <f t="shared" si="0"/>
        <v>15308.216517036803</v>
      </c>
      <c r="J78" s="102">
        <f t="shared" si="0"/>
        <v>97849.803118601354</v>
      </c>
      <c r="K78" s="102">
        <f t="shared" si="0"/>
        <v>147913.41418596104</v>
      </c>
      <c r="L78" s="102">
        <f t="shared" si="0"/>
        <v>54776.878248543071</v>
      </c>
      <c r="M78" s="102">
        <f t="shared" si="0"/>
        <v>166271.39182023419</v>
      </c>
      <c r="N78" s="102">
        <f t="shared" si="0"/>
        <v>89750.112878668559</v>
      </c>
      <c r="O78" s="102">
        <f t="shared" si="0"/>
        <v>42161.957263611068</v>
      </c>
      <c r="P78" s="102">
        <f t="shared" si="0"/>
        <v>51133.00782275424</v>
      </c>
      <c r="Q78" s="102">
        <f t="shared" si="0"/>
        <v>18595.621357694123</v>
      </c>
      <c r="R78" s="102">
        <f t="shared" si="0"/>
        <v>94701.023783272947</v>
      </c>
      <c r="S78" s="102">
        <f t="shared" si="0"/>
        <v>113455.07428991442</v>
      </c>
      <c r="T78" s="102">
        <f t="shared" si="0"/>
        <v>85096.25662834043</v>
      </c>
      <c r="U78" s="102">
        <f t="shared" si="0"/>
        <v>15724.093033023571</v>
      </c>
      <c r="V78" s="102">
        <f t="shared" si="0"/>
        <v>63886.554313015164</v>
      </c>
      <c r="W78" s="102">
        <f t="shared" si="0"/>
        <v>154250.58014385466</v>
      </c>
      <c r="X78" s="102">
        <f t="shared" si="0"/>
        <v>79986.916574788687</v>
      </c>
      <c r="Y78" s="102">
        <f t="shared" si="0"/>
        <v>162805.75418701107</v>
      </c>
      <c r="Z78" s="102">
        <f t="shared" si="0"/>
        <v>28061.763007297734</v>
      </c>
      <c r="AA78" s="102">
        <f t="shared" si="0"/>
        <v>93215.750511891631</v>
      </c>
      <c r="AB78" s="102">
        <f t="shared" si="0"/>
        <v>149715.54575523705</v>
      </c>
      <c r="AC78" s="102">
        <f t="shared" si="0"/>
        <v>142546.62676536985</v>
      </c>
      <c r="AD78" s="102">
        <f t="shared" si="0"/>
        <v>2640400</v>
      </c>
    </row>
    <row r="79" spans="1:30" x14ac:dyDescent="0.35">
      <c r="A79" s="50">
        <v>6</v>
      </c>
      <c r="B79" s="102">
        <f t="shared" si="1"/>
        <v>201064.47381287505</v>
      </c>
      <c r="C79" s="102">
        <f t="shared" si="0"/>
        <v>343369.78502111271</v>
      </c>
      <c r="D79" s="102">
        <f t="shared" si="0"/>
        <v>98887.371212682425</v>
      </c>
      <c r="E79" s="102">
        <f t="shared" si="0"/>
        <v>185592.96481220832</v>
      </c>
      <c r="F79" s="102">
        <f t="shared" si="0"/>
        <v>143087.02955774503</v>
      </c>
      <c r="G79" s="102">
        <f t="shared" si="0"/>
        <v>187514.68908808063</v>
      </c>
      <c r="H79" s="102">
        <f t="shared" si="0"/>
        <v>122697.20927476112</v>
      </c>
      <c r="I79" s="102">
        <f t="shared" si="0"/>
        <v>25177.845173716574</v>
      </c>
      <c r="J79" s="102">
        <f t="shared" si="0"/>
        <v>160187.11845321878</v>
      </c>
      <c r="K79" s="102">
        <f t="shared" si="0"/>
        <v>249140.15230757836</v>
      </c>
      <c r="L79" s="102">
        <f t="shared" si="0"/>
        <v>90842.186532335734</v>
      </c>
      <c r="M79" s="102">
        <f t="shared" si="0"/>
        <v>275783.71938662126</v>
      </c>
      <c r="N79" s="102">
        <f t="shared" si="0"/>
        <v>151783.64619601454</v>
      </c>
      <c r="O79" s="102">
        <f t="shared" si="0"/>
        <v>68498.070375583382</v>
      </c>
      <c r="P79" s="102">
        <f t="shared" si="0"/>
        <v>83806.721386769394</v>
      </c>
      <c r="Q79" s="102">
        <f t="shared" si="0"/>
        <v>29672.725683383956</v>
      </c>
      <c r="R79" s="102">
        <f t="shared" si="0"/>
        <v>155692.23794355139</v>
      </c>
      <c r="S79" s="102">
        <f t="shared" si="0"/>
        <v>188817.55300392624</v>
      </c>
      <c r="T79" s="102">
        <f t="shared" si="0"/>
        <v>138201.28987332399</v>
      </c>
      <c r="U79" s="102">
        <f t="shared" si="0"/>
        <v>25992.135121120082</v>
      </c>
      <c r="V79" s="102">
        <f t="shared" si="0"/>
        <v>106769.69790354843</v>
      </c>
      <c r="W79" s="102">
        <f t="shared" si="0"/>
        <v>260833.3559522928</v>
      </c>
      <c r="X79" s="102">
        <f t="shared" si="0"/>
        <v>134129.84013630639</v>
      </c>
      <c r="Y79" s="102">
        <f t="shared" si="0"/>
        <v>272265.98681383807</v>
      </c>
      <c r="Z79" s="102">
        <f t="shared" si="0"/>
        <v>45991.096229350325</v>
      </c>
      <c r="AA79" s="102">
        <f t="shared" si="0"/>
        <v>158265.39417734649</v>
      </c>
      <c r="AB79" s="102">
        <f t="shared" si="0"/>
        <v>249791.58426550118</v>
      </c>
      <c r="AC79" s="102">
        <f t="shared" si="0"/>
        <v>242984.12030520785</v>
      </c>
      <c r="AD79" s="102">
        <f t="shared" si="0"/>
        <v>4396840</v>
      </c>
    </row>
    <row r="80" spans="1:30" x14ac:dyDescent="0.35">
      <c r="A80" s="50">
        <v>7</v>
      </c>
      <c r="B80" s="102">
        <f t="shared" si="1"/>
        <v>221548.9306218517</v>
      </c>
      <c r="C80" s="102">
        <f t="shared" si="0"/>
        <v>378459.98273245199</v>
      </c>
      <c r="D80" s="102">
        <f t="shared" si="0"/>
        <v>109105.58060755374</v>
      </c>
      <c r="E80" s="102">
        <f t="shared" si="0"/>
        <v>208628.53291832563</v>
      </c>
      <c r="F80" s="102">
        <f t="shared" si="0"/>
        <v>157664.74197663931</v>
      </c>
      <c r="G80" s="102">
        <f t="shared" si="0"/>
        <v>206618.69327555492</v>
      </c>
      <c r="H80" s="102">
        <f t="shared" si="0"/>
        <v>137171.55561910209</v>
      </c>
      <c r="I80" s="102">
        <f t="shared" si="0"/>
        <v>29788.694705351838</v>
      </c>
      <c r="J80" s="102">
        <f t="shared" si="0"/>
        <v>176722.32858934032</v>
      </c>
      <c r="K80" s="102">
        <f t="shared" si="0"/>
        <v>279367.71034513094</v>
      </c>
      <c r="L80" s="102">
        <f t="shared" si="0"/>
        <v>100097.19220870637</v>
      </c>
      <c r="M80" s="102">
        <f t="shared" si="0"/>
        <v>303880.57598820969</v>
      </c>
      <c r="N80" s="102">
        <f t="shared" si="0"/>
        <v>166242.45045203582</v>
      </c>
      <c r="O80" s="102">
        <f t="shared" si="0"/>
        <v>74866.526693209569</v>
      </c>
      <c r="P80" s="102">
        <f t="shared" si="0"/>
        <v>91914.273663139844</v>
      </c>
      <c r="Q80" s="102">
        <f t="shared" si="0"/>
        <v>32193.324277952532</v>
      </c>
      <c r="R80" s="102">
        <f t="shared" si="0"/>
        <v>171338.82954620442</v>
      </c>
      <c r="S80" s="102">
        <f t="shared" si="0"/>
        <v>211248.50245265174</v>
      </c>
      <c r="T80" s="102">
        <f t="shared" si="0"/>
        <v>156623.93216163304</v>
      </c>
      <c r="U80" s="102">
        <f t="shared" si="0"/>
        <v>28460.764941378326</v>
      </c>
      <c r="V80" s="102">
        <f t="shared" si="0"/>
        <v>126332.77754558853</v>
      </c>
      <c r="W80" s="102">
        <f t="shared" si="0"/>
        <v>293795.48778073513</v>
      </c>
      <c r="X80" s="102">
        <f t="shared" si="0"/>
        <v>147328.42381381843</v>
      </c>
      <c r="Y80" s="102">
        <f t="shared" si="0"/>
        <v>309192.29504410375</v>
      </c>
      <c r="Z80" s="102">
        <f t="shared" si="0"/>
        <v>50102.431094784537</v>
      </c>
      <c r="AA80" s="102">
        <f t="shared" si="0"/>
        <v>180167.7679769473</v>
      </c>
      <c r="AB80" s="102">
        <f t="shared" si="0"/>
        <v>275240.36107872683</v>
      </c>
      <c r="AC80" s="102">
        <f t="shared" si="0"/>
        <v>270682.33188887179</v>
      </c>
      <c r="AD80" s="102">
        <f t="shared" si="0"/>
        <v>4894785</v>
      </c>
    </row>
    <row r="81" spans="1:30" x14ac:dyDescent="0.35">
      <c r="A81" s="50">
        <v>8</v>
      </c>
      <c r="B81" s="102">
        <f t="shared" si="1"/>
        <v>478275.18106527778</v>
      </c>
      <c r="C81" s="102">
        <f t="shared" si="0"/>
        <v>819987.19567104732</v>
      </c>
      <c r="D81" s="102">
        <f t="shared" si="0"/>
        <v>236524.48600505112</v>
      </c>
      <c r="E81" s="102">
        <f t="shared" si="0"/>
        <v>453976.03460826748</v>
      </c>
      <c r="F81" s="102">
        <f t="shared" si="0"/>
        <v>339733.04825152375</v>
      </c>
      <c r="G81" s="102">
        <f t="shared" si="0"/>
        <v>456292.29062028561</v>
      </c>
      <c r="H81" s="102">
        <f t="shared" si="0"/>
        <v>295399.1781448822</v>
      </c>
      <c r="I81" s="102">
        <f t="shared" si="0"/>
        <v>65449.964486107419</v>
      </c>
      <c r="J81" s="102">
        <f t="shared" si="0"/>
        <v>384244.70607503806</v>
      </c>
      <c r="K81" s="102">
        <f t="shared" si="0"/>
        <v>602748.85109074239</v>
      </c>
      <c r="L81" s="102">
        <f t="shared" si="0"/>
        <v>216394.94334859951</v>
      </c>
      <c r="M81" s="102">
        <f t="shared" si="0"/>
        <v>659114.99015894544</v>
      </c>
      <c r="N81" s="102">
        <f t="shared" si="0"/>
        <v>362805.96293192403</v>
      </c>
      <c r="O81" s="102">
        <f t="shared" si="0"/>
        <v>161888.22614274896</v>
      </c>
      <c r="P81" s="102">
        <f t="shared" si="0"/>
        <v>201517.36247695604</v>
      </c>
      <c r="Q81" s="102">
        <f t="shared" si="0"/>
        <v>69598.427255949457</v>
      </c>
      <c r="R81" s="102">
        <f t="shared" si="0"/>
        <v>377612.66234429466</v>
      </c>
      <c r="S81" s="102">
        <f t="shared" si="0"/>
        <v>479092.21865774493</v>
      </c>
      <c r="T81" s="102">
        <f t="shared" si="0"/>
        <v>333109.27364020003</v>
      </c>
      <c r="U81" s="102">
        <f t="shared" si="0"/>
        <v>62057.658377958243</v>
      </c>
      <c r="V81" s="102">
        <f t="shared" si="0"/>
        <v>277804.90060869168</v>
      </c>
      <c r="W81" s="102">
        <f t="shared" si="0"/>
        <v>643294.92040963843</v>
      </c>
      <c r="X81" s="102">
        <f t="shared" si="0"/>
        <v>317738.29689448065</v>
      </c>
      <c r="Y81" s="102">
        <f t="shared" si="0"/>
        <v>656861.04460651381</v>
      </c>
      <c r="Z81" s="102">
        <f t="shared" si="0"/>
        <v>109791.53197564681</v>
      </c>
      <c r="AA81" s="102">
        <f t="shared" si="0"/>
        <v>383535.95041852607</v>
      </c>
      <c r="AB81" s="102">
        <f t="shared" si="0"/>
        <v>602617.38707999128</v>
      </c>
      <c r="AC81" s="102">
        <f t="shared" si="0"/>
        <v>590395.04533281375</v>
      </c>
      <c r="AD81" s="102">
        <f t="shared" si="0"/>
        <v>10637861.73867986</v>
      </c>
    </row>
    <row r="82" spans="1:30" x14ac:dyDescent="0.35">
      <c r="A82" s="50">
        <v>9</v>
      </c>
      <c r="B82" s="102">
        <f t="shared" si="1"/>
        <v>619924.25705359562</v>
      </c>
      <c r="C82" s="102">
        <f t="shared" si="0"/>
        <v>1064569.3312816042</v>
      </c>
      <c r="D82" s="102">
        <f t="shared" si="0"/>
        <v>307241.09602210723</v>
      </c>
      <c r="E82" s="102">
        <f t="shared" si="0"/>
        <v>600483.79581704596</v>
      </c>
      <c r="F82" s="102">
        <f t="shared" si="0"/>
        <v>440360.9905706913</v>
      </c>
      <c r="G82" s="102">
        <f t="shared" si="0"/>
        <v>597089.20296608843</v>
      </c>
      <c r="H82" s="102">
        <f t="shared" si="0"/>
        <v>384994.29141637054</v>
      </c>
      <c r="I82" s="102">
        <f t="shared" si="0"/>
        <v>87560.241211494358</v>
      </c>
      <c r="J82" s="102">
        <f t="shared" si="0"/>
        <v>499582.74419107259</v>
      </c>
      <c r="K82" s="102">
        <f t="shared" si="0"/>
        <v>787513.5667907868</v>
      </c>
      <c r="L82" s="102">
        <f t="shared" si="0"/>
        <v>280915.85878722166</v>
      </c>
      <c r="M82" s="102">
        <f t="shared" si="0"/>
        <v>857564.4119224404</v>
      </c>
      <c r="N82" s="102">
        <f t="shared" si="0"/>
        <v>472961.49362669507</v>
      </c>
      <c r="O82" s="102">
        <f t="shared" si="0"/>
        <v>209192.70701670586</v>
      </c>
      <c r="P82" s="102">
        <f t="shared" si="0"/>
        <v>262205.46381218819</v>
      </c>
      <c r="Q82" s="102">
        <f t="shared" si="0"/>
        <v>89546.850214216844</v>
      </c>
      <c r="R82" s="102">
        <f t="shared" si="0"/>
        <v>493514.2887735577</v>
      </c>
      <c r="S82" s="102">
        <f t="shared" si="0"/>
        <v>636373.85400588147</v>
      </c>
      <c r="T82" s="102">
        <f t="shared" si="0"/>
        <v>431533.08047585329</v>
      </c>
      <c r="U82" s="102">
        <f t="shared" si="0"/>
        <v>80955.885662799759</v>
      </c>
      <c r="V82" s="102">
        <f t="shared" si="0"/>
        <v>371591.56493137672</v>
      </c>
      <c r="W82" s="102">
        <f t="shared" si="0"/>
        <v>844786.06699927803</v>
      </c>
      <c r="X82" s="102">
        <f t="shared" si="0"/>
        <v>412506.04724235612</v>
      </c>
      <c r="Y82" s="102">
        <f t="shared" si="0"/>
        <v>854908.70600189257</v>
      </c>
      <c r="Z82" s="102">
        <f t="shared" si="0"/>
        <v>142522.42216580568</v>
      </c>
      <c r="AA82" s="102">
        <f t="shared" si="0"/>
        <v>500501.43293345487</v>
      </c>
      <c r="AB82" s="102">
        <f t="shared" si="0"/>
        <v>787638.10639659956</v>
      </c>
      <c r="AC82" s="102">
        <f t="shared" si="0"/>
        <v>775168.68249794829</v>
      </c>
      <c r="AD82" s="102">
        <f t="shared" si="0"/>
        <v>13893706.440787133</v>
      </c>
    </row>
    <row r="83" spans="1:30" x14ac:dyDescent="0.35">
      <c r="A83" s="50">
        <v>10</v>
      </c>
      <c r="B83" s="102">
        <f t="shared" si="1"/>
        <v>782112.7766856997</v>
      </c>
      <c r="C83" s="102">
        <f t="shared" si="0"/>
        <v>1345027.0436220076</v>
      </c>
      <c r="D83" s="102">
        <f t="shared" si="0"/>
        <v>388369.89779138041</v>
      </c>
      <c r="E83" s="102">
        <f t="shared" si="0"/>
        <v>771097.70964826993</v>
      </c>
      <c r="F83" s="102">
        <f t="shared" si="0"/>
        <v>555582.6869097912</v>
      </c>
      <c r="G83" s="102">
        <f t="shared" si="0"/>
        <v>759645.42950092349</v>
      </c>
      <c r="H83" s="102">
        <f t="shared" si="0"/>
        <v>488081.33648573211</v>
      </c>
      <c r="I83" s="102">
        <f t="shared" si="0"/>
        <v>113523.81702614042</v>
      </c>
      <c r="J83" s="102">
        <f t="shared" si="0"/>
        <v>632010.13342223153</v>
      </c>
      <c r="K83" s="102">
        <f t="shared" si="0"/>
        <v>1000553.6500854314</v>
      </c>
      <c r="L83" s="102">
        <f t="shared" si="0"/>
        <v>354895.01946160896</v>
      </c>
      <c r="M83" s="102">
        <f t="shared" si="0"/>
        <v>1085559.0994432769</v>
      </c>
      <c r="N83" s="102">
        <f t="shared" si="0"/>
        <v>599731.95466086455</v>
      </c>
      <c r="O83" s="102">
        <f t="shared" si="0"/>
        <v>263204.16812697984</v>
      </c>
      <c r="P83" s="102">
        <f t="shared" si="0"/>
        <v>331932.18757970718</v>
      </c>
      <c r="Q83" s="102">
        <f t="shared" si="0"/>
        <v>112230.12163875849</v>
      </c>
      <c r="R83" s="102">
        <f t="shared" si="0"/>
        <v>627187.13792371284</v>
      </c>
      <c r="S83" s="102">
        <f t="shared" si="0"/>
        <v>820115.75286075554</v>
      </c>
      <c r="T83" s="102">
        <f t="shared" si="0"/>
        <v>544173.4865634439</v>
      </c>
      <c r="U83" s="102">
        <f t="shared" si="0"/>
        <v>102717.58107946336</v>
      </c>
      <c r="V83" s="102">
        <f t="shared" si="0"/>
        <v>481710.27916190214</v>
      </c>
      <c r="W83" s="102">
        <f t="shared" si="0"/>
        <v>1078098.1199523495</v>
      </c>
      <c r="X83" s="102">
        <f t="shared" si="0"/>
        <v>521173.06429410499</v>
      </c>
      <c r="Y83" s="102">
        <f t="shared" si="0"/>
        <v>1082506.4796481798</v>
      </c>
      <c r="Z83" s="102">
        <f t="shared" si="0"/>
        <v>180050.25114657471</v>
      </c>
      <c r="AA83" s="102">
        <f t="shared" si="0"/>
        <v>635228.47807390627</v>
      </c>
      <c r="AB83" s="102">
        <f t="shared" si="0"/>
        <v>1001041.3394009329</v>
      </c>
      <c r="AC83" s="102">
        <f t="shared" si="0"/>
        <v>989089.77471711428</v>
      </c>
      <c r="AD83" s="102">
        <f t="shared" si="0"/>
        <v>17646648.77691124</v>
      </c>
    </row>
    <row r="84" spans="1:30" x14ac:dyDescent="0.35">
      <c r="A84" s="50">
        <v>11</v>
      </c>
      <c r="B84" s="102">
        <f t="shared" si="1"/>
        <v>965360.25160625135</v>
      </c>
      <c r="C84" s="102">
        <f t="shared" si="0"/>
        <v>1662315.1178727495</v>
      </c>
      <c r="D84" s="102">
        <f t="shared" si="0"/>
        <v>480192.49297048361</v>
      </c>
      <c r="E84" s="102">
        <f t="shared" si="0"/>
        <v>966757.71280594973</v>
      </c>
      <c r="F84" s="102">
        <f t="shared" si="0"/>
        <v>685767.547338092</v>
      </c>
      <c r="G84" s="102">
        <f t="shared" si="0"/>
        <v>944666.32888705924</v>
      </c>
      <c r="H84" s="102">
        <f t="shared" si="0"/>
        <v>605059.30473509966</v>
      </c>
      <c r="I84" s="102">
        <f t="shared" si="0"/>
        <v>143512.82903640231</v>
      </c>
      <c r="J84" s="102">
        <f t="shared" si="0"/>
        <v>782001.23899320967</v>
      </c>
      <c r="K84" s="102">
        <f t="shared" si="0"/>
        <v>1242755.495924684</v>
      </c>
      <c r="L84" s="102">
        <f t="shared" si="0"/>
        <v>438583.48895566037</v>
      </c>
      <c r="M84" s="102">
        <f t="shared" si="0"/>
        <v>1343935.1454322024</v>
      </c>
      <c r="N84" s="102">
        <f t="shared" si="0"/>
        <v>743611.67540243443</v>
      </c>
      <c r="O84" s="102">
        <f t="shared" si="0"/>
        <v>324074.68313894485</v>
      </c>
      <c r="P84" s="102">
        <f t="shared" si="0"/>
        <v>410953.69065117615</v>
      </c>
      <c r="Q84" s="102">
        <f t="shared" si="0"/>
        <v>137699.21899145705</v>
      </c>
      <c r="R84" s="102">
        <f t="shared" si="0"/>
        <v>779192.06121772167</v>
      </c>
      <c r="S84" s="102">
        <f t="shared" si="0"/>
        <v>1031408.7539270868</v>
      </c>
      <c r="T84" s="102">
        <f t="shared" si="0"/>
        <v>671383.72290636622</v>
      </c>
      <c r="U84" s="102">
        <f t="shared" ref="C84:AD93" si="2">($B$13*U55)+($B$6*U26)</f>
        <v>127429.38283165007</v>
      </c>
      <c r="V84" s="102">
        <f t="shared" si="2"/>
        <v>608889.41538824246</v>
      </c>
      <c r="W84" s="102">
        <f t="shared" si="2"/>
        <v>1344336.3866840238</v>
      </c>
      <c r="X84" s="102">
        <f t="shared" si="2"/>
        <v>644109.10387736151</v>
      </c>
      <c r="Y84" s="102">
        <f t="shared" si="2"/>
        <v>1340497.8610029183</v>
      </c>
      <c r="Z84" s="102">
        <f t="shared" si="2"/>
        <v>222502.22013523075</v>
      </c>
      <c r="AA84" s="102">
        <f t="shared" si="2"/>
        <v>788258.78126337484</v>
      </c>
      <c r="AB84" s="102">
        <f t="shared" si="2"/>
        <v>1243724.2699174597</v>
      </c>
      <c r="AC84" s="102">
        <f t="shared" si="2"/>
        <v>1233167.2385458597</v>
      </c>
      <c r="AD84" s="102">
        <f t="shared" si="2"/>
        <v>21912145.42043915</v>
      </c>
    </row>
    <row r="85" spans="1:30" x14ac:dyDescent="0.35">
      <c r="A85" s="50">
        <v>12</v>
      </c>
      <c r="B85" s="102">
        <f t="shared" si="1"/>
        <v>1170150.3214703593</v>
      </c>
      <c r="C85" s="102">
        <f t="shared" si="2"/>
        <v>2017323.0152138553</v>
      </c>
      <c r="D85" s="102">
        <f t="shared" si="2"/>
        <v>582971.27113855828</v>
      </c>
      <c r="E85" s="102">
        <f t="shared" si="2"/>
        <v>1188343.0459124008</v>
      </c>
      <c r="F85" s="102">
        <f t="shared" si="2"/>
        <v>831259.47799460881</v>
      </c>
      <c r="G85" s="102">
        <f t="shared" si="2"/>
        <v>1152810.5293616503</v>
      </c>
      <c r="H85" s="102">
        <f t="shared" si="2"/>
        <v>736300.37280718423</v>
      </c>
      <c r="I85" s="102">
        <f t="shared" si="2"/>
        <v>177688.47953135561</v>
      </c>
      <c r="J85" s="102">
        <f t="shared" si="2"/>
        <v>949998.20794777502</v>
      </c>
      <c r="K85" s="102">
        <f t="shared" si="2"/>
        <v>1514946.4750219481</v>
      </c>
      <c r="L85" s="102">
        <f t="shared" si="2"/>
        <v>532215.1457708003</v>
      </c>
      <c r="M85" s="102">
        <f t="shared" si="2"/>
        <v>1633472.041861325</v>
      </c>
      <c r="N85" s="102">
        <f t="shared" si="2"/>
        <v>905061.79566120578</v>
      </c>
      <c r="O85" s="102">
        <f t="shared" si="2"/>
        <v>391945.60134025454</v>
      </c>
      <c r="P85" s="102">
        <f t="shared" si="2"/>
        <v>499508.79319267755</v>
      </c>
      <c r="Q85" s="102">
        <f t="shared" si="2"/>
        <v>166001.36799868883</v>
      </c>
      <c r="R85" s="102">
        <f t="shared" si="2"/>
        <v>950052.60200223071</v>
      </c>
      <c r="S85" s="102">
        <f t="shared" si="2"/>
        <v>1271273.743798539</v>
      </c>
      <c r="T85" s="102">
        <f t="shared" si="2"/>
        <v>813492.54916271626</v>
      </c>
      <c r="U85" s="102">
        <f t="shared" si="2"/>
        <v>155172.12782017863</v>
      </c>
      <c r="V85" s="102">
        <f t="shared" si="2"/>
        <v>753811.06784856634</v>
      </c>
      <c r="W85" s="102">
        <f t="shared" si="2"/>
        <v>1644533.6806903393</v>
      </c>
      <c r="X85" s="102">
        <f t="shared" si="2"/>
        <v>781658.62216301076</v>
      </c>
      <c r="Y85" s="102">
        <f t="shared" si="2"/>
        <v>1629669.3263596925</v>
      </c>
      <c r="Z85" s="102">
        <f t="shared" si="2"/>
        <v>269996.82195061172</v>
      </c>
      <c r="AA85" s="102">
        <f t="shared" si="2"/>
        <v>960097.81167502666</v>
      </c>
      <c r="AB85" s="102">
        <f t="shared" si="2"/>
        <v>1516524.4154709112</v>
      </c>
      <c r="AC85" s="102">
        <f t="shared" si="2"/>
        <v>1508343.7858976573</v>
      </c>
      <c r="AD85" s="102">
        <f t="shared" si="2"/>
        <v>26704622.497064129</v>
      </c>
    </row>
    <row r="86" spans="1:30" x14ac:dyDescent="0.35">
      <c r="A86" s="50">
        <v>13</v>
      </c>
      <c r="B86" s="102">
        <f t="shared" si="1"/>
        <v>1396936.1478789309</v>
      </c>
      <c r="C86" s="102">
        <f t="shared" si="2"/>
        <v>2410884.6640049689</v>
      </c>
      <c r="D86" s="102">
        <f t="shared" si="2"/>
        <v>696952.28657396394</v>
      </c>
      <c r="E86" s="102">
        <f t="shared" si="2"/>
        <v>1436681.161667</v>
      </c>
      <c r="F86" s="102">
        <f t="shared" si="2"/>
        <v>992380.71582908579</v>
      </c>
      <c r="G86" s="102">
        <f t="shared" si="2"/>
        <v>1384696.8528645118</v>
      </c>
      <c r="H86" s="102">
        <f t="shared" si="2"/>
        <v>882153.89643628069</v>
      </c>
      <c r="I86" s="102">
        <f t="shared" si="2"/>
        <v>216202.63080231842</v>
      </c>
      <c r="J86" s="102">
        <f t="shared" si="2"/>
        <v>1136415.7858076901</v>
      </c>
      <c r="K86" s="102">
        <f t="shared" si="2"/>
        <v>1817903.695821658</v>
      </c>
      <c r="L86" s="102">
        <f t="shared" si="2"/>
        <v>636009.25955277914</v>
      </c>
      <c r="M86" s="102">
        <f t="shared" si="2"/>
        <v>1954901.1320535298</v>
      </c>
      <c r="N86" s="102">
        <f t="shared" si="2"/>
        <v>1084515.2072614115</v>
      </c>
      <c r="O86" s="102">
        <f t="shared" si="2"/>
        <v>466949.17184895591</v>
      </c>
      <c r="P86" s="102">
        <f t="shared" si="2"/>
        <v>597821.56729812443</v>
      </c>
      <c r="Q86" s="102">
        <f t="shared" si="2"/>
        <v>197180.6188248712</v>
      </c>
      <c r="R86" s="102">
        <f t="shared" si="2"/>
        <v>1140260.5317431395</v>
      </c>
      <c r="S86" s="102">
        <f t="shared" si="2"/>
        <v>1540671.896463911</v>
      </c>
      <c r="T86" s="102">
        <f t="shared" si="2"/>
        <v>970807.93751338753</v>
      </c>
      <c r="U86" s="102">
        <f t="shared" si="2"/>
        <v>186021.71456005512</v>
      </c>
      <c r="V86" s="102">
        <f t="shared" si="2"/>
        <v>917117.80295425281</v>
      </c>
      <c r="W86" s="102">
        <f t="shared" si="2"/>
        <v>1979661.0233945067</v>
      </c>
      <c r="X86" s="102">
        <f t="shared" si="2"/>
        <v>934144.56783922168</v>
      </c>
      <c r="Y86" s="102">
        <f t="shared" si="2"/>
        <v>1950758.8430377156</v>
      </c>
      <c r="Z86" s="102">
        <f t="shared" si="2"/>
        <v>322645.14657787763</v>
      </c>
      <c r="AA86" s="102">
        <f t="shared" si="2"/>
        <v>1151220.1982699332</v>
      </c>
      <c r="AB86" s="102">
        <f t="shared" si="2"/>
        <v>1820228.4804532516</v>
      </c>
      <c r="AC86" s="102">
        <f t="shared" si="2"/>
        <v>1815505.6992310376</v>
      </c>
      <c r="AD86" s="102">
        <f t="shared" si="2"/>
        <v>32037628.636564367</v>
      </c>
    </row>
    <row r="87" spans="1:30" x14ac:dyDescent="0.35">
      <c r="A87" s="50">
        <v>14</v>
      </c>
      <c r="B87" s="102">
        <f t="shared" si="1"/>
        <v>1646144.6273710541</v>
      </c>
      <c r="C87" s="102">
        <f t="shared" si="2"/>
        <v>2843786.1107661473</v>
      </c>
      <c r="D87" s="102">
        <f t="shared" si="2"/>
        <v>822367.50653016358</v>
      </c>
      <c r="E87" s="102">
        <f t="shared" si="2"/>
        <v>1712554.7068648967</v>
      </c>
      <c r="F87" s="102">
        <f t="shared" si="2"/>
        <v>1169434.8237893966</v>
      </c>
      <c r="G87" s="102">
        <f t="shared" si="2"/>
        <v>1640909.7345646075</v>
      </c>
      <c r="H87" s="102">
        <f t="shared" si="2"/>
        <v>1042949.5341056131</v>
      </c>
      <c r="I87" s="102">
        <f t="shared" si="2"/>
        <v>259199.05626755659</v>
      </c>
      <c r="J87" s="102">
        <f t="shared" si="2"/>
        <v>1341645.0817641425</v>
      </c>
      <c r="K87" s="102">
        <f t="shared" si="2"/>
        <v>2152360.8606798816</v>
      </c>
      <c r="L87" s="102">
        <f t="shared" si="2"/>
        <v>750172.50414918724</v>
      </c>
      <c r="M87" s="102">
        <f t="shared" si="2"/>
        <v>2308912.21878797</v>
      </c>
      <c r="N87" s="102">
        <f t="shared" si="2"/>
        <v>1282380.4191412334</v>
      </c>
      <c r="O87" s="102">
        <f t="shared" si="2"/>
        <v>549209.81093133637</v>
      </c>
      <c r="P87" s="102">
        <f t="shared" si="2"/>
        <v>706103.36088837194</v>
      </c>
      <c r="Q87" s="102">
        <f t="shared" si="2"/>
        <v>231278.29476541045</v>
      </c>
      <c r="R87" s="102">
        <f t="shared" si="2"/>
        <v>1350280.1822940838</v>
      </c>
      <c r="S87" s="102">
        <f t="shared" si="2"/>
        <v>1840512.7018857051</v>
      </c>
      <c r="T87" s="102">
        <f t="shared" si="2"/>
        <v>1143619.9495218855</v>
      </c>
      <c r="U87" s="102">
        <f t="shared" si="2"/>
        <v>220049.7782129792</v>
      </c>
      <c r="V87" s="102">
        <f t="shared" si="2"/>
        <v>1099417.9545785733</v>
      </c>
      <c r="W87" s="102">
        <f t="shared" si="2"/>
        <v>2350636.024963527</v>
      </c>
      <c r="X87" s="102">
        <f t="shared" si="2"/>
        <v>1101871.345364341</v>
      </c>
      <c r="Y87" s="102">
        <f t="shared" si="2"/>
        <v>2304462.5234007193</v>
      </c>
      <c r="Z87" s="102">
        <f t="shared" si="2"/>
        <v>380551.90132448275</v>
      </c>
      <c r="AA87" s="102">
        <f t="shared" si="2"/>
        <v>1362073.9433973499</v>
      </c>
      <c r="AB87" s="102">
        <f t="shared" si="2"/>
        <v>2155579.2841286846</v>
      </c>
      <c r="AC87" s="102">
        <f t="shared" si="2"/>
        <v>2155490.4864801033</v>
      </c>
      <c r="AD87" s="102">
        <f t="shared" si="2"/>
        <v>37923954.72691939</v>
      </c>
    </row>
    <row r="88" spans="1:30" x14ac:dyDescent="0.35">
      <c r="A88" s="50">
        <v>15</v>
      </c>
      <c r="B88" s="102">
        <f t="shared" si="1"/>
        <v>1918179.7511953737</v>
      </c>
      <c r="C88" s="102">
        <f t="shared" si="2"/>
        <v>3316771.6243350524</v>
      </c>
      <c r="D88" s="102">
        <f t="shared" si="2"/>
        <v>959436.60521339485</v>
      </c>
      <c r="E88" s="102">
        <f t="shared" si="2"/>
        <v>2016707.1089743944</v>
      </c>
      <c r="F88" s="102">
        <f t="shared" si="2"/>
        <v>1362709.0794354999</v>
      </c>
      <c r="G88" s="102">
        <f t="shared" si="2"/>
        <v>1922003.5535313119</v>
      </c>
      <c r="H88" s="102">
        <f t="shared" si="2"/>
        <v>1218999.7413435581</v>
      </c>
      <c r="I88" s="102">
        <f t="shared" si="2"/>
        <v>306814.44241618284</v>
      </c>
      <c r="J88" s="102">
        <f t="shared" si="2"/>
        <v>1566056.5737055966</v>
      </c>
      <c r="K88" s="102">
        <f t="shared" si="2"/>
        <v>2519013.7431487199</v>
      </c>
      <c r="L88" s="102">
        <f t="shared" si="2"/>
        <v>874900.56364511233</v>
      </c>
      <c r="M88" s="102">
        <f t="shared" si="2"/>
        <v>2696158.839115534</v>
      </c>
      <c r="N88" s="102">
        <f t="shared" si="2"/>
        <v>1499044.6438524434</v>
      </c>
      <c r="O88" s="102">
        <f t="shared" si="2"/>
        <v>638845.11167300539</v>
      </c>
      <c r="P88" s="102">
        <f t="shared" si="2"/>
        <v>824554.41327596817</v>
      </c>
      <c r="Q88" s="102">
        <f t="shared" si="2"/>
        <v>268333.34904663311</v>
      </c>
      <c r="R88" s="102">
        <f t="shared" si="2"/>
        <v>1580551.9070492224</v>
      </c>
      <c r="S88" s="102">
        <f t="shared" si="2"/>
        <v>2171660.3923234292</v>
      </c>
      <c r="T88" s="102">
        <f t="shared" si="2"/>
        <v>1332203.030011243</v>
      </c>
      <c r="U88" s="102">
        <f t="shared" si="2"/>
        <v>257324.22971040395</v>
      </c>
      <c r="V88" s="102">
        <f t="shared" si="2"/>
        <v>1301289.8646633832</v>
      </c>
      <c r="W88" s="102">
        <f t="shared" si="2"/>
        <v>2758329.5847236253</v>
      </c>
      <c r="X88" s="102">
        <f t="shared" si="2"/>
        <v>1285127.1791208778</v>
      </c>
      <c r="Y88" s="102">
        <f t="shared" si="2"/>
        <v>2691439.9366966998</v>
      </c>
      <c r="Z88" s="102">
        <f t="shared" si="2"/>
        <v>443816.22470283753</v>
      </c>
      <c r="AA88" s="102">
        <f t="shared" si="2"/>
        <v>1593083.7882488007</v>
      </c>
      <c r="AB88" s="102">
        <f t="shared" si="2"/>
        <v>2523281.2956507155</v>
      </c>
      <c r="AC88" s="102">
        <f t="shared" si="2"/>
        <v>2529093.0009736568</v>
      </c>
      <c r="AD88" s="102">
        <f t="shared" si="2"/>
        <v>44375729.577782668</v>
      </c>
    </row>
    <row r="89" spans="1:30" x14ac:dyDescent="0.35">
      <c r="A89" s="50">
        <v>16</v>
      </c>
      <c r="B89" s="102">
        <f t="shared" si="1"/>
        <v>2213425.332061382</v>
      </c>
      <c r="C89" s="102">
        <f t="shared" si="2"/>
        <v>3830548.6520035984</v>
      </c>
      <c r="D89" s="102">
        <f t="shared" si="2"/>
        <v>1108368.4205526558</v>
      </c>
      <c r="E89" s="102">
        <f t="shared" si="2"/>
        <v>2349847.1245941725</v>
      </c>
      <c r="F89" s="102">
        <f t="shared" si="2"/>
        <v>1572476.4135231541</v>
      </c>
      <c r="G89" s="102">
        <f t="shared" si="2"/>
        <v>2228506.154242055</v>
      </c>
      <c r="H89" s="102">
        <f t="shared" si="2"/>
        <v>1410601.7975929377</v>
      </c>
      <c r="I89" s="102">
        <f t="shared" si="2"/>
        <v>359179.20524327096</v>
      </c>
      <c r="J89" s="102">
        <f t="shared" si="2"/>
        <v>1810002.5489072343</v>
      </c>
      <c r="K89" s="102">
        <f t="shared" si="2"/>
        <v>2918524.6407720465</v>
      </c>
      <c r="L89" s="102">
        <f t="shared" si="2"/>
        <v>1010379.4363209789</v>
      </c>
      <c r="M89" s="102">
        <f t="shared" si="2"/>
        <v>3117262.549224833</v>
      </c>
      <c r="N89" s="102">
        <f t="shared" si="2"/>
        <v>1734876.3057707257</v>
      </c>
      <c r="O89" s="102">
        <f t="shared" si="2"/>
        <v>735966.66264705313</v>
      </c>
      <c r="P89" s="102">
        <f t="shared" si="2"/>
        <v>953365.16754432127</v>
      </c>
      <c r="Q89" s="102">
        <f t="shared" si="2"/>
        <v>308382.6536038543</v>
      </c>
      <c r="R89" s="102">
        <f t="shared" si="2"/>
        <v>1831494.8948495504</v>
      </c>
      <c r="S89" s="102">
        <f t="shared" si="2"/>
        <v>2534939.1763183577</v>
      </c>
      <c r="T89" s="102">
        <f t="shared" si="2"/>
        <v>1536817.8684695882</v>
      </c>
      <c r="U89" s="102">
        <f t="shared" si="2"/>
        <v>297909.69392168318</v>
      </c>
      <c r="V89" s="102">
        <f t="shared" si="2"/>
        <v>1523285.3386485451</v>
      </c>
      <c r="W89" s="102">
        <f t="shared" si="2"/>
        <v>3203571.3422925421</v>
      </c>
      <c r="X89" s="102">
        <f t="shared" si="2"/>
        <v>1484186.0329319392</v>
      </c>
      <c r="Y89" s="102">
        <f t="shared" si="2"/>
        <v>3112318.4242911153</v>
      </c>
      <c r="Z89" s="102">
        <f t="shared" si="2"/>
        <v>512532.34722499142</v>
      </c>
      <c r="AA89" s="102">
        <f t="shared" si="2"/>
        <v>1844653.9482685213</v>
      </c>
      <c r="AB89" s="102">
        <f t="shared" si="2"/>
        <v>2924005.1340667265</v>
      </c>
      <c r="AC89" s="102">
        <f t="shared" si="2"/>
        <v>2937070.4201839329</v>
      </c>
      <c r="AD89" s="102">
        <f t="shared" si="2"/>
        <v>51404497.686071768</v>
      </c>
    </row>
    <row r="90" spans="1:30" x14ac:dyDescent="0.35">
      <c r="A90" s="50">
        <v>17</v>
      </c>
      <c r="B90" s="102">
        <f t="shared" si="1"/>
        <v>2532247.2505681193</v>
      </c>
      <c r="C90" s="102">
        <f t="shared" si="2"/>
        <v>4385791.9042588715</v>
      </c>
      <c r="D90" s="102">
        <f t="shared" si="2"/>
        <v>1269362.1549873722</v>
      </c>
      <c r="E90" s="102">
        <f t="shared" si="2"/>
        <v>2712652.5981050744</v>
      </c>
      <c r="F90" s="102">
        <f t="shared" si="2"/>
        <v>1798997.0071121592</v>
      </c>
      <c r="G90" s="102">
        <f t="shared" si="2"/>
        <v>2560921.7531270296</v>
      </c>
      <c r="H90" s="102">
        <f t="shared" si="2"/>
        <v>1618039.4780390072</v>
      </c>
      <c r="I90" s="102">
        <f t="shared" si="2"/>
        <v>416418.16544954618</v>
      </c>
      <c r="J90" s="102">
        <f t="shared" si="2"/>
        <v>2073819.1162440358</v>
      </c>
      <c r="K90" s="102">
        <f t="shared" si="2"/>
        <v>3351526.0494308649</v>
      </c>
      <c r="L90" s="102">
        <f t="shared" si="2"/>
        <v>1156786.5093246719</v>
      </c>
      <c r="M90" s="102">
        <f t="shared" si="2"/>
        <v>3572816.4575899267</v>
      </c>
      <c r="N90" s="102">
        <f t="shared" si="2"/>
        <v>1990227.110040579</v>
      </c>
      <c r="O90" s="102">
        <f t="shared" si="2"/>
        <v>840680.72176493099</v>
      </c>
      <c r="P90" s="102">
        <f t="shared" si="2"/>
        <v>1092717.3527006523</v>
      </c>
      <c r="Q90" s="102">
        <f t="shared" si="2"/>
        <v>351461.23636164999</v>
      </c>
      <c r="R90" s="102">
        <f t="shared" si="2"/>
        <v>2103509.4920633314</v>
      </c>
      <c r="S90" s="102">
        <f t="shared" si="2"/>
        <v>2931137.5652737878</v>
      </c>
      <c r="T90" s="102">
        <f t="shared" si="2"/>
        <v>1757712.9323458138</v>
      </c>
      <c r="U90" s="102">
        <f t="shared" si="2"/>
        <v>341867.87112928083</v>
      </c>
      <c r="V90" s="102">
        <f t="shared" si="2"/>
        <v>1765932.5031187865</v>
      </c>
      <c r="W90" s="102">
        <f t="shared" si="2"/>
        <v>3687154.1788696647</v>
      </c>
      <c r="X90" s="102">
        <f t="shared" si="2"/>
        <v>1699309.1920800726</v>
      </c>
      <c r="Y90" s="102">
        <f t="shared" si="2"/>
        <v>3567696.658084204</v>
      </c>
      <c r="Z90" s="102">
        <f t="shared" si="2"/>
        <v>586790.1359999585</v>
      </c>
      <c r="AA90" s="102">
        <f t="shared" si="2"/>
        <v>2117170.3699115096</v>
      </c>
      <c r="AB90" s="102">
        <f t="shared" si="2"/>
        <v>3358391.2818355006</v>
      </c>
      <c r="AC90" s="102">
        <f t="shared" si="2"/>
        <v>3380146.3568499759</v>
      </c>
      <c r="AD90" s="102">
        <f t="shared" si="2"/>
        <v>59021283.40266636</v>
      </c>
    </row>
    <row r="91" spans="1:30" x14ac:dyDescent="0.35">
      <c r="A91" s="50">
        <v>18</v>
      </c>
      <c r="B91" s="102">
        <f t="shared" si="1"/>
        <v>2874995.3300762638</v>
      </c>
      <c r="C91" s="102">
        <f t="shared" si="2"/>
        <v>4983146.7652224964</v>
      </c>
      <c r="D91" s="102">
        <f t="shared" si="2"/>
        <v>1442608.3781505816</v>
      </c>
      <c r="E91" s="102">
        <f t="shared" si="2"/>
        <v>3105773.6077749119</v>
      </c>
      <c r="F91" s="102">
        <f t="shared" si="2"/>
        <v>2042519.6245226923</v>
      </c>
      <c r="G91" s="102">
        <f t="shared" si="2"/>
        <v>2919733.3686600472</v>
      </c>
      <c r="H91" s="102">
        <f t="shared" si="2"/>
        <v>1841584.4505153254</v>
      </c>
      <c r="I91" s="102">
        <f t="shared" si="2"/>
        <v>478651.1140284111</v>
      </c>
      <c r="J91" s="102">
        <f t="shared" si="2"/>
        <v>2357827.8867506874</v>
      </c>
      <c r="K91" s="102">
        <f t="shared" si="2"/>
        <v>3818623.7346900506</v>
      </c>
      <c r="L91" s="102">
        <f t="shared" si="2"/>
        <v>1314291.455921327</v>
      </c>
      <c r="M91" s="102">
        <f t="shared" si="2"/>
        <v>4063388.1761945705</v>
      </c>
      <c r="N91" s="102">
        <f t="shared" si="2"/>
        <v>2265433.7713673958</v>
      </c>
      <c r="O91" s="102">
        <f t="shared" si="2"/>
        <v>953088.77818748273</v>
      </c>
      <c r="P91" s="102">
        <f t="shared" si="2"/>
        <v>1242784.8876035523</v>
      </c>
      <c r="Q91" s="102">
        <f t="shared" si="2"/>
        <v>397602.47876518266</v>
      </c>
      <c r="R91" s="102">
        <f t="shared" si="2"/>
        <v>2396979.1436759643</v>
      </c>
      <c r="S91" s="102">
        <f t="shared" si="2"/>
        <v>3361011.9960794505</v>
      </c>
      <c r="T91" s="102">
        <f t="shared" si="2"/>
        <v>1995125.7465642989</v>
      </c>
      <c r="U91" s="102">
        <f t="shared" si="2"/>
        <v>389257.83910932514</v>
      </c>
      <c r="V91" s="102">
        <f t="shared" si="2"/>
        <v>2029738.1995158833</v>
      </c>
      <c r="W91" s="102">
        <f t="shared" si="2"/>
        <v>4209837.982324847</v>
      </c>
      <c r="X91" s="102">
        <f t="shared" si="2"/>
        <v>1930746.5841651857</v>
      </c>
      <c r="Y91" s="102">
        <f t="shared" si="2"/>
        <v>4058147.6130265584</v>
      </c>
      <c r="Z91" s="102">
        <f t="shared" si="2"/>
        <v>666675.54941760423</v>
      </c>
      <c r="AA91" s="102">
        <f t="shared" si="2"/>
        <v>2411002.6166923954</v>
      </c>
      <c r="AB91" s="102">
        <f t="shared" si="2"/>
        <v>3827053.1890904484</v>
      </c>
      <c r="AC91" s="102">
        <f t="shared" si="2"/>
        <v>3859014.2976373951</v>
      </c>
      <c r="AD91" s="102">
        <f t="shared" si="2"/>
        <v>67236644.565730348</v>
      </c>
    </row>
    <row r="92" spans="1:30" x14ac:dyDescent="0.35">
      <c r="A92" s="50">
        <v>19</v>
      </c>
      <c r="B92" s="102">
        <f t="shared" si="1"/>
        <v>3242004.919308091</v>
      </c>
      <c r="C92" s="102">
        <f t="shared" si="2"/>
        <v>5623232.1724996278</v>
      </c>
      <c r="D92" s="102">
        <f t="shared" si="2"/>
        <v>1628289.8736529176</v>
      </c>
      <c r="E92" s="102">
        <f t="shared" si="2"/>
        <v>3529835.1288085524</v>
      </c>
      <c r="F92" s="102">
        <f t="shared" si="2"/>
        <v>2303282.738504644</v>
      </c>
      <c r="G92" s="102">
        <f t="shared" si="2"/>
        <v>3305404.8760927864</v>
      </c>
      <c r="H92" s="102">
        <f t="shared" si="2"/>
        <v>2081497.4559390994</v>
      </c>
      <c r="I92" s="102">
        <f t="shared" si="2"/>
        <v>545993.29135501757</v>
      </c>
      <c r="J92" s="102">
        <f t="shared" si="2"/>
        <v>2662337.3931429442</v>
      </c>
      <c r="K92" s="102">
        <f t="shared" si="2"/>
        <v>4320399.3281866787</v>
      </c>
      <c r="L92" s="102">
        <f t="shared" si="2"/>
        <v>1483056.9931364211</v>
      </c>
      <c r="M92" s="102">
        <f t="shared" si="2"/>
        <v>4589522.3136795871</v>
      </c>
      <c r="N92" s="102">
        <f t="shared" si="2"/>
        <v>2560819.4749673363</v>
      </c>
      <c r="O92" s="102">
        <f t="shared" si="2"/>
        <v>1073288.0262470562</v>
      </c>
      <c r="P92" s="102">
        <f t="shared" si="2"/>
        <v>1403734.6445943045</v>
      </c>
      <c r="Q92" s="102">
        <f t="shared" si="2"/>
        <v>446838.28211139148</v>
      </c>
      <c r="R92" s="102">
        <f t="shared" si="2"/>
        <v>2712272.0342768077</v>
      </c>
      <c r="S92" s="102">
        <f t="shared" si="2"/>
        <v>3825289.898441229</v>
      </c>
      <c r="T92" s="102">
        <f t="shared" si="2"/>
        <v>2249283.9734350275</v>
      </c>
      <c r="U92" s="102">
        <f t="shared" si="2"/>
        <v>440136.30843908945</v>
      </c>
      <c r="V92" s="102">
        <f t="shared" si="2"/>
        <v>2315190.0117518478</v>
      </c>
      <c r="W92" s="102">
        <f t="shared" si="2"/>
        <v>4772352.8320737323</v>
      </c>
      <c r="X92" s="102">
        <f t="shared" si="2"/>
        <v>2178737.8944622646</v>
      </c>
      <c r="Y92" s="102">
        <f t="shared" si="2"/>
        <v>4584221.0784016326</v>
      </c>
      <c r="Z92" s="102">
        <f t="shared" si="2"/>
        <v>752271.02108362492</v>
      </c>
      <c r="AA92" s="102">
        <f t="shared" si="2"/>
        <v>2726505.4632883929</v>
      </c>
      <c r="AB92" s="102">
        <f t="shared" si="2"/>
        <v>4330579.8979938878</v>
      </c>
      <c r="AC92" s="102">
        <f t="shared" si="2"/>
        <v>4374340.5118275881</v>
      </c>
      <c r="AD92" s="102">
        <f t="shared" si="2"/>
        <v>76060717.837701589</v>
      </c>
    </row>
    <row r="93" spans="1:30" x14ac:dyDescent="0.35">
      <c r="A93" s="50">
        <v>20</v>
      </c>
      <c r="B93" s="102">
        <f t="shared" si="1"/>
        <v>3633598.2416434409</v>
      </c>
      <c r="C93" s="102">
        <f t="shared" si="2"/>
        <v>6306643.073353041</v>
      </c>
      <c r="D93" s="102">
        <f t="shared" si="2"/>
        <v>1826582.3613691875</v>
      </c>
      <c r="E93" s="102">
        <f t="shared" si="2"/>
        <v>3985439.3098608078</v>
      </c>
      <c r="F93" s="102">
        <f t="shared" si="2"/>
        <v>2581515.4895417667</v>
      </c>
      <c r="G93" s="102">
        <f t="shared" si="2"/>
        <v>3718382.7621211396</v>
      </c>
      <c r="H93" s="102">
        <f t="shared" si="2"/>
        <v>2338029.3157857829</v>
      </c>
      <c r="I93" s="102">
        <f t="shared" si="2"/>
        <v>618555.7970158715</v>
      </c>
      <c r="J93" s="102">
        <f t="shared" si="2"/>
        <v>2987644.3008467411</v>
      </c>
      <c r="K93" s="102">
        <f t="shared" si="2"/>
        <v>4857412.5443977984</v>
      </c>
      <c r="L93" s="102">
        <f t="shared" si="2"/>
        <v>1663239.5279251128</v>
      </c>
      <c r="M93" s="102">
        <f t="shared" si="2"/>
        <v>5151742.6025804486</v>
      </c>
      <c r="N93" s="102">
        <f t="shared" si="2"/>
        <v>2876695.1235027681</v>
      </c>
      <c r="O93" s="102">
        <f t="shared" si="2"/>
        <v>1201371.7691832832</v>
      </c>
      <c r="P93" s="102">
        <f t="shared" si="2"/>
        <v>1575727.1010592126</v>
      </c>
      <c r="Q93" s="102">
        <f t="shared" si="2"/>
        <v>499199.20902685</v>
      </c>
      <c r="R93" s="102">
        <f t="shared" si="2"/>
        <v>3049742.4891732088</v>
      </c>
      <c r="S93" s="102">
        <f t="shared" si="2"/>
        <v>4324672.3177479031</v>
      </c>
      <c r="T93" s="102">
        <f t="shared" si="2"/>
        <v>2520406.333249012</v>
      </c>
      <c r="U93" s="102">
        <f t="shared" si="2"/>
        <v>494557.84042766306</v>
      </c>
      <c r="V93" s="102">
        <f t="shared" si="2"/>
        <v>2622758.0006865263</v>
      </c>
      <c r="W93" s="102">
        <f t="shared" si="2"/>
        <v>5375401.7199445274</v>
      </c>
      <c r="X93" s="102">
        <f t="shared" ref="C93:AD100" si="3">($B$13*X64)+($B$6*X35)</f>
        <v>2443513.5171882054</v>
      </c>
      <c r="Y93" s="102">
        <f t="shared" si="3"/>
        <v>5146445.8006582763</v>
      </c>
      <c r="Z93" s="102">
        <f t="shared" si="3"/>
        <v>843655.78726299887</v>
      </c>
      <c r="AA93" s="102">
        <f t="shared" si="3"/>
        <v>3064020.256334804</v>
      </c>
      <c r="AB93" s="102">
        <f t="shared" si="3"/>
        <v>4869538.2834959421</v>
      </c>
      <c r="AC93" s="102">
        <f t="shared" si="3"/>
        <v>4926766.5361866169</v>
      </c>
      <c r="AD93" s="102">
        <f t="shared" si="3"/>
        <v>85503257.41156891</v>
      </c>
    </row>
    <row r="94" spans="1:30" x14ac:dyDescent="0.35">
      <c r="A94" s="50">
        <v>21</v>
      </c>
      <c r="B94" s="102">
        <f t="shared" si="1"/>
        <v>4050085.5557519915</v>
      </c>
      <c r="C94" s="102">
        <f t="shared" si="3"/>
        <v>7033952.5381620349</v>
      </c>
      <c r="D94" s="102">
        <f t="shared" si="3"/>
        <v>2037655.1190079884</v>
      </c>
      <c r="E94" s="102">
        <f t="shared" si="3"/>
        <v>4473167.4362326562</v>
      </c>
      <c r="F94" s="102">
        <f t="shared" si="3"/>
        <v>2877438.5110265794</v>
      </c>
      <c r="G94" s="102">
        <f t="shared" si="3"/>
        <v>4159097.6365514901</v>
      </c>
      <c r="H94" s="102">
        <f t="shared" si="3"/>
        <v>2611421.7995679188</v>
      </c>
      <c r="I94" s="102">
        <f t="shared" si="3"/>
        <v>696445.9434638567</v>
      </c>
      <c r="J94" s="102">
        <f t="shared" si="3"/>
        <v>3334034.450333599</v>
      </c>
      <c r="K94" s="102">
        <f t="shared" si="3"/>
        <v>5430203.0900406996</v>
      </c>
      <c r="L94" s="102">
        <f t="shared" si="3"/>
        <v>1854989.7131706816</v>
      </c>
      <c r="M94" s="102">
        <f t="shared" si="3"/>
        <v>5750553.7304692985</v>
      </c>
      <c r="N94" s="102">
        <f t="shared" si="3"/>
        <v>3213360.4107868457</v>
      </c>
      <c r="O94" s="102">
        <f t="shared" si="3"/>
        <v>1337429.7661612865</v>
      </c>
      <c r="P94" s="102">
        <f t="shared" si="3"/>
        <v>1758916.9003045033</v>
      </c>
      <c r="Q94" s="102">
        <f t="shared" si="3"/>
        <v>554714.60488846072</v>
      </c>
      <c r="R94" s="102">
        <f t="shared" si="3"/>
        <v>3409732.1812795806</v>
      </c>
      <c r="S94" s="102">
        <f t="shared" si="3"/>
        <v>4859836.1775743896</v>
      </c>
      <c r="T94" s="102">
        <f t="shared" si="3"/>
        <v>2808703.3960564574</v>
      </c>
      <c r="U94" s="102">
        <f t="shared" si="3"/>
        <v>552575.03478965687</v>
      </c>
      <c r="V94" s="102">
        <f t="shared" si="3"/>
        <v>2952896.2008521399</v>
      </c>
      <c r="W94" s="102">
        <f t="shared" si="3"/>
        <v>6019662.8951467695</v>
      </c>
      <c r="X94" s="102">
        <f t="shared" si="3"/>
        <v>2725295.3740340993</v>
      </c>
      <c r="Y94" s="102">
        <f t="shared" si="3"/>
        <v>5745331.3280772744</v>
      </c>
      <c r="Z94" s="102">
        <f t="shared" si="3"/>
        <v>940906.16862783162</v>
      </c>
      <c r="AA94" s="102">
        <f t="shared" si="3"/>
        <v>3423876.0863470426</v>
      </c>
      <c r="AB94" s="102">
        <f t="shared" si="3"/>
        <v>5444474.9834936066</v>
      </c>
      <c r="AC94" s="102">
        <f t="shared" si="3"/>
        <v>5516911.3164990796</v>
      </c>
      <c r="AD94" s="102">
        <f t="shared" si="3"/>
        <v>95573668.348697811</v>
      </c>
    </row>
    <row r="95" spans="1:30" x14ac:dyDescent="0.35">
      <c r="A95" s="50">
        <v>22</v>
      </c>
      <c r="B95" s="102">
        <f t="shared" si="1"/>
        <v>4491766.1618889896</v>
      </c>
      <c r="C95" s="102">
        <f t="shared" si="3"/>
        <v>7805713.593438725</v>
      </c>
      <c r="D95" s="102">
        <f t="shared" si="3"/>
        <v>2261671.5212573037</v>
      </c>
      <c r="E95" s="102">
        <f t="shared" si="3"/>
        <v>4993581.6361720879</v>
      </c>
      <c r="F95" s="102">
        <f t="shared" si="3"/>
        <v>3191264.6447101883</v>
      </c>
      <c r="G95" s="102">
        <f t="shared" si="3"/>
        <v>4627965.5449053394</v>
      </c>
      <c r="H95" s="102">
        <f t="shared" si="3"/>
        <v>2901908.3776877853</v>
      </c>
      <c r="I95" s="102">
        <f t="shared" si="3"/>
        <v>779767.56358698884</v>
      </c>
      <c r="J95" s="102">
        <f t="shared" si="3"/>
        <v>3701783.7613811651</v>
      </c>
      <c r="K95" s="102">
        <f t="shared" si="3"/>
        <v>6039292.3217268847</v>
      </c>
      <c r="L95" s="102">
        <f t="shared" si="3"/>
        <v>2058452.9298975561</v>
      </c>
      <c r="M95" s="102">
        <f t="shared" si="3"/>
        <v>6386442.9287180137</v>
      </c>
      <c r="N95" s="102">
        <f t="shared" si="3"/>
        <v>3571104.7536448594</v>
      </c>
      <c r="O95" s="102">
        <f t="shared" si="3"/>
        <v>1481548.5329232062</v>
      </c>
      <c r="P95" s="102">
        <f t="shared" si="3"/>
        <v>1953453.3381953945</v>
      </c>
      <c r="Q95" s="102">
        <f t="shared" si="3"/>
        <v>613412.70286867139</v>
      </c>
      <c r="R95" s="102">
        <f t="shared" si="3"/>
        <v>3792571.1789228176</v>
      </c>
      <c r="S95" s="102">
        <f t="shared" si="3"/>
        <v>5431436.2466406822</v>
      </c>
      <c r="T95" s="102">
        <f t="shared" si="3"/>
        <v>3114378.2680771039</v>
      </c>
      <c r="U95" s="102">
        <f t="shared" si="3"/>
        <v>614238.69254193164</v>
      </c>
      <c r="V95" s="102">
        <f t="shared" si="3"/>
        <v>3306043.9221238839</v>
      </c>
      <c r="W95" s="102">
        <f t="shared" si="3"/>
        <v>6705791.9012028221</v>
      </c>
      <c r="X95" s="102">
        <f t="shared" si="3"/>
        <v>3024297.624081566</v>
      </c>
      <c r="Y95" s="102">
        <f t="shared" si="3"/>
        <v>6381369.6113522639</v>
      </c>
      <c r="Z95" s="102">
        <f t="shared" si="3"/>
        <v>1044095.8146134398</v>
      </c>
      <c r="AA95" s="102">
        <f t="shared" si="3"/>
        <v>3806390.8049703534</v>
      </c>
      <c r="AB95" s="102">
        <f t="shared" si="3"/>
        <v>6055918.0745849358</v>
      </c>
      <c r="AC95" s="102">
        <f t="shared" si="3"/>
        <v>6145373.0677539976</v>
      </c>
      <c r="AD95" s="102">
        <f t="shared" si="3"/>
        <v>106281035.51986897</v>
      </c>
    </row>
    <row r="96" spans="1:30" x14ac:dyDescent="0.35">
      <c r="A96" s="50">
        <v>23</v>
      </c>
      <c r="B96" s="102">
        <f t="shared" si="1"/>
        <v>4958929.2806226397</v>
      </c>
      <c r="C96" s="102">
        <f t="shared" si="3"/>
        <v>8622460.8229743913</v>
      </c>
      <c r="D96" s="102">
        <f t="shared" si="3"/>
        <v>2498789.5107757989</v>
      </c>
      <c r="E96" s="102">
        <f t="shared" si="3"/>
        <v>5547226.3743659668</v>
      </c>
      <c r="F96" s="102">
        <f t="shared" si="3"/>
        <v>3523199.565457385</v>
      </c>
      <c r="G96" s="102">
        <f t="shared" si="3"/>
        <v>5125389.1162671298</v>
      </c>
      <c r="H96" s="102">
        <f t="shared" si="3"/>
        <v>3209714.8794625318</v>
      </c>
      <c r="I96" s="102">
        <f t="shared" si="3"/>
        <v>868621.28007791063</v>
      </c>
      <c r="J96" s="102">
        <f t="shared" si="3"/>
        <v>4091159.0231467444</v>
      </c>
      <c r="K96" s="102">
        <f t="shared" si="3"/>
        <v>6685184.6952891853</v>
      </c>
      <c r="L96" s="102">
        <f t="shared" si="3"/>
        <v>2273769.7084794696</v>
      </c>
      <c r="M96" s="102">
        <f t="shared" si="3"/>
        <v>7059881.3607943226</v>
      </c>
      <c r="N96" s="102">
        <f t="shared" si="3"/>
        <v>3950208.1064283168</v>
      </c>
      <c r="O96" s="102">
        <f t="shared" si="3"/>
        <v>1633811.6041398998</v>
      </c>
      <c r="P96" s="102">
        <f t="shared" si="3"/>
        <v>2159480.7883956409</v>
      </c>
      <c r="Q96" s="102">
        <f t="shared" si="3"/>
        <v>675320.71547126712</v>
      </c>
      <c r="R96" s="102">
        <f t="shared" si="3"/>
        <v>4198578.861997202</v>
      </c>
      <c r="S96" s="102">
        <f t="shared" si="3"/>
        <v>6040106.8608862311</v>
      </c>
      <c r="T96" s="102">
        <f t="shared" si="3"/>
        <v>3437627.1910268408</v>
      </c>
      <c r="U96" s="102">
        <f t="shared" si="3"/>
        <v>679597.95840046613</v>
      </c>
      <c r="V96" s="102">
        <f t="shared" si="3"/>
        <v>3682626.8897183621</v>
      </c>
      <c r="W96" s="102">
        <f t="shared" si="3"/>
        <v>7434423.3578408705</v>
      </c>
      <c r="X96" s="102">
        <f t="shared" si="3"/>
        <v>3340727.2839156548</v>
      </c>
      <c r="Y96" s="102">
        <f t="shared" si="3"/>
        <v>7055036.402282712</v>
      </c>
      <c r="Z96" s="102">
        <f t="shared" si="3"/>
        <v>1153295.9168595648</v>
      </c>
      <c r="AA96" s="102">
        <f t="shared" si="3"/>
        <v>4211871.914252175</v>
      </c>
      <c r="AB96" s="102">
        <f t="shared" si="3"/>
        <v>6704378.5372874159</v>
      </c>
      <c r="AC96" s="102">
        <f t="shared" si="3"/>
        <v>6812730.9013934135</v>
      </c>
      <c r="AD96" s="102">
        <f t="shared" si="3"/>
        <v>117634148.90800953</v>
      </c>
    </row>
    <row r="97" spans="1:30" x14ac:dyDescent="0.35">
      <c r="A97" s="50">
        <v>24</v>
      </c>
      <c r="B97" s="102">
        <f t="shared" si="1"/>
        <v>5451854.8251307709</v>
      </c>
      <c r="C97" s="102">
        <f t="shared" si="3"/>
        <v>9484711.7754814345</v>
      </c>
      <c r="D97" s="102">
        <f t="shared" si="3"/>
        <v>2749162.0123017514</v>
      </c>
      <c r="E97" s="102">
        <f t="shared" si="3"/>
        <v>6134629.76750468</v>
      </c>
      <c r="F97" s="102">
        <f t="shared" si="3"/>
        <v>3873442.3303344948</v>
      </c>
      <c r="G97" s="102">
        <f t="shared" si="3"/>
        <v>5651758.5734966127</v>
      </c>
      <c r="H97" s="102">
        <f t="shared" si="3"/>
        <v>3535060.0719679724</v>
      </c>
      <c r="I97" s="102">
        <f t="shared" si="3"/>
        <v>963104.74284769758</v>
      </c>
      <c r="J97" s="102">
        <f t="shared" si="3"/>
        <v>4502418.5889257537</v>
      </c>
      <c r="K97" s="102">
        <f t="shared" si="3"/>
        <v>7368369.0411040625</v>
      </c>
      <c r="L97" s="102">
        <f t="shared" si="3"/>
        <v>2501076.0989374272</v>
      </c>
      <c r="M97" s="102">
        <f t="shared" si="3"/>
        <v>7771325.3432054976</v>
      </c>
      <c r="N97" s="102">
        <f t="shared" si="3"/>
        <v>4350941.6775405835</v>
      </c>
      <c r="O97" s="102">
        <f t="shared" si="3"/>
        <v>1794299.7638291605</v>
      </c>
      <c r="P97" s="102">
        <f t="shared" si="3"/>
        <v>2377139.0763495602</v>
      </c>
      <c r="Q97" s="102">
        <f t="shared" si="3"/>
        <v>740464.91481713403</v>
      </c>
      <c r="R97" s="102">
        <f t="shared" si="3"/>
        <v>4628064.7281546984</v>
      </c>
      <c r="S97" s="102">
        <f t="shared" si="3"/>
        <v>6686463.4407512201</v>
      </c>
      <c r="T97" s="102">
        <f t="shared" si="3"/>
        <v>3778640.0687973471</v>
      </c>
      <c r="U97" s="102">
        <f t="shared" si="3"/>
        <v>748700.44605776714</v>
      </c>
      <c r="V97" s="102">
        <f t="shared" si="3"/>
        <v>4083058.2489456646</v>
      </c>
      <c r="W97" s="102">
        <f t="shared" si="3"/>
        <v>8206172.5297627347</v>
      </c>
      <c r="X97" s="102">
        <f t="shared" si="3"/>
        <v>3674784.7727934811</v>
      </c>
      <c r="Y97" s="102">
        <f t="shared" si="3"/>
        <v>7766792.4839205202</v>
      </c>
      <c r="Z97" s="102">
        <f t="shared" si="3"/>
        <v>1268575.3968524449</v>
      </c>
      <c r="AA97" s="102">
        <f t="shared" si="3"/>
        <v>4640617.3490361776</v>
      </c>
      <c r="AB97" s="102">
        <f t="shared" si="3"/>
        <v>7390351.5453992775</v>
      </c>
      <c r="AC97" s="102">
        <f t="shared" si="3"/>
        <v>7519546.2579080481</v>
      </c>
      <c r="AD97" s="102">
        <f t="shared" si="3"/>
        <v>129641525.872154</v>
      </c>
    </row>
    <row r="98" spans="1:30" x14ac:dyDescent="0.35">
      <c r="A98" s="50">
        <v>25</v>
      </c>
      <c r="B98" s="102">
        <f t="shared" si="1"/>
        <v>5970814.083948208</v>
      </c>
      <c r="C98" s="102">
        <f t="shared" si="3"/>
        <v>10392968.209379062</v>
      </c>
      <c r="D98" s="102">
        <f t="shared" si="3"/>
        <v>3012937.2988848519</v>
      </c>
      <c r="E98" s="102">
        <f t="shared" si="3"/>
        <v>6756304.7498315573</v>
      </c>
      <c r="F98" s="102">
        <f t="shared" si="3"/>
        <v>4242185.8640316008</v>
      </c>
      <c r="G98" s="102">
        <f t="shared" si="3"/>
        <v>6207452.6274912441</v>
      </c>
      <c r="H98" s="102">
        <f t="shared" si="3"/>
        <v>3878156.1722061671</v>
      </c>
      <c r="I98" s="102">
        <f t="shared" si="3"/>
        <v>1063312.8394825379</v>
      </c>
      <c r="J98" s="102">
        <f t="shared" si="3"/>
        <v>4935812.9906739136</v>
      </c>
      <c r="K98" s="102">
        <f t="shared" si="3"/>
        <v>8089319.6928481087</v>
      </c>
      <c r="L98" s="102">
        <f t="shared" si="3"/>
        <v>2740503.9983914588</v>
      </c>
      <c r="M98" s="102">
        <f t="shared" si="3"/>
        <v>8521217.42555077</v>
      </c>
      <c r="N98" s="102">
        <f t="shared" si="3"/>
        <v>4773568.5634469092</v>
      </c>
      <c r="O98" s="102">
        <f t="shared" si="3"/>
        <v>1963091.248922057</v>
      </c>
      <c r="P98" s="102">
        <f t="shared" si="3"/>
        <v>2606563.8101108838</v>
      </c>
      <c r="Q98" s="102">
        <f t="shared" si="3"/>
        <v>808870.70348148455</v>
      </c>
      <c r="R98" s="102">
        <f t="shared" si="3"/>
        <v>5081329.1063681291</v>
      </c>
      <c r="S98" s="102">
        <f t="shared" si="3"/>
        <v>7371103.8357523298</v>
      </c>
      <c r="T98" s="102">
        <f t="shared" si="3"/>
        <v>4137600.9330175966</v>
      </c>
      <c r="U98" s="102">
        <f t="shared" si="3"/>
        <v>821592.34904288</v>
      </c>
      <c r="V98" s="102">
        <f t="shared" si="3"/>
        <v>4507739.455871257</v>
      </c>
      <c r="W98" s="102">
        <f t="shared" si="3"/>
        <v>9021636.7158093117</v>
      </c>
      <c r="X98" s="102">
        <f t="shared" si="3"/>
        <v>4026664.3947387692</v>
      </c>
      <c r="Y98" s="102">
        <f t="shared" si="3"/>
        <v>8517084.7588139847</v>
      </c>
      <c r="Z98" s="102">
        <f t="shared" si="3"/>
        <v>1390001.0718543569</v>
      </c>
      <c r="AA98" s="102">
        <f t="shared" si="3"/>
        <v>5092916.1693436662</v>
      </c>
      <c r="AB98" s="102">
        <f t="shared" si="3"/>
        <v>8114317.6072290028</v>
      </c>
      <c r="AC98" s="102">
        <f t="shared" si="3"/>
        <v>8266364.175399798</v>
      </c>
      <c r="AD98" s="102">
        <f t="shared" si="3"/>
        <v>142311430.85192192</v>
      </c>
    </row>
    <row r="99" spans="1:30" x14ac:dyDescent="0.35">
      <c r="A99" s="50">
        <v>26</v>
      </c>
      <c r="B99" s="102">
        <f t="shared" si="1"/>
        <v>6516070.3277869578</v>
      </c>
      <c r="C99" s="102">
        <f t="shared" si="3"/>
        <v>11347717.199459545</v>
      </c>
      <c r="D99" s="102">
        <f t="shared" si="3"/>
        <v>3290259.3175097918</v>
      </c>
      <c r="E99" s="102">
        <f t="shared" si="3"/>
        <v>7412750.1112422012</v>
      </c>
      <c r="F99" s="102">
        <f t="shared" si="3"/>
        <v>4629617.3903036537</v>
      </c>
      <c r="G99" s="102">
        <f t="shared" si="3"/>
        <v>6792839.2730170973</v>
      </c>
      <c r="H99" s="102">
        <f t="shared" si="3"/>
        <v>4239209.3026948674</v>
      </c>
      <c r="I99" s="102">
        <f t="shared" si="3"/>
        <v>1169337.8827863117</v>
      </c>
      <c r="J99" s="102">
        <f t="shared" si="3"/>
        <v>5391585.4854660677</v>
      </c>
      <c r="K99" s="102">
        <f t="shared" si="3"/>
        <v>8848497.4918518998</v>
      </c>
      <c r="L99" s="102">
        <f t="shared" si="3"/>
        <v>2992181.4421747252</v>
      </c>
      <c r="M99" s="102">
        <f t="shared" si="3"/>
        <v>9309987.3510461021</v>
      </c>
      <c r="N99" s="102">
        <f t="shared" si="3"/>
        <v>5218344.3126638057</v>
      </c>
      <c r="O99" s="102">
        <f t="shared" si="3"/>
        <v>2140261.930075617</v>
      </c>
      <c r="P99" s="102">
        <f t="shared" si="3"/>
        <v>2847886.6745615485</v>
      </c>
      <c r="Q99" s="102">
        <f t="shared" si="3"/>
        <v>880562.67733388778</v>
      </c>
      <c r="R99" s="102">
        <f t="shared" si="3"/>
        <v>5558663.7918715375</v>
      </c>
      <c r="S99" s="102">
        <f t="shared" si="3"/>
        <v>8094609.5222992012</v>
      </c>
      <c r="T99" s="102">
        <f t="shared" si="3"/>
        <v>4514688.3567992933</v>
      </c>
      <c r="U99" s="102">
        <f t="shared" si="3"/>
        <v>898318.53934617701</v>
      </c>
      <c r="V99" s="102">
        <f t="shared" si="3"/>
        <v>4957061.0709994929</v>
      </c>
      <c r="W99" s="102">
        <f t="shared" si="3"/>
        <v>9881396.4856124762</v>
      </c>
      <c r="X99" s="102">
        <f t="shared" si="3"/>
        <v>4396554.7671429757</v>
      </c>
      <c r="Y99" s="102">
        <f t="shared" si="3"/>
        <v>9306347.2168609705</v>
      </c>
      <c r="Z99" s="102">
        <f t="shared" si="3"/>
        <v>1517637.8024189628</v>
      </c>
      <c r="AA99" s="102">
        <f t="shared" si="3"/>
        <v>5569049.1763635539</v>
      </c>
      <c r="AB99" s="102">
        <f t="shared" si="3"/>
        <v>8876743.5810881127</v>
      </c>
      <c r="AC99" s="102">
        <f t="shared" si="3"/>
        <v>9053714.4188538268</v>
      </c>
      <c r="AD99" s="102">
        <f t="shared" si="3"/>
        <v>155651892.89963067</v>
      </c>
    </row>
    <row r="100" spans="1:30" x14ac:dyDescent="0.35">
      <c r="A100" s="50">
        <v>27</v>
      </c>
      <c r="B100" s="102">
        <f t="shared" si="1"/>
        <v>7087879.3515244666</v>
      </c>
      <c r="C100" s="102">
        <f t="shared" si="3"/>
        <v>12349432.125588194</v>
      </c>
      <c r="D100" s="102">
        <f t="shared" si="3"/>
        <v>3581267.9800340622</v>
      </c>
      <c r="E100" s="102">
        <f t="shared" si="3"/>
        <v>8104451.4263469111</v>
      </c>
      <c r="F100" s="102">
        <f t="shared" si="3"/>
        <v>5035918.8173185503</v>
      </c>
      <c r="G100" s="102">
        <f t="shared" si="3"/>
        <v>7408276.5003930172</v>
      </c>
      <c r="H100" s="102">
        <f t="shared" si="3"/>
        <v>4618419.8987097312</v>
      </c>
      <c r="I100" s="102">
        <f t="shared" si="3"/>
        <v>1281269.7787097725</v>
      </c>
      <c r="J100" s="102">
        <f t="shared" si="3"/>
        <v>5869972.5438108239</v>
      </c>
      <c r="K100" s="102">
        <f t="shared" si="3"/>
        <v>9646350.6851207484</v>
      </c>
      <c r="L100" s="102">
        <f t="shared" si="3"/>
        <v>3256232.863912445</v>
      </c>
      <c r="M100" s="102">
        <f t="shared" si="3"/>
        <v>10138052.914931128</v>
      </c>
      <c r="N100" s="102">
        <f t="shared" si="3"/>
        <v>5685517.4299125578</v>
      </c>
      <c r="O100" s="102">
        <f t="shared" si="3"/>
        <v>2325885.4730680832</v>
      </c>
      <c r="P100" s="102">
        <f t="shared" si="3"/>
        <v>3101235.6943526678</v>
      </c>
      <c r="Q100" s="102">
        <f t="shared" si="3"/>
        <v>955564.68156136968</v>
      </c>
      <c r="R100" s="102">
        <f t="shared" si="3"/>
        <v>6060352.6138957087</v>
      </c>
      <c r="S100" s="102">
        <f t="shared" si="3"/>
        <v>8857546.6759280507</v>
      </c>
      <c r="T100" s="102">
        <f t="shared" si="3"/>
        <v>4910075.8242422333</v>
      </c>
      <c r="U100" s="102">
        <f t="shared" si="3"/>
        <v>978922.65558777843</v>
      </c>
      <c r="V100" s="102">
        <f t="shared" si="3"/>
        <v>5431403.4699486736</v>
      </c>
      <c r="W100" s="102">
        <f t="shared" si="3"/>
        <v>10786016.78582825</v>
      </c>
      <c r="X100" s="102">
        <f t="shared" si="3"/>
        <v>4784639.2036783593</v>
      </c>
      <c r="Y100" s="102">
        <f t="shared" si="3"/>
        <v>10135001.800302545</v>
      </c>
      <c r="Z100" s="102">
        <f t="shared" si="3"/>
        <v>1651548.6241795835</v>
      </c>
      <c r="AA100" s="102">
        <f t="shared" si="3"/>
        <v>6069289.4631549176</v>
      </c>
      <c r="AB100" s="102">
        <f t="shared" si="3"/>
        <v>9678083.5833066273</v>
      </c>
      <c r="AC100" s="102">
        <f t="shared" si="3"/>
        <v>9882112.4903010912</v>
      </c>
      <c r="AD100" s="102">
        <f t="shared" si="3"/>
        <v>169670721.35564837</v>
      </c>
    </row>
    <row r="101" spans="1:30" ht="15" thickBot="1" x14ac:dyDescent="0.4"/>
    <row r="102" spans="1:30" ht="15" thickBot="1" x14ac:dyDescent="0.4">
      <c r="A102" s="103" t="s">
        <v>105</v>
      </c>
      <c r="B102" s="104">
        <v>365</v>
      </c>
    </row>
    <row r="104" spans="1:30" x14ac:dyDescent="0.35">
      <c r="A104" s="47" t="s">
        <v>106</v>
      </c>
    </row>
    <row r="105" spans="1:30" x14ac:dyDescent="0.35">
      <c r="A105" s="91" t="s">
        <v>83</v>
      </c>
      <c r="B105" s="91" t="s">
        <v>38</v>
      </c>
      <c r="C105" s="91" t="s">
        <v>39</v>
      </c>
      <c r="D105" s="91" t="s">
        <v>40</v>
      </c>
      <c r="E105" s="91" t="s">
        <v>41</v>
      </c>
      <c r="F105" s="91" t="s">
        <v>42</v>
      </c>
      <c r="G105" s="91" t="s">
        <v>43</v>
      </c>
      <c r="H105" s="91" t="s">
        <v>44</v>
      </c>
      <c r="I105" s="91" t="s">
        <v>45</v>
      </c>
      <c r="J105" s="91" t="s">
        <v>46</v>
      </c>
      <c r="K105" s="91" t="s">
        <v>47</v>
      </c>
      <c r="L105" s="91" t="s">
        <v>48</v>
      </c>
      <c r="M105" s="91" t="s">
        <v>49</v>
      </c>
      <c r="N105" s="91" t="s">
        <v>50</v>
      </c>
      <c r="O105" s="91" t="s">
        <v>51</v>
      </c>
      <c r="P105" s="91" t="s">
        <v>52</v>
      </c>
      <c r="Q105" s="91" t="s">
        <v>53</v>
      </c>
      <c r="R105" s="91" t="s">
        <v>54</v>
      </c>
      <c r="S105" s="91" t="s">
        <v>55</v>
      </c>
      <c r="T105" s="91" t="s">
        <v>56</v>
      </c>
      <c r="U105" s="91" t="s">
        <v>57</v>
      </c>
      <c r="V105" s="91" t="s">
        <v>58</v>
      </c>
      <c r="W105" s="91" t="s">
        <v>59</v>
      </c>
      <c r="X105" s="91" t="s">
        <v>60</v>
      </c>
      <c r="Y105" s="91" t="s">
        <v>61</v>
      </c>
      <c r="Z105" s="91" t="s">
        <v>62</v>
      </c>
      <c r="AA105" s="91" t="s">
        <v>63</v>
      </c>
      <c r="AB105" s="91" t="s">
        <v>64</v>
      </c>
      <c r="AC105" s="91" t="s">
        <v>65</v>
      </c>
      <c r="AD105" s="91" t="s">
        <v>104</v>
      </c>
    </row>
    <row r="106" spans="1:30" x14ac:dyDescent="0.35">
      <c r="A106" s="50">
        <v>2</v>
      </c>
      <c r="B106" s="102">
        <f>B75/$B$102</f>
        <v>45.694348781606138</v>
      </c>
      <c r="C106" s="102">
        <f t="shared" ref="C106:AD115" si="4">C75/$B$102</f>
        <v>75.90542540591791</v>
      </c>
      <c r="D106" s="102">
        <f t="shared" si="4"/>
        <v>21.74068130908416</v>
      </c>
      <c r="E106" s="102">
        <f t="shared" si="4"/>
        <v>33.912105207992283</v>
      </c>
      <c r="F106" s="102">
        <f t="shared" si="4"/>
        <v>32.317228972962944</v>
      </c>
      <c r="G106" s="102">
        <f t="shared" si="4"/>
        <v>37.468145043033772</v>
      </c>
      <c r="H106" s="102">
        <f t="shared" si="4"/>
        <v>26.532941000942657</v>
      </c>
      <c r="I106" s="102">
        <f t="shared" si="4"/>
        <v>4.0902089089747662</v>
      </c>
      <c r="J106" s="102">
        <f t="shared" si="4"/>
        <v>35.0185982897112</v>
      </c>
      <c r="K106" s="102">
        <f t="shared" si="4"/>
        <v>51.776245237674985</v>
      </c>
      <c r="L106" s="102">
        <f t="shared" si="4"/>
        <v>20.153436060825296</v>
      </c>
      <c r="M106" s="102">
        <f t="shared" si="4"/>
        <v>60.101651804263554</v>
      </c>
      <c r="N106" s="102">
        <f t="shared" si="4"/>
        <v>31.905155687357276</v>
      </c>
      <c r="O106" s="102">
        <f t="shared" si="4"/>
        <v>15.880083469359121</v>
      </c>
      <c r="P106" s="102">
        <f t="shared" si="4"/>
        <v>18.070176672485534</v>
      </c>
      <c r="Q106" s="102">
        <f t="shared" si="4"/>
        <v>7.1654965774763175</v>
      </c>
      <c r="R106" s="102">
        <f t="shared" si="4"/>
        <v>31.889893713816321</v>
      </c>
      <c r="S106" s="102">
        <f t="shared" si="4"/>
        <v>30.95891332781834</v>
      </c>
      <c r="T106" s="102">
        <f t="shared" si="4"/>
        <v>31.874631740275376</v>
      </c>
      <c r="U106" s="102">
        <f t="shared" si="4"/>
        <v>5.5248344218241252</v>
      </c>
      <c r="V106" s="102">
        <f t="shared" si="4"/>
        <v>17.223137140962777</v>
      </c>
      <c r="W106" s="102">
        <f t="shared" si="4"/>
        <v>50.715538076578916</v>
      </c>
      <c r="X106" s="102">
        <f t="shared" si="4"/>
        <v>29.562442748821358</v>
      </c>
      <c r="Y106" s="102">
        <f t="shared" si="4"/>
        <v>59.712471478969313</v>
      </c>
      <c r="Z106" s="102">
        <f t="shared" si="4"/>
        <v>10.07290253702741</v>
      </c>
      <c r="AA106" s="102">
        <f t="shared" si="4"/>
        <v>33.82816435351706</v>
      </c>
      <c r="AB106" s="102">
        <f t="shared" si="4"/>
        <v>51.631256489035955</v>
      </c>
      <c r="AC106" s="102">
        <f t="shared" si="4"/>
        <v>47.808132117027817</v>
      </c>
      <c r="AD106" s="102">
        <f t="shared" si="4"/>
        <v>918.53424657534265</v>
      </c>
    </row>
    <row r="107" spans="1:30" x14ac:dyDescent="0.35">
      <c r="A107" s="50">
        <v>3</v>
      </c>
      <c r="B107" s="102">
        <f t="shared" ref="B107:Q131" si="5">B76/$B$102</f>
        <v>54.652127108824821</v>
      </c>
      <c r="C107" s="102">
        <f t="shared" si="5"/>
        <v>93.779326326515545</v>
      </c>
      <c r="D107" s="102">
        <f t="shared" si="5"/>
        <v>26.769320108581027</v>
      </c>
      <c r="E107" s="102">
        <f t="shared" si="5"/>
        <v>41.828773971233154</v>
      </c>
      <c r="F107" s="102">
        <f t="shared" si="5"/>
        <v>39.154580042895532</v>
      </c>
      <c r="G107" s="102">
        <f t="shared" si="5"/>
        <v>49.404135611233933</v>
      </c>
      <c r="H107" s="102">
        <f t="shared" si="5"/>
        <v>31.789138062798404</v>
      </c>
      <c r="I107" s="102">
        <f t="shared" si="5"/>
        <v>4.9285485368679689</v>
      </c>
      <c r="J107" s="102">
        <f t="shared" si="5"/>
        <v>43.133926639329673</v>
      </c>
      <c r="K107" s="102">
        <f t="shared" si="5"/>
        <v>65.09334845359696</v>
      </c>
      <c r="L107" s="102">
        <f t="shared" si="5"/>
        <v>24.578854092195261</v>
      </c>
      <c r="M107" s="102">
        <f t="shared" si="5"/>
        <v>72.540932909308552</v>
      </c>
      <c r="N107" s="102">
        <f t="shared" si="5"/>
        <v>39.80259290607632</v>
      </c>
      <c r="O107" s="102">
        <f t="shared" si="5"/>
        <v>19.184831526845318</v>
      </c>
      <c r="P107" s="102">
        <f t="shared" si="5"/>
        <v>22.434022784484203</v>
      </c>
      <c r="Q107" s="102">
        <f t="shared" si="5"/>
        <v>8.5336905221695396</v>
      </c>
      <c r="R107" s="102">
        <f t="shared" si="4"/>
        <v>40.724414021305329</v>
      </c>
      <c r="S107" s="102">
        <f t="shared" si="4"/>
        <v>43.818447269450232</v>
      </c>
      <c r="T107" s="102">
        <f t="shared" si="4"/>
        <v>38.579582713594277</v>
      </c>
      <c r="U107" s="102">
        <f t="shared" si="4"/>
        <v>6.6261596995669372</v>
      </c>
      <c r="V107" s="102">
        <f t="shared" si="4"/>
        <v>20.991965990363575</v>
      </c>
      <c r="W107" s="102">
        <f t="shared" si="4"/>
        <v>66.042550394030783</v>
      </c>
      <c r="X107" s="102">
        <f t="shared" si="4"/>
        <v>36.407370580678389</v>
      </c>
      <c r="Y107" s="102">
        <f t="shared" si="4"/>
        <v>73.198072714224296</v>
      </c>
      <c r="Z107" s="102">
        <f t="shared" si="4"/>
        <v>12.640814302892847</v>
      </c>
      <c r="AA107" s="102">
        <f t="shared" si="4"/>
        <v>41.189888049787307</v>
      </c>
      <c r="AB107" s="102">
        <f t="shared" si="4"/>
        <v>63.623910834271513</v>
      </c>
      <c r="AC107" s="102">
        <f t="shared" si="4"/>
        <v>59.644564237837365</v>
      </c>
      <c r="AD107" s="102">
        <f t="shared" si="4"/>
        <v>1141.0958904109591</v>
      </c>
    </row>
    <row r="108" spans="1:30" x14ac:dyDescent="0.35">
      <c r="A108" s="50">
        <v>4</v>
      </c>
      <c r="B108" s="102">
        <f t="shared" si="5"/>
        <v>187.89878053825331</v>
      </c>
      <c r="C108" s="102">
        <f t="shared" si="4"/>
        <v>321.64157959743284</v>
      </c>
      <c r="D108" s="102">
        <f t="shared" si="4"/>
        <v>93.687692803195958</v>
      </c>
      <c r="E108" s="102">
        <f t="shared" si="4"/>
        <v>145.62694280615079</v>
      </c>
      <c r="F108" s="102">
        <f t="shared" si="4"/>
        <v>133.5888593733379</v>
      </c>
      <c r="G108" s="102">
        <f t="shared" si="4"/>
        <v>169.98020110629145</v>
      </c>
      <c r="H108" s="102">
        <f t="shared" si="4"/>
        <v>112.89936559622727</v>
      </c>
      <c r="I108" s="102">
        <f t="shared" si="4"/>
        <v>19.765855662061057</v>
      </c>
      <c r="J108" s="102">
        <f t="shared" si="4"/>
        <v>149.01361589466592</v>
      </c>
      <c r="K108" s="102">
        <f t="shared" si="4"/>
        <v>223.95145496235537</v>
      </c>
      <c r="L108" s="102">
        <f t="shared" si="4"/>
        <v>85.159434207571493</v>
      </c>
      <c r="M108" s="102">
        <f t="shared" si="4"/>
        <v>254.92411975368469</v>
      </c>
      <c r="N108" s="102">
        <f t="shared" si="4"/>
        <v>139.56171918399184</v>
      </c>
      <c r="O108" s="102">
        <f t="shared" si="4"/>
        <v>65.516730294183702</v>
      </c>
      <c r="P108" s="102">
        <f t="shared" si="4"/>
        <v>79.032634711075929</v>
      </c>
      <c r="Q108" s="102">
        <f t="shared" si="4"/>
        <v>28.94066093822024</v>
      </c>
      <c r="R108" s="102">
        <f t="shared" si="4"/>
        <v>141.50135922559599</v>
      </c>
      <c r="S108" s="102">
        <f t="shared" si="4"/>
        <v>161.48273044783528</v>
      </c>
      <c r="T108" s="102">
        <f t="shared" si="4"/>
        <v>132.66522125828831</v>
      </c>
      <c r="U108" s="102">
        <f t="shared" si="4"/>
        <v>22.998589064734592</v>
      </c>
      <c r="V108" s="102">
        <f t="shared" si="4"/>
        <v>86.729619003155761</v>
      </c>
      <c r="W108" s="102">
        <f t="shared" si="4"/>
        <v>238.23705780845557</v>
      </c>
      <c r="X108" s="102">
        <f t="shared" si="4"/>
        <v>123.45962804496081</v>
      </c>
      <c r="Y108" s="102">
        <f t="shared" si="4"/>
        <v>250.3367171156051</v>
      </c>
      <c r="Z108" s="102">
        <f t="shared" si="4"/>
        <v>43.564931093171964</v>
      </c>
      <c r="AA108" s="102">
        <f t="shared" si="4"/>
        <v>145.59615486898247</v>
      </c>
      <c r="AB108" s="102">
        <f t="shared" si="4"/>
        <v>226.229762312811</v>
      </c>
      <c r="AC108" s="102">
        <f t="shared" si="4"/>
        <v>212.52913027290887</v>
      </c>
      <c r="AD108" s="102">
        <f t="shared" si="4"/>
        <v>3996.5205479452056</v>
      </c>
    </row>
    <row r="109" spans="1:30" x14ac:dyDescent="0.35">
      <c r="A109" s="50">
        <v>5</v>
      </c>
      <c r="B109" s="102">
        <f t="shared" si="5"/>
        <v>338.72369071172898</v>
      </c>
      <c r="C109" s="102">
        <f t="shared" si="4"/>
        <v>570.99601490473094</v>
      </c>
      <c r="D109" s="102">
        <f t="shared" si="4"/>
        <v>163.1494694810458</v>
      </c>
      <c r="E109" s="102">
        <f t="shared" si="4"/>
        <v>295.8067534455144</v>
      </c>
      <c r="F109" s="102">
        <f t="shared" si="4"/>
        <v>238.349058673174</v>
      </c>
      <c r="G109" s="102">
        <f t="shared" si="4"/>
        <v>309.64217569947732</v>
      </c>
      <c r="H109" s="102">
        <f t="shared" si="4"/>
        <v>201.67162556070744</v>
      </c>
      <c r="I109" s="102">
        <f t="shared" si="4"/>
        <v>41.940319224758362</v>
      </c>
      <c r="J109" s="102">
        <f t="shared" si="4"/>
        <v>268.08165237972975</v>
      </c>
      <c r="K109" s="102">
        <f t="shared" si="4"/>
        <v>405.24223064646861</v>
      </c>
      <c r="L109" s="102">
        <f t="shared" si="4"/>
        <v>150.0736390371043</v>
      </c>
      <c r="M109" s="102">
        <f t="shared" si="4"/>
        <v>455.53805978146352</v>
      </c>
      <c r="N109" s="102">
        <f t="shared" si="4"/>
        <v>245.89072021553031</v>
      </c>
      <c r="O109" s="102">
        <f t="shared" si="4"/>
        <v>115.51221168112622</v>
      </c>
      <c r="P109" s="102">
        <f t="shared" si="4"/>
        <v>140.0904323911075</v>
      </c>
      <c r="Q109" s="102">
        <f t="shared" si="4"/>
        <v>50.946907829298965</v>
      </c>
      <c r="R109" s="102">
        <f t="shared" si="4"/>
        <v>259.45485968019983</v>
      </c>
      <c r="S109" s="102">
        <f t="shared" si="4"/>
        <v>310.83581997236831</v>
      </c>
      <c r="T109" s="102">
        <f t="shared" si="4"/>
        <v>233.14042911874091</v>
      </c>
      <c r="U109" s="102">
        <f t="shared" si="4"/>
        <v>43.079706939790604</v>
      </c>
      <c r="V109" s="102">
        <f t="shared" si="4"/>
        <v>175.03165565209633</v>
      </c>
      <c r="W109" s="102">
        <f t="shared" si="4"/>
        <v>422.60432916124563</v>
      </c>
      <c r="X109" s="102">
        <f t="shared" si="4"/>
        <v>219.14223719120187</v>
      </c>
      <c r="Y109" s="102">
        <f t="shared" si="4"/>
        <v>446.04316215619474</v>
      </c>
      <c r="Z109" s="102">
        <f t="shared" si="4"/>
        <v>76.881542485747218</v>
      </c>
      <c r="AA109" s="102">
        <f t="shared" si="4"/>
        <v>255.385617840799</v>
      </c>
      <c r="AB109" s="102">
        <f t="shared" si="4"/>
        <v>410.17957741160836</v>
      </c>
      <c r="AC109" s="102">
        <f t="shared" si="4"/>
        <v>390.53870346676672</v>
      </c>
      <c r="AD109" s="102">
        <f t="shared" si="4"/>
        <v>7233.9726027397264</v>
      </c>
    </row>
    <row r="110" spans="1:30" x14ac:dyDescent="0.35">
      <c r="A110" s="50">
        <v>6</v>
      </c>
      <c r="B110" s="102">
        <f t="shared" si="5"/>
        <v>550.86157209006865</v>
      </c>
      <c r="C110" s="102">
        <f t="shared" si="4"/>
        <v>940.7391370441444</v>
      </c>
      <c r="D110" s="102">
        <f t="shared" si="4"/>
        <v>270.9243046922806</v>
      </c>
      <c r="E110" s="102">
        <f t="shared" si="4"/>
        <v>508.47387619783098</v>
      </c>
      <c r="F110" s="102">
        <f t="shared" si="4"/>
        <v>392.01925906231514</v>
      </c>
      <c r="G110" s="102">
        <f t="shared" si="4"/>
        <v>513.73887421391953</v>
      </c>
      <c r="H110" s="102">
        <f t="shared" si="4"/>
        <v>336.15673773907156</v>
      </c>
      <c r="I110" s="102">
        <f t="shared" si="4"/>
        <v>68.980397736209795</v>
      </c>
      <c r="J110" s="102">
        <f t="shared" si="4"/>
        <v>438.86881768005145</v>
      </c>
      <c r="K110" s="102">
        <f t="shared" si="4"/>
        <v>682.57575974679003</v>
      </c>
      <c r="L110" s="102">
        <f t="shared" si="4"/>
        <v>248.88270282831709</v>
      </c>
      <c r="M110" s="102">
        <f t="shared" si="4"/>
        <v>755.57183393594869</v>
      </c>
      <c r="N110" s="102">
        <f t="shared" si="4"/>
        <v>415.8456060164782</v>
      </c>
      <c r="O110" s="102">
        <f t="shared" si="4"/>
        <v>187.66594623447503</v>
      </c>
      <c r="P110" s="102">
        <f t="shared" si="4"/>
        <v>229.60745585416271</v>
      </c>
      <c r="Q110" s="102">
        <f t="shared" si="4"/>
        <v>81.295138858586185</v>
      </c>
      <c r="R110" s="102">
        <f t="shared" si="4"/>
        <v>426.55407655767505</v>
      </c>
      <c r="S110" s="102">
        <f t="shared" si="4"/>
        <v>517.30836439431846</v>
      </c>
      <c r="T110" s="102">
        <f t="shared" si="4"/>
        <v>378.63367088581913</v>
      </c>
      <c r="U110" s="102">
        <f t="shared" si="4"/>
        <v>71.211329098959126</v>
      </c>
      <c r="V110" s="102">
        <f t="shared" si="4"/>
        <v>292.51972028369431</v>
      </c>
      <c r="W110" s="102">
        <f t="shared" si="4"/>
        <v>714.61193411587067</v>
      </c>
      <c r="X110" s="102">
        <f t="shared" si="4"/>
        <v>367.47901407207229</v>
      </c>
      <c r="Y110" s="102">
        <f t="shared" si="4"/>
        <v>745.93421044887145</v>
      </c>
      <c r="Z110" s="102">
        <f t="shared" si="4"/>
        <v>126.00300336808309</v>
      </c>
      <c r="AA110" s="102">
        <f t="shared" si="4"/>
        <v>433.60381966396301</v>
      </c>
      <c r="AB110" s="102">
        <f t="shared" si="4"/>
        <v>684.36050483698955</v>
      </c>
      <c r="AC110" s="102">
        <f t="shared" si="4"/>
        <v>665.70991864440509</v>
      </c>
      <c r="AD110" s="102">
        <f t="shared" si="4"/>
        <v>12046.13698630137</v>
      </c>
    </row>
    <row r="111" spans="1:30" x14ac:dyDescent="0.35">
      <c r="A111" s="50">
        <v>7</v>
      </c>
      <c r="B111" s="102">
        <f t="shared" si="5"/>
        <v>606.98337156671698</v>
      </c>
      <c r="C111" s="102">
        <f t="shared" si="4"/>
        <v>1036.8766650204163</v>
      </c>
      <c r="D111" s="102">
        <f t="shared" si="4"/>
        <v>298.9193989248048</v>
      </c>
      <c r="E111" s="102">
        <f t="shared" si="4"/>
        <v>571.58502169404278</v>
      </c>
      <c r="F111" s="102">
        <f t="shared" si="4"/>
        <v>431.95819719627207</v>
      </c>
      <c r="G111" s="102">
        <f t="shared" si="4"/>
        <v>566.07861171384911</v>
      </c>
      <c r="H111" s="102">
        <f t="shared" si="4"/>
        <v>375.81248114822489</v>
      </c>
      <c r="I111" s="102">
        <f t="shared" si="4"/>
        <v>81.612862206443396</v>
      </c>
      <c r="J111" s="102">
        <f t="shared" si="4"/>
        <v>484.17076325846665</v>
      </c>
      <c r="K111" s="102">
        <f t="shared" si="4"/>
        <v>765.39098724693406</v>
      </c>
      <c r="L111" s="102">
        <f t="shared" si="4"/>
        <v>274.23888276357911</v>
      </c>
      <c r="M111" s="102">
        <f t="shared" si="4"/>
        <v>832.54952325536897</v>
      </c>
      <c r="N111" s="102">
        <f t="shared" si="4"/>
        <v>455.45876836174199</v>
      </c>
      <c r="O111" s="102">
        <f t="shared" si="4"/>
        <v>205.11377176221799</v>
      </c>
      <c r="P111" s="102">
        <f t="shared" si="4"/>
        <v>251.81992784421874</v>
      </c>
      <c r="Q111" s="102">
        <f t="shared" si="4"/>
        <v>88.200888432746666</v>
      </c>
      <c r="R111" s="102">
        <f t="shared" si="4"/>
        <v>469.42145081151898</v>
      </c>
      <c r="S111" s="102">
        <f t="shared" si="4"/>
        <v>578.76302041822396</v>
      </c>
      <c r="T111" s="102">
        <f t="shared" si="4"/>
        <v>429.10666345652891</v>
      </c>
      <c r="U111" s="102">
        <f t="shared" si="4"/>
        <v>77.974698469529656</v>
      </c>
      <c r="V111" s="102">
        <f t="shared" si="4"/>
        <v>346.11719875503707</v>
      </c>
      <c r="W111" s="102">
        <f t="shared" si="4"/>
        <v>804.9191446047538</v>
      </c>
      <c r="X111" s="102">
        <f t="shared" si="4"/>
        <v>403.63951729813266</v>
      </c>
      <c r="Y111" s="102">
        <f t="shared" si="4"/>
        <v>847.10217820302398</v>
      </c>
      <c r="Z111" s="102">
        <f t="shared" si="4"/>
        <v>137.26693450625902</v>
      </c>
      <c r="AA111" s="102">
        <f t="shared" si="4"/>
        <v>493.61032322451314</v>
      </c>
      <c r="AB111" s="102">
        <f t="shared" si="4"/>
        <v>754.08318103760769</v>
      </c>
      <c r="AC111" s="102">
        <f t="shared" si="4"/>
        <v>741.5954298325255</v>
      </c>
      <c r="AD111" s="102">
        <f t="shared" si="4"/>
        <v>13410.369863013699</v>
      </c>
    </row>
    <row r="112" spans="1:30" x14ac:dyDescent="0.35">
      <c r="A112" s="50">
        <v>8</v>
      </c>
      <c r="B112" s="102">
        <f t="shared" si="5"/>
        <v>1310.3429618226789</v>
      </c>
      <c r="C112" s="102">
        <f t="shared" si="4"/>
        <v>2246.5402621124585</v>
      </c>
      <c r="D112" s="102">
        <f t="shared" si="4"/>
        <v>648.01229042479758</v>
      </c>
      <c r="E112" s="102">
        <f t="shared" si="4"/>
        <v>1243.7699578308698</v>
      </c>
      <c r="F112" s="102">
        <f t="shared" si="4"/>
        <v>930.77547466170893</v>
      </c>
      <c r="G112" s="102">
        <f t="shared" si="4"/>
        <v>1250.1158647131113</v>
      </c>
      <c r="H112" s="102">
        <f t="shared" si="4"/>
        <v>809.31281683529369</v>
      </c>
      <c r="I112" s="102">
        <f t="shared" si="4"/>
        <v>179.31497119481486</v>
      </c>
      <c r="J112" s="102">
        <f t="shared" si="4"/>
        <v>1052.7252221233919</v>
      </c>
      <c r="K112" s="102">
        <f t="shared" si="4"/>
        <v>1651.3667153171025</v>
      </c>
      <c r="L112" s="102">
        <f t="shared" si="4"/>
        <v>592.86285848931368</v>
      </c>
      <c r="M112" s="102">
        <f t="shared" si="4"/>
        <v>1805.7944935861519</v>
      </c>
      <c r="N112" s="102">
        <f t="shared" si="4"/>
        <v>993.9889395395179</v>
      </c>
      <c r="O112" s="102">
        <f t="shared" si="4"/>
        <v>443.52938669246288</v>
      </c>
      <c r="P112" s="102">
        <f t="shared" si="4"/>
        <v>552.1023629505645</v>
      </c>
      <c r="Q112" s="102">
        <f t="shared" si="4"/>
        <v>190.68062261903961</v>
      </c>
      <c r="R112" s="102">
        <f t="shared" si="4"/>
        <v>1034.5552392994375</v>
      </c>
      <c r="S112" s="102">
        <f t="shared" si="4"/>
        <v>1312.5814209801231</v>
      </c>
      <c r="T112" s="102">
        <f t="shared" si="4"/>
        <v>912.62814695945212</v>
      </c>
      <c r="U112" s="102">
        <f t="shared" si="4"/>
        <v>170.02098185741986</v>
      </c>
      <c r="V112" s="102">
        <f t="shared" si="4"/>
        <v>761.10931673614164</v>
      </c>
      <c r="W112" s="102">
        <f t="shared" si="4"/>
        <v>1762.4518367387354</v>
      </c>
      <c r="X112" s="102">
        <f t="shared" si="4"/>
        <v>870.51588190268671</v>
      </c>
      <c r="Y112" s="102">
        <f t="shared" si="4"/>
        <v>1799.6193002918187</v>
      </c>
      <c r="Z112" s="102">
        <f t="shared" si="4"/>
        <v>300.79871774149808</v>
      </c>
      <c r="AA112" s="102">
        <f t="shared" si="4"/>
        <v>1050.783425804181</v>
      </c>
      <c r="AB112" s="102">
        <f t="shared" si="4"/>
        <v>1651.0065399451817</v>
      </c>
      <c r="AC112" s="102">
        <f t="shared" si="4"/>
        <v>1617.5206721446953</v>
      </c>
      <c r="AD112" s="102">
        <f t="shared" si="4"/>
        <v>29144.826681314684</v>
      </c>
    </row>
    <row r="113" spans="1:30" x14ac:dyDescent="0.35">
      <c r="A113" s="50">
        <v>9</v>
      </c>
      <c r="B113" s="102">
        <f t="shared" si="5"/>
        <v>1698.4226220646456</v>
      </c>
      <c r="C113" s="102">
        <f t="shared" si="4"/>
        <v>2916.6283048811074</v>
      </c>
      <c r="D113" s="102">
        <f t="shared" si="4"/>
        <v>841.75642745782807</v>
      </c>
      <c r="E113" s="102">
        <f t="shared" si="4"/>
        <v>1645.1610844302629</v>
      </c>
      <c r="F113" s="102">
        <f t="shared" si="4"/>
        <v>1206.4684673169625</v>
      </c>
      <c r="G113" s="102">
        <f t="shared" si="4"/>
        <v>1635.8608300440778</v>
      </c>
      <c r="H113" s="102">
        <f t="shared" si="4"/>
        <v>1054.778880592796</v>
      </c>
      <c r="I113" s="102">
        <f t="shared" si="4"/>
        <v>239.8910718123133</v>
      </c>
      <c r="J113" s="102">
        <f t="shared" si="4"/>
        <v>1368.719847098829</v>
      </c>
      <c r="K113" s="102">
        <f t="shared" si="4"/>
        <v>2157.5714158651695</v>
      </c>
      <c r="L113" s="102">
        <f t="shared" si="4"/>
        <v>769.63248982800451</v>
      </c>
      <c r="M113" s="102">
        <f t="shared" si="4"/>
        <v>2349.4915395135354</v>
      </c>
      <c r="N113" s="102">
        <f t="shared" si="4"/>
        <v>1295.7849140457399</v>
      </c>
      <c r="O113" s="102">
        <f t="shared" si="4"/>
        <v>573.13070415535856</v>
      </c>
      <c r="P113" s="102">
        <f t="shared" si="4"/>
        <v>718.37113373202249</v>
      </c>
      <c r="Q113" s="102">
        <f t="shared" si="4"/>
        <v>245.33383620333382</v>
      </c>
      <c r="R113" s="102">
        <f t="shared" si="4"/>
        <v>1352.0939418453636</v>
      </c>
      <c r="S113" s="102">
        <f t="shared" si="4"/>
        <v>1743.4900109750176</v>
      </c>
      <c r="T113" s="102">
        <f t="shared" si="4"/>
        <v>1182.2824122626118</v>
      </c>
      <c r="U113" s="102">
        <f t="shared" si="4"/>
        <v>221.79694702136919</v>
      </c>
      <c r="V113" s="102">
        <f t="shared" si="4"/>
        <v>1018.0590820037719</v>
      </c>
      <c r="W113" s="102">
        <f t="shared" si="4"/>
        <v>2314.4823753404876</v>
      </c>
      <c r="X113" s="102">
        <f t="shared" si="4"/>
        <v>1130.1535540886468</v>
      </c>
      <c r="Y113" s="102">
        <f t="shared" si="4"/>
        <v>2342.2156328818974</v>
      </c>
      <c r="Z113" s="102">
        <f t="shared" si="4"/>
        <v>390.47238949535802</v>
      </c>
      <c r="AA113" s="102">
        <f t="shared" si="4"/>
        <v>1371.2368025574106</v>
      </c>
      <c r="AB113" s="102">
        <f t="shared" si="4"/>
        <v>2157.9126202646562</v>
      </c>
      <c r="AC113" s="102">
        <f t="shared" si="4"/>
        <v>2123.7498150628721</v>
      </c>
      <c r="AD113" s="102">
        <f t="shared" si="4"/>
        <v>38064.949152841458</v>
      </c>
    </row>
    <row r="114" spans="1:30" x14ac:dyDescent="0.35">
      <c r="A114" s="50">
        <v>10</v>
      </c>
      <c r="B114" s="102">
        <f t="shared" si="5"/>
        <v>2142.7747306457527</v>
      </c>
      <c r="C114" s="102">
        <f t="shared" si="4"/>
        <v>3685.0055989644043</v>
      </c>
      <c r="D114" s="102">
        <f t="shared" si="4"/>
        <v>1064.0271172366586</v>
      </c>
      <c r="E114" s="102">
        <f t="shared" si="4"/>
        <v>2112.5964647897808</v>
      </c>
      <c r="F114" s="102">
        <f t="shared" si="4"/>
        <v>1522.144347698058</v>
      </c>
      <c r="G114" s="102">
        <f t="shared" si="4"/>
        <v>2081.2203547970507</v>
      </c>
      <c r="H114" s="102">
        <f t="shared" si="4"/>
        <v>1337.2091410568003</v>
      </c>
      <c r="I114" s="102">
        <f t="shared" si="4"/>
        <v>311.02415623600115</v>
      </c>
      <c r="J114" s="102">
        <f t="shared" si="4"/>
        <v>1731.5346121157029</v>
      </c>
      <c r="K114" s="102">
        <f t="shared" si="4"/>
        <v>2741.2428769463872</v>
      </c>
      <c r="L114" s="102">
        <f t="shared" si="4"/>
        <v>972.31512181262724</v>
      </c>
      <c r="M114" s="102">
        <f t="shared" si="4"/>
        <v>2974.1345190226762</v>
      </c>
      <c r="N114" s="102">
        <f t="shared" si="4"/>
        <v>1643.1012456462042</v>
      </c>
      <c r="O114" s="102">
        <f t="shared" si="4"/>
        <v>721.10730993693107</v>
      </c>
      <c r="P114" s="102">
        <f t="shared" si="4"/>
        <v>909.40325364303339</v>
      </c>
      <c r="Q114" s="102">
        <f t="shared" si="4"/>
        <v>307.47978531166706</v>
      </c>
      <c r="R114" s="102">
        <f t="shared" si="4"/>
        <v>1718.3209258183913</v>
      </c>
      <c r="S114" s="102">
        <f t="shared" si="4"/>
        <v>2246.892473591111</v>
      </c>
      <c r="T114" s="102">
        <f t="shared" si="4"/>
        <v>1490.8862645573806</v>
      </c>
      <c r="U114" s="102">
        <f t="shared" si="4"/>
        <v>281.41803035469411</v>
      </c>
      <c r="V114" s="102">
        <f t="shared" si="4"/>
        <v>1319.7541894846634</v>
      </c>
      <c r="W114" s="102">
        <f t="shared" si="4"/>
        <v>2953.6934793215055</v>
      </c>
      <c r="X114" s="102">
        <f t="shared" si="4"/>
        <v>1427.8714090249453</v>
      </c>
      <c r="Y114" s="102">
        <f t="shared" si="4"/>
        <v>2965.7711771183008</v>
      </c>
      <c r="Z114" s="102">
        <f t="shared" si="4"/>
        <v>493.28835930568414</v>
      </c>
      <c r="AA114" s="102">
        <f t="shared" si="4"/>
        <v>1740.3519947230309</v>
      </c>
      <c r="AB114" s="102">
        <f t="shared" si="4"/>
        <v>2742.5790120573506</v>
      </c>
      <c r="AC114" s="102">
        <f t="shared" si="4"/>
        <v>2709.8349992249705</v>
      </c>
      <c r="AD114" s="102">
        <f t="shared" si="4"/>
        <v>48346.98295044175</v>
      </c>
    </row>
    <row r="115" spans="1:30" x14ac:dyDescent="0.35">
      <c r="A115" s="50">
        <v>11</v>
      </c>
      <c r="B115" s="102">
        <f t="shared" si="5"/>
        <v>2644.8226071404147</v>
      </c>
      <c r="C115" s="102">
        <f t="shared" si="4"/>
        <v>4554.2879941719166</v>
      </c>
      <c r="D115" s="102">
        <f t="shared" si="4"/>
        <v>1315.59587115201</v>
      </c>
      <c r="E115" s="102">
        <f t="shared" si="4"/>
        <v>2648.6512679615062</v>
      </c>
      <c r="F115" s="102">
        <f t="shared" si="4"/>
        <v>1878.8151981865535</v>
      </c>
      <c r="G115" s="102">
        <f t="shared" si="4"/>
        <v>2588.1269284576965</v>
      </c>
      <c r="H115" s="102">
        <f t="shared" si="4"/>
        <v>1657.696725301643</v>
      </c>
      <c r="I115" s="102">
        <f t="shared" si="4"/>
        <v>393.18583297644471</v>
      </c>
      <c r="J115" s="102">
        <f t="shared" si="4"/>
        <v>2142.4691479266016</v>
      </c>
      <c r="K115" s="102">
        <f t="shared" si="4"/>
        <v>3404.8095778758466</v>
      </c>
      <c r="L115" s="102">
        <f t="shared" si="4"/>
        <v>1201.5985998785216</v>
      </c>
      <c r="M115" s="102">
        <f t="shared" si="4"/>
        <v>3682.0140970745269</v>
      </c>
      <c r="N115" s="102">
        <f t="shared" si="4"/>
        <v>2037.2922613765327</v>
      </c>
      <c r="O115" s="102">
        <f t="shared" si="4"/>
        <v>887.87584421628731</v>
      </c>
      <c r="P115" s="102">
        <f t="shared" si="4"/>
        <v>1125.9005223319894</v>
      </c>
      <c r="Q115" s="102">
        <f t="shared" si="4"/>
        <v>377.25813422316998</v>
      </c>
      <c r="R115" s="102">
        <f t="shared" si="4"/>
        <v>2134.7727704595113</v>
      </c>
      <c r="S115" s="102">
        <f t="shared" si="4"/>
        <v>2825.7774080194158</v>
      </c>
      <c r="T115" s="102">
        <f t="shared" si="4"/>
        <v>1839.4074600174417</v>
      </c>
      <c r="U115" s="102">
        <f t="shared" ref="C115:AD124" si="6">U84/$B$102</f>
        <v>349.1215967990413</v>
      </c>
      <c r="V115" s="102">
        <f t="shared" si="6"/>
        <v>1668.1901791458697</v>
      </c>
      <c r="W115" s="102">
        <f t="shared" si="6"/>
        <v>3683.1133881754076</v>
      </c>
      <c r="X115" s="102">
        <f t="shared" si="6"/>
        <v>1764.6824763763329</v>
      </c>
      <c r="Y115" s="102">
        <f t="shared" si="6"/>
        <v>3672.5968794600503</v>
      </c>
      <c r="Z115" s="102">
        <f t="shared" si="6"/>
        <v>609.59512365816647</v>
      </c>
      <c r="AA115" s="102">
        <f t="shared" si="6"/>
        <v>2159.6130993517118</v>
      </c>
      <c r="AB115" s="102">
        <f t="shared" si="6"/>
        <v>3407.4637531985195</v>
      </c>
      <c r="AC115" s="102">
        <f t="shared" si="6"/>
        <v>3378.5403795776979</v>
      </c>
      <c r="AD115" s="102">
        <f t="shared" si="6"/>
        <v>60033.275124490821</v>
      </c>
    </row>
    <row r="116" spans="1:30" x14ac:dyDescent="0.35">
      <c r="A116" s="50">
        <v>12</v>
      </c>
      <c r="B116" s="102">
        <f t="shared" si="5"/>
        <v>3205.8912916996146</v>
      </c>
      <c r="C116" s="102">
        <f t="shared" si="6"/>
        <v>5526.9123704489184</v>
      </c>
      <c r="D116" s="102">
        <f t="shared" si="6"/>
        <v>1597.1815647631734</v>
      </c>
      <c r="E116" s="102">
        <f t="shared" si="6"/>
        <v>3255.7343723627419</v>
      </c>
      <c r="F116" s="102">
        <f t="shared" si="6"/>
        <v>2277.42322738249</v>
      </c>
      <c r="G116" s="102">
        <f t="shared" si="6"/>
        <v>3158.385011949727</v>
      </c>
      <c r="H116" s="102">
        <f t="shared" si="6"/>
        <v>2017.2612953621485</v>
      </c>
      <c r="I116" s="102">
        <f t="shared" si="6"/>
        <v>486.81775214070029</v>
      </c>
      <c r="J116" s="102">
        <f t="shared" si="6"/>
        <v>2602.734816295274</v>
      </c>
      <c r="K116" s="102">
        <f t="shared" si="6"/>
        <v>4150.538287731365</v>
      </c>
      <c r="L116" s="102">
        <f t="shared" si="6"/>
        <v>1458.1236870432886</v>
      </c>
      <c r="M116" s="102">
        <f t="shared" si="6"/>
        <v>4475.2658681132189</v>
      </c>
      <c r="N116" s="102">
        <f t="shared" si="6"/>
        <v>2479.6213579759064</v>
      </c>
      <c r="O116" s="102">
        <f t="shared" si="6"/>
        <v>1073.8235653157658</v>
      </c>
      <c r="P116" s="102">
        <f t="shared" si="6"/>
        <v>1368.517241623774</v>
      </c>
      <c r="Q116" s="102">
        <f t="shared" si="6"/>
        <v>454.79826848955844</v>
      </c>
      <c r="R116" s="102">
        <f t="shared" si="6"/>
        <v>2602.883841102002</v>
      </c>
      <c r="S116" s="102">
        <f t="shared" si="6"/>
        <v>3482.941763831614</v>
      </c>
      <c r="T116" s="102">
        <f t="shared" si="6"/>
        <v>2228.746710034839</v>
      </c>
      <c r="U116" s="102">
        <f t="shared" si="6"/>
        <v>425.12911731555789</v>
      </c>
      <c r="V116" s="102">
        <f t="shared" si="6"/>
        <v>2065.2358023248394</v>
      </c>
      <c r="W116" s="102">
        <f t="shared" si="6"/>
        <v>4505.5717279187375</v>
      </c>
      <c r="X116" s="102">
        <f t="shared" si="6"/>
        <v>2141.5304716794817</v>
      </c>
      <c r="Y116" s="102">
        <f t="shared" si="6"/>
        <v>4464.8474694786091</v>
      </c>
      <c r="Z116" s="102">
        <f t="shared" si="6"/>
        <v>739.71732041263488</v>
      </c>
      <c r="AA116" s="102">
        <f t="shared" si="6"/>
        <v>2630.4049634932239</v>
      </c>
      <c r="AB116" s="102">
        <f t="shared" si="6"/>
        <v>4154.8614122490717</v>
      </c>
      <c r="AC116" s="102">
        <f t="shared" si="6"/>
        <v>4132.4487284867319</v>
      </c>
      <c r="AD116" s="102">
        <f t="shared" si="6"/>
        <v>73163.349307025012</v>
      </c>
    </row>
    <row r="117" spans="1:30" x14ac:dyDescent="0.35">
      <c r="A117" s="50">
        <v>13</v>
      </c>
      <c r="B117" s="102">
        <f t="shared" si="5"/>
        <v>3827.222322955975</v>
      </c>
      <c r="C117" s="102">
        <f t="shared" si="6"/>
        <v>6605.163463027312</v>
      </c>
      <c r="D117" s="102">
        <f t="shared" si="6"/>
        <v>1909.4583193807232</v>
      </c>
      <c r="E117" s="102">
        <f t="shared" si="6"/>
        <v>3936.1127716904111</v>
      </c>
      <c r="F117" s="102">
        <f t="shared" si="6"/>
        <v>2718.8512762440705</v>
      </c>
      <c r="G117" s="102">
        <f t="shared" si="6"/>
        <v>3793.6900078479775</v>
      </c>
      <c r="H117" s="102">
        <f t="shared" si="6"/>
        <v>2416.8599902363853</v>
      </c>
      <c r="I117" s="102">
        <f t="shared" si="6"/>
        <v>592.33597480087235</v>
      </c>
      <c r="J117" s="102">
        <f t="shared" si="6"/>
        <v>3113.4679063224385</v>
      </c>
      <c r="K117" s="102">
        <f t="shared" si="6"/>
        <v>4980.5580707442687</v>
      </c>
      <c r="L117" s="102">
        <f t="shared" si="6"/>
        <v>1742.4911220624085</v>
      </c>
      <c r="M117" s="102">
        <f t="shared" si="6"/>
        <v>5355.8935124754244</v>
      </c>
      <c r="N117" s="102">
        <f t="shared" si="6"/>
        <v>2971.274540442223</v>
      </c>
      <c r="O117" s="102">
        <f t="shared" si="6"/>
        <v>1279.3127995861805</v>
      </c>
      <c r="P117" s="102">
        <f t="shared" si="6"/>
        <v>1637.8673076660943</v>
      </c>
      <c r="Q117" s="102">
        <f t="shared" si="6"/>
        <v>540.22087349279775</v>
      </c>
      <c r="R117" s="102">
        <f t="shared" si="6"/>
        <v>3124.0014568305191</v>
      </c>
      <c r="S117" s="102">
        <f t="shared" si="6"/>
        <v>4221.0188944216743</v>
      </c>
      <c r="T117" s="102">
        <f t="shared" si="6"/>
        <v>2659.7477740092809</v>
      </c>
      <c r="U117" s="102">
        <f t="shared" si="6"/>
        <v>509.64853304124688</v>
      </c>
      <c r="V117" s="102">
        <f t="shared" si="6"/>
        <v>2512.6515149431584</v>
      </c>
      <c r="W117" s="102">
        <f t="shared" si="6"/>
        <v>5423.7288312178262</v>
      </c>
      <c r="X117" s="102">
        <f t="shared" si="6"/>
        <v>2559.3001858608814</v>
      </c>
      <c r="Y117" s="102">
        <f t="shared" si="6"/>
        <v>5344.5447754457964</v>
      </c>
      <c r="Z117" s="102">
        <f t="shared" si="6"/>
        <v>883.95930569281541</v>
      </c>
      <c r="AA117" s="102">
        <f t="shared" si="6"/>
        <v>3154.0279404655703</v>
      </c>
      <c r="AB117" s="102">
        <f t="shared" si="6"/>
        <v>4986.927343707539</v>
      </c>
      <c r="AC117" s="102">
        <f t="shared" si="6"/>
        <v>4973.9882170713363</v>
      </c>
      <c r="AD117" s="102">
        <f t="shared" si="6"/>
        <v>87774.325031683198</v>
      </c>
    </row>
    <row r="118" spans="1:30" x14ac:dyDescent="0.35">
      <c r="A118" s="50">
        <v>14</v>
      </c>
      <c r="B118" s="102">
        <f t="shared" si="5"/>
        <v>4509.9852804686416</v>
      </c>
      <c r="C118" s="102">
        <f t="shared" si="6"/>
        <v>7791.1948240168422</v>
      </c>
      <c r="D118" s="102">
        <f t="shared" si="6"/>
        <v>2253.0616617264754</v>
      </c>
      <c r="E118" s="102">
        <f t="shared" si="6"/>
        <v>4691.9307037394428</v>
      </c>
      <c r="F118" s="102">
        <f t="shared" si="6"/>
        <v>3203.9310240805385</v>
      </c>
      <c r="G118" s="102">
        <f t="shared" si="6"/>
        <v>4495.6431083961852</v>
      </c>
      <c r="H118" s="102">
        <f t="shared" si="6"/>
        <v>2857.395983850995</v>
      </c>
      <c r="I118" s="102">
        <f t="shared" si="6"/>
        <v>710.13440073303173</v>
      </c>
      <c r="J118" s="102">
        <f t="shared" si="6"/>
        <v>3675.7399500387464</v>
      </c>
      <c r="K118" s="102">
        <f t="shared" si="6"/>
        <v>5896.8790703558398</v>
      </c>
      <c r="L118" s="102">
        <f t="shared" si="6"/>
        <v>2055.2671346553075</v>
      </c>
      <c r="M118" s="102">
        <f t="shared" si="6"/>
        <v>6325.7869007889585</v>
      </c>
      <c r="N118" s="102">
        <f t="shared" si="6"/>
        <v>3513.3710113458451</v>
      </c>
      <c r="O118" s="102">
        <f t="shared" si="6"/>
        <v>1504.6844135105107</v>
      </c>
      <c r="P118" s="102">
        <f t="shared" si="6"/>
        <v>1934.5297558585532</v>
      </c>
      <c r="Q118" s="102">
        <f t="shared" si="6"/>
        <v>633.63916374085056</v>
      </c>
      <c r="R118" s="102">
        <f t="shared" si="6"/>
        <v>3699.3977597098187</v>
      </c>
      <c r="S118" s="102">
        <f t="shared" si="6"/>
        <v>5042.5005531115212</v>
      </c>
      <c r="T118" s="102">
        <f t="shared" si="6"/>
        <v>3133.2053411558509</v>
      </c>
      <c r="U118" s="102">
        <f t="shared" si="6"/>
        <v>602.87610469309368</v>
      </c>
      <c r="V118" s="102">
        <f t="shared" si="6"/>
        <v>3012.1039851467763</v>
      </c>
      <c r="W118" s="102">
        <f t="shared" si="6"/>
        <v>6440.0986985302106</v>
      </c>
      <c r="X118" s="102">
        <f t="shared" si="6"/>
        <v>3018.8256037379206</v>
      </c>
      <c r="Y118" s="102">
        <f t="shared" si="6"/>
        <v>6313.5959545225187</v>
      </c>
      <c r="Z118" s="102">
        <f t="shared" si="6"/>
        <v>1042.6079488341993</v>
      </c>
      <c r="AA118" s="102">
        <f t="shared" si="6"/>
        <v>3731.7094339653422</v>
      </c>
      <c r="AB118" s="102">
        <f t="shared" si="6"/>
        <v>5905.6966688457114</v>
      </c>
      <c r="AC118" s="102">
        <f t="shared" si="6"/>
        <v>5905.4533876167216</v>
      </c>
      <c r="AD118" s="102">
        <f t="shared" si="6"/>
        <v>103901.2458271764</v>
      </c>
    </row>
    <row r="119" spans="1:30" x14ac:dyDescent="0.35">
      <c r="A119" s="50">
        <v>15</v>
      </c>
      <c r="B119" s="102">
        <f t="shared" si="5"/>
        <v>5255.2869895763661</v>
      </c>
      <c r="C119" s="102">
        <f t="shared" si="6"/>
        <v>9087.0455461234305</v>
      </c>
      <c r="D119" s="102">
        <f t="shared" si="6"/>
        <v>2628.593438940808</v>
      </c>
      <c r="E119" s="102">
        <f t="shared" si="6"/>
        <v>5525.2249560942309</v>
      </c>
      <c r="F119" s="102">
        <f t="shared" si="6"/>
        <v>3733.4495326999995</v>
      </c>
      <c r="G119" s="102">
        <f t="shared" si="6"/>
        <v>5265.7631603597583</v>
      </c>
      <c r="H119" s="102">
        <f t="shared" si="6"/>
        <v>3339.7253187494744</v>
      </c>
      <c r="I119" s="102">
        <f t="shared" si="6"/>
        <v>840.58751346899408</v>
      </c>
      <c r="J119" s="102">
        <f t="shared" si="6"/>
        <v>4290.5659553577989</v>
      </c>
      <c r="K119" s="102">
        <f t="shared" si="6"/>
        <v>6901.4075154759448</v>
      </c>
      <c r="L119" s="102">
        <f t="shared" si="6"/>
        <v>2396.9878456030474</v>
      </c>
      <c r="M119" s="102">
        <f t="shared" si="6"/>
        <v>7386.7365455220106</v>
      </c>
      <c r="N119" s="102">
        <f t="shared" si="6"/>
        <v>4106.9716269929959</v>
      </c>
      <c r="O119" s="102">
        <f t="shared" si="6"/>
        <v>1750.2605799260421</v>
      </c>
      <c r="P119" s="102">
        <f t="shared" si="6"/>
        <v>2259.0531870574468</v>
      </c>
      <c r="Q119" s="102">
        <f t="shared" si="6"/>
        <v>735.15986040173459</v>
      </c>
      <c r="R119" s="102">
        <f t="shared" si="6"/>
        <v>4330.2791973951298</v>
      </c>
      <c r="S119" s="102">
        <f t="shared" si="6"/>
        <v>5949.7544995162443</v>
      </c>
      <c r="T119" s="102">
        <f t="shared" si="6"/>
        <v>3649.8713150992958</v>
      </c>
      <c r="U119" s="102">
        <f t="shared" si="6"/>
        <v>704.99788961754507</v>
      </c>
      <c r="V119" s="102">
        <f t="shared" si="6"/>
        <v>3565.1777114065294</v>
      </c>
      <c r="W119" s="102">
        <f t="shared" si="6"/>
        <v>7557.0673554071927</v>
      </c>
      <c r="X119" s="102">
        <f t="shared" si="6"/>
        <v>3520.8963811530898</v>
      </c>
      <c r="Y119" s="102">
        <f t="shared" si="6"/>
        <v>7373.808045744383</v>
      </c>
      <c r="Z119" s="102">
        <f t="shared" si="6"/>
        <v>1215.9348621995548</v>
      </c>
      <c r="AA119" s="102">
        <f t="shared" si="6"/>
        <v>4364.613118489865</v>
      </c>
      <c r="AB119" s="102">
        <f t="shared" si="6"/>
        <v>6913.0994401389462</v>
      </c>
      <c r="AC119" s="102">
        <f t="shared" si="6"/>
        <v>6929.0219204757723</v>
      </c>
      <c r="AD119" s="102">
        <f t="shared" si="6"/>
        <v>121577.34130899361</v>
      </c>
    </row>
    <row r="120" spans="1:30" x14ac:dyDescent="0.35">
      <c r="A120" s="50">
        <v>16</v>
      </c>
      <c r="B120" s="102">
        <f t="shared" si="5"/>
        <v>6064.178991948992</v>
      </c>
      <c r="C120" s="102">
        <f t="shared" si="6"/>
        <v>10494.653841105748</v>
      </c>
      <c r="D120" s="102">
        <f t="shared" si="6"/>
        <v>3036.6258097333034</v>
      </c>
      <c r="E120" s="102">
        <f t="shared" si="6"/>
        <v>6437.9373276552669</v>
      </c>
      <c r="F120" s="102">
        <f t="shared" si="6"/>
        <v>4308.1545575976825</v>
      </c>
      <c r="G120" s="102">
        <f t="shared" si="6"/>
        <v>6105.4963129919315</v>
      </c>
      <c r="H120" s="102">
        <f t="shared" si="6"/>
        <v>3864.6624591587333</v>
      </c>
      <c r="I120" s="102">
        <f t="shared" si="6"/>
        <v>984.05261710485195</v>
      </c>
      <c r="J120" s="102">
        <f t="shared" si="6"/>
        <v>4958.9110928965329</v>
      </c>
      <c r="K120" s="102">
        <f t="shared" si="6"/>
        <v>7995.9579199234149</v>
      </c>
      <c r="L120" s="102">
        <f t="shared" si="6"/>
        <v>2768.1628392355587</v>
      </c>
      <c r="M120" s="102">
        <f t="shared" si="6"/>
        <v>8540.4453403420084</v>
      </c>
      <c r="N120" s="102">
        <f t="shared" si="6"/>
        <v>4753.0857692348645</v>
      </c>
      <c r="O120" s="102">
        <f t="shared" si="6"/>
        <v>2016.3470209508305</v>
      </c>
      <c r="P120" s="102">
        <f t="shared" si="6"/>
        <v>2611.9593631351268</v>
      </c>
      <c r="Q120" s="102">
        <f t="shared" si="6"/>
        <v>844.88398247631312</v>
      </c>
      <c r="R120" s="102">
        <f t="shared" si="6"/>
        <v>5017.7942324645219</v>
      </c>
      <c r="S120" s="102">
        <f t="shared" si="6"/>
        <v>6945.0388392283776</v>
      </c>
      <c r="T120" s="102">
        <f t="shared" si="6"/>
        <v>4210.4599136153101</v>
      </c>
      <c r="U120" s="102">
        <f t="shared" si="6"/>
        <v>816.19094225118681</v>
      </c>
      <c r="V120" s="102">
        <f t="shared" si="6"/>
        <v>4173.384489448069</v>
      </c>
      <c r="W120" s="102">
        <f t="shared" si="6"/>
        <v>8776.9077871028549</v>
      </c>
      <c r="X120" s="102">
        <f t="shared" si="6"/>
        <v>4066.263103923121</v>
      </c>
      <c r="Y120" s="102">
        <f t="shared" si="6"/>
        <v>8526.8997925783988</v>
      </c>
      <c r="Z120" s="102">
        <f t="shared" si="6"/>
        <v>1404.198211575319</v>
      </c>
      <c r="AA120" s="102">
        <f t="shared" si="6"/>
        <v>5053.846433612387</v>
      </c>
      <c r="AB120" s="102">
        <f t="shared" si="6"/>
        <v>8010.9729700458265</v>
      </c>
      <c r="AC120" s="102">
        <f t="shared" si="6"/>
        <v>8046.7682744765289</v>
      </c>
      <c r="AD120" s="102">
        <f t="shared" si="6"/>
        <v>140834.24023581308</v>
      </c>
    </row>
    <row r="121" spans="1:30" x14ac:dyDescent="0.35">
      <c r="A121" s="50">
        <v>17</v>
      </c>
      <c r="B121" s="102">
        <f t="shared" si="5"/>
        <v>6937.6637001866284</v>
      </c>
      <c r="C121" s="102">
        <f t="shared" si="6"/>
        <v>12015.868230846223</v>
      </c>
      <c r="D121" s="102">
        <f t="shared" si="6"/>
        <v>3477.7045342119786</v>
      </c>
      <c r="E121" s="102">
        <f t="shared" si="6"/>
        <v>7431.9249263152724</v>
      </c>
      <c r="F121" s="102">
        <f t="shared" si="6"/>
        <v>4928.7589235949563</v>
      </c>
      <c r="G121" s="102">
        <f t="shared" si="6"/>
        <v>7016.2239811699446</v>
      </c>
      <c r="H121" s="102">
        <f t="shared" si="6"/>
        <v>4432.984871339746</v>
      </c>
      <c r="I121" s="102">
        <f t="shared" si="6"/>
        <v>1140.8716861631403</v>
      </c>
      <c r="J121" s="102">
        <f t="shared" si="6"/>
        <v>5681.696208887769</v>
      </c>
      <c r="K121" s="102">
        <f t="shared" si="6"/>
        <v>9182.2631491256579</v>
      </c>
      <c r="L121" s="102">
        <f t="shared" si="6"/>
        <v>3169.2781077388272</v>
      </c>
      <c r="M121" s="102">
        <f t="shared" si="6"/>
        <v>9788.5382399724022</v>
      </c>
      <c r="N121" s="102">
        <f t="shared" si="6"/>
        <v>5452.6770138098054</v>
      </c>
      <c r="O121" s="102">
        <f t="shared" si="6"/>
        <v>2303.2348541504957</v>
      </c>
      <c r="P121" s="102">
        <f t="shared" si="6"/>
        <v>2993.7461717826091</v>
      </c>
      <c r="Q121" s="102">
        <f t="shared" si="6"/>
        <v>962.90749688123287</v>
      </c>
      <c r="R121" s="102">
        <f t="shared" si="6"/>
        <v>5763.0397042831</v>
      </c>
      <c r="S121" s="102">
        <f t="shared" si="6"/>
        <v>8030.513877462432</v>
      </c>
      <c r="T121" s="102">
        <f t="shared" si="6"/>
        <v>4815.6518694405859</v>
      </c>
      <c r="U121" s="102">
        <f t="shared" si="6"/>
        <v>936.62430446378312</v>
      </c>
      <c r="V121" s="102">
        <f t="shared" si="6"/>
        <v>4838.1712414213325</v>
      </c>
      <c r="W121" s="102">
        <f t="shared" si="6"/>
        <v>10101.792270875794</v>
      </c>
      <c r="X121" s="102">
        <f t="shared" si="6"/>
        <v>4655.6416221371855</v>
      </c>
      <c r="Y121" s="102">
        <f t="shared" si="6"/>
        <v>9774.5113920115182</v>
      </c>
      <c r="Z121" s="102">
        <f t="shared" si="6"/>
        <v>1607.6442082190645</v>
      </c>
      <c r="AA121" s="102">
        <f t="shared" si="6"/>
        <v>5800.4667668808479</v>
      </c>
      <c r="AB121" s="102">
        <f t="shared" si="6"/>
        <v>9201.0720050287691</v>
      </c>
      <c r="AC121" s="102">
        <f t="shared" si="6"/>
        <v>9260.6749502739058</v>
      </c>
      <c r="AD121" s="102">
        <f t="shared" si="6"/>
        <v>161702.14630867497</v>
      </c>
    </row>
    <row r="122" spans="1:30" x14ac:dyDescent="0.35">
      <c r="A122" s="50">
        <v>18</v>
      </c>
      <c r="B122" s="102">
        <f t="shared" si="5"/>
        <v>7876.6995344555171</v>
      </c>
      <c r="C122" s="102">
        <f t="shared" si="6"/>
        <v>13652.456891020538</v>
      </c>
      <c r="D122" s="102">
        <f t="shared" si="6"/>
        <v>3952.3517209604975</v>
      </c>
      <c r="E122" s="102">
        <f t="shared" si="6"/>
        <v>8508.9687884244158</v>
      </c>
      <c r="F122" s="102">
        <f t="shared" si="6"/>
        <v>5595.9441767744993</v>
      </c>
      <c r="G122" s="102">
        <f t="shared" si="6"/>
        <v>7999.2695031782114</v>
      </c>
      <c r="H122" s="102">
        <f t="shared" si="6"/>
        <v>5045.4368507269191</v>
      </c>
      <c r="I122" s="102">
        <f t="shared" si="6"/>
        <v>1311.3729151463317</v>
      </c>
      <c r="J122" s="102">
        <f t="shared" si="6"/>
        <v>6459.8024294539382</v>
      </c>
      <c r="K122" s="102">
        <f t="shared" si="6"/>
        <v>10461.982834767261</v>
      </c>
      <c r="L122" s="102">
        <f t="shared" si="6"/>
        <v>3600.7985093734987</v>
      </c>
      <c r="M122" s="102">
        <f t="shared" si="6"/>
        <v>11132.57034573855</v>
      </c>
      <c r="N122" s="102">
        <f t="shared" si="6"/>
        <v>6206.6678667599881</v>
      </c>
      <c r="O122" s="102">
        <f t="shared" si="6"/>
        <v>2611.2021320205008</v>
      </c>
      <c r="P122" s="102">
        <f t="shared" si="6"/>
        <v>3404.890103023431</v>
      </c>
      <c r="Q122" s="102">
        <f t="shared" si="6"/>
        <v>1089.3218596306374</v>
      </c>
      <c r="R122" s="102">
        <f t="shared" si="6"/>
        <v>6567.0661470574369</v>
      </c>
      <c r="S122" s="102">
        <f t="shared" si="6"/>
        <v>9208.2520440532899</v>
      </c>
      <c r="T122" s="102">
        <f t="shared" si="6"/>
        <v>5466.0979357925999</v>
      </c>
      <c r="U122" s="102">
        <f t="shared" si="6"/>
        <v>1066.4598331762334</v>
      </c>
      <c r="V122" s="102">
        <f t="shared" si="6"/>
        <v>5560.926574016119</v>
      </c>
      <c r="W122" s="102">
        <f t="shared" si="6"/>
        <v>11533.802691300951</v>
      </c>
      <c r="X122" s="102">
        <f t="shared" si="6"/>
        <v>5289.7166689457144</v>
      </c>
      <c r="Y122" s="102">
        <f t="shared" si="6"/>
        <v>11118.212638428928</v>
      </c>
      <c r="Z122" s="102">
        <f t="shared" si="6"/>
        <v>1826.5083545687787</v>
      </c>
      <c r="AA122" s="102">
        <f t="shared" si="6"/>
        <v>6605.4866210750561</v>
      </c>
      <c r="AB122" s="102">
        <f t="shared" si="6"/>
        <v>10485.07723038479</v>
      </c>
      <c r="AC122" s="102">
        <f t="shared" si="6"/>
        <v>10572.641911335329</v>
      </c>
      <c r="AD122" s="102">
        <f t="shared" si="6"/>
        <v>184209.98511159001</v>
      </c>
    </row>
    <row r="123" spans="1:30" x14ac:dyDescent="0.35">
      <c r="A123" s="50">
        <v>19</v>
      </c>
      <c r="B123" s="102">
        <f t="shared" si="5"/>
        <v>8882.2052583783316</v>
      </c>
      <c r="C123" s="102">
        <f t="shared" si="6"/>
        <v>15406.11554109487</v>
      </c>
      <c r="D123" s="102">
        <f t="shared" si="6"/>
        <v>4461.0681469942947</v>
      </c>
      <c r="E123" s="102">
        <f t="shared" si="6"/>
        <v>9670.781174817952</v>
      </c>
      <c r="F123" s="102">
        <f t="shared" si="6"/>
        <v>6310.3636671360109</v>
      </c>
      <c r="G123" s="102">
        <f t="shared" si="6"/>
        <v>9055.9037701172238</v>
      </c>
      <c r="H123" s="102">
        <f t="shared" si="6"/>
        <v>5702.7327559975329</v>
      </c>
      <c r="I123" s="102">
        <f t="shared" si="6"/>
        <v>1495.8720311096372</v>
      </c>
      <c r="J123" s="102">
        <f t="shared" si="6"/>
        <v>7294.0750497066965</v>
      </c>
      <c r="K123" s="102">
        <f t="shared" si="6"/>
        <v>11836.710488182682</v>
      </c>
      <c r="L123" s="102">
        <f t="shared" si="6"/>
        <v>4063.169844209373</v>
      </c>
      <c r="M123" s="102">
        <f t="shared" si="6"/>
        <v>12574.033736108458</v>
      </c>
      <c r="N123" s="102">
        <f t="shared" si="6"/>
        <v>7015.9437670337984</v>
      </c>
      <c r="O123" s="102">
        <f t="shared" si="6"/>
        <v>2940.5151404028938</v>
      </c>
      <c r="P123" s="102">
        <f t="shared" si="6"/>
        <v>3845.848341354259</v>
      </c>
      <c r="Q123" s="102">
        <f t="shared" si="6"/>
        <v>1224.2144715380589</v>
      </c>
      <c r="R123" s="102">
        <f t="shared" si="6"/>
        <v>7430.8822856898842</v>
      </c>
      <c r="S123" s="102">
        <f t="shared" si="6"/>
        <v>10480.246297099258</v>
      </c>
      <c r="T123" s="102">
        <f t="shared" si="6"/>
        <v>6162.421845027473</v>
      </c>
      <c r="U123" s="102">
        <f t="shared" si="6"/>
        <v>1205.8528998331217</v>
      </c>
      <c r="V123" s="102">
        <f t="shared" si="6"/>
        <v>6342.986333566706</v>
      </c>
      <c r="W123" s="102">
        <f t="shared" si="6"/>
        <v>13074.939265955431</v>
      </c>
      <c r="X123" s="102">
        <f t="shared" si="6"/>
        <v>5969.1449163349716</v>
      </c>
      <c r="Y123" s="102">
        <f t="shared" si="6"/>
        <v>12559.50980384009</v>
      </c>
      <c r="Z123" s="102">
        <f t="shared" si="6"/>
        <v>2061.0164961195205</v>
      </c>
      <c r="AA123" s="102">
        <f t="shared" si="6"/>
        <v>7469.877981612035</v>
      </c>
      <c r="AB123" s="102">
        <f t="shared" si="6"/>
        <v>11864.602460257227</v>
      </c>
      <c r="AC123" s="102">
        <f t="shared" si="6"/>
        <v>11984.494552952296</v>
      </c>
      <c r="AD123" s="102">
        <f t="shared" si="6"/>
        <v>208385.52832247011</v>
      </c>
    </row>
    <row r="124" spans="1:30" x14ac:dyDescent="0.35">
      <c r="A124" s="50">
        <v>20</v>
      </c>
      <c r="B124" s="102">
        <f t="shared" si="5"/>
        <v>9955.063675735455</v>
      </c>
      <c r="C124" s="102">
        <f t="shared" si="6"/>
        <v>17278.474173569975</v>
      </c>
      <c r="D124" s="102">
        <f t="shared" si="6"/>
        <v>5004.3352366279105</v>
      </c>
      <c r="E124" s="102">
        <f t="shared" si="6"/>
        <v>10919.011807837829</v>
      </c>
      <c r="F124" s="102">
        <f t="shared" si="6"/>
        <v>7072.645176826758</v>
      </c>
      <c r="G124" s="102">
        <f t="shared" si="6"/>
        <v>10187.350033208602</v>
      </c>
      <c r="H124" s="102">
        <f t="shared" si="6"/>
        <v>6405.5597692761175</v>
      </c>
      <c r="I124" s="102">
        <f t="shared" si="6"/>
        <v>1694.6734164818397</v>
      </c>
      <c r="J124" s="102">
        <f t="shared" si="6"/>
        <v>8185.3268516349071</v>
      </c>
      <c r="K124" s="102">
        <f t="shared" si="6"/>
        <v>13307.979573692599</v>
      </c>
      <c r="L124" s="102">
        <f t="shared" si="6"/>
        <v>4556.8206244523635</v>
      </c>
      <c r="M124" s="102">
        <f t="shared" si="6"/>
        <v>14114.363294740955</v>
      </c>
      <c r="N124" s="102">
        <f t="shared" si="6"/>
        <v>7881.3565027473096</v>
      </c>
      <c r="O124" s="102">
        <f t="shared" si="6"/>
        <v>3291.429504611735</v>
      </c>
      <c r="P124" s="102">
        <f t="shared" si="6"/>
        <v>4317.0605508471581</v>
      </c>
      <c r="Q124" s="102">
        <f t="shared" si="6"/>
        <v>1367.6690658269863</v>
      </c>
      <c r="R124" s="102">
        <f t="shared" si="6"/>
        <v>8355.4588744471475</v>
      </c>
      <c r="S124" s="102">
        <f t="shared" si="6"/>
        <v>11848.417308898364</v>
      </c>
      <c r="T124" s="102">
        <f t="shared" si="6"/>
        <v>6905.2228308192107</v>
      </c>
      <c r="U124" s="102">
        <f t="shared" si="6"/>
        <v>1354.9529874730495</v>
      </c>
      <c r="V124" s="102">
        <f t="shared" si="6"/>
        <v>7185.6383580452775</v>
      </c>
      <c r="W124" s="102">
        <f t="shared" si="6"/>
        <v>14727.12799984802</v>
      </c>
      <c r="X124" s="102">
        <f t="shared" ref="C124:AD131" si="7">X93/$B$102</f>
        <v>6694.557581337549</v>
      </c>
      <c r="Y124" s="102">
        <f t="shared" si="7"/>
        <v>14099.851508652811</v>
      </c>
      <c r="Z124" s="102">
        <f t="shared" si="7"/>
        <v>2311.3857185287638</v>
      </c>
      <c r="AA124" s="102">
        <f t="shared" si="7"/>
        <v>8394.5760447528883</v>
      </c>
      <c r="AB124" s="102">
        <f t="shared" si="7"/>
        <v>13341.200776701211</v>
      </c>
      <c r="AC124" s="102">
        <f t="shared" si="7"/>
        <v>13497.990510100321</v>
      </c>
      <c r="AD124" s="102">
        <f t="shared" si="7"/>
        <v>234255.49975772304</v>
      </c>
    </row>
    <row r="125" spans="1:30" x14ac:dyDescent="0.35">
      <c r="A125" s="50">
        <v>21</v>
      </c>
      <c r="B125" s="102">
        <f t="shared" si="5"/>
        <v>11096.124810279429</v>
      </c>
      <c r="C125" s="102">
        <f t="shared" si="7"/>
        <v>19271.102844279547</v>
      </c>
      <c r="D125" s="102">
        <f t="shared" si="7"/>
        <v>5582.6167644054476</v>
      </c>
      <c r="E125" s="102">
        <f t="shared" si="7"/>
        <v>12255.253249952482</v>
      </c>
      <c r="F125" s="102">
        <f t="shared" si="7"/>
        <v>7883.3931808947382</v>
      </c>
      <c r="G125" s="102">
        <f t="shared" si="7"/>
        <v>11394.788045346548</v>
      </c>
      <c r="H125" s="102">
        <f t="shared" si="7"/>
        <v>7154.5802727888185</v>
      </c>
      <c r="I125" s="102">
        <f t="shared" si="7"/>
        <v>1908.0710779831691</v>
      </c>
      <c r="J125" s="102">
        <f t="shared" si="7"/>
        <v>9134.3409598180788</v>
      </c>
      <c r="K125" s="102">
        <f t="shared" si="7"/>
        <v>14877.268739837533</v>
      </c>
      <c r="L125" s="102">
        <f t="shared" si="7"/>
        <v>5082.1635977278947</v>
      </c>
      <c r="M125" s="102">
        <f t="shared" si="7"/>
        <v>15754.941727313148</v>
      </c>
      <c r="N125" s="102">
        <f t="shared" si="7"/>
        <v>8803.7271528406727</v>
      </c>
      <c r="O125" s="102">
        <f t="shared" si="7"/>
        <v>3664.1911401679081</v>
      </c>
      <c r="P125" s="102">
        <f t="shared" si="7"/>
        <v>4818.9504117931592</v>
      </c>
      <c r="Q125" s="102">
        <f t="shared" si="7"/>
        <v>1519.7660407903034</v>
      </c>
      <c r="R125" s="102">
        <f t="shared" si="7"/>
        <v>9341.7320035057</v>
      </c>
      <c r="S125" s="102">
        <f t="shared" si="7"/>
        <v>13314.61966458737</v>
      </c>
      <c r="T125" s="102">
        <f t="shared" si="7"/>
        <v>7695.0777974149514</v>
      </c>
      <c r="U125" s="102">
        <f t="shared" si="7"/>
        <v>1513.9042049031696</v>
      </c>
      <c r="V125" s="102">
        <f t="shared" si="7"/>
        <v>8090.1265776770952</v>
      </c>
      <c r="W125" s="102">
        <f t="shared" si="7"/>
        <v>16492.227109991149</v>
      </c>
      <c r="X125" s="102">
        <f t="shared" si="7"/>
        <v>7466.5626685865736</v>
      </c>
      <c r="Y125" s="102">
        <f t="shared" si="7"/>
        <v>15740.633775554177</v>
      </c>
      <c r="Z125" s="102">
        <f t="shared" si="7"/>
        <v>2577.825119528306</v>
      </c>
      <c r="AA125" s="102">
        <f t="shared" si="7"/>
        <v>9380.4824283480611</v>
      </c>
      <c r="AB125" s="102">
        <f t="shared" si="7"/>
        <v>14916.369817790703</v>
      </c>
      <c r="AC125" s="102">
        <f t="shared" si="7"/>
        <v>15114.825524655012</v>
      </c>
      <c r="AD125" s="102">
        <f t="shared" si="7"/>
        <v>261845.66670876113</v>
      </c>
    </row>
    <row r="126" spans="1:30" x14ac:dyDescent="0.35">
      <c r="A126" s="50">
        <v>22</v>
      </c>
      <c r="B126" s="102">
        <f t="shared" si="5"/>
        <v>12306.208662709561</v>
      </c>
      <c r="C126" s="102">
        <f t="shared" si="7"/>
        <v>21385.516694352671</v>
      </c>
      <c r="D126" s="102">
        <f t="shared" si="7"/>
        <v>6196.3603322117906</v>
      </c>
      <c r="E126" s="102">
        <f t="shared" si="7"/>
        <v>13681.045578553665</v>
      </c>
      <c r="F126" s="102">
        <f t="shared" si="7"/>
        <v>8743.1908074251733</v>
      </c>
      <c r="G126" s="102">
        <f t="shared" si="7"/>
        <v>12679.357657274903</v>
      </c>
      <c r="H126" s="102">
        <f t="shared" si="7"/>
        <v>7950.4339114733848</v>
      </c>
      <c r="I126" s="102">
        <f t="shared" si="7"/>
        <v>2136.3494892794215</v>
      </c>
      <c r="J126" s="102">
        <f t="shared" si="7"/>
        <v>10141.873318852508</v>
      </c>
      <c r="K126" s="102">
        <f t="shared" si="7"/>
        <v>16546.006360895575</v>
      </c>
      <c r="L126" s="102">
        <f t="shared" si="7"/>
        <v>5639.5970682124826</v>
      </c>
      <c r="M126" s="102">
        <f t="shared" si="7"/>
        <v>17497.103914295927</v>
      </c>
      <c r="N126" s="102">
        <f t="shared" si="7"/>
        <v>9783.848640122902</v>
      </c>
      <c r="O126" s="102">
        <f t="shared" si="7"/>
        <v>4059.0370765019347</v>
      </c>
      <c r="P126" s="102">
        <f t="shared" si="7"/>
        <v>5351.9269539599845</v>
      </c>
      <c r="Q126" s="102">
        <f t="shared" si="7"/>
        <v>1680.582747585401</v>
      </c>
      <c r="R126" s="102">
        <f t="shared" si="7"/>
        <v>10390.605969651555</v>
      </c>
      <c r="S126" s="102">
        <f t="shared" si="7"/>
        <v>14880.647251070362</v>
      </c>
      <c r="T126" s="102">
        <f t="shared" si="7"/>
        <v>8532.5432002112429</v>
      </c>
      <c r="U126" s="102">
        <f t="shared" si="7"/>
        <v>1682.8457329915934</v>
      </c>
      <c r="V126" s="102">
        <f t="shared" si="7"/>
        <v>9057.654581161325</v>
      </c>
      <c r="W126" s="102">
        <f t="shared" si="7"/>
        <v>18372.032606035129</v>
      </c>
      <c r="X126" s="102">
        <f t="shared" si="7"/>
        <v>8285.7469152919621</v>
      </c>
      <c r="Y126" s="102">
        <f t="shared" si="7"/>
        <v>17483.204414663738</v>
      </c>
      <c r="Z126" s="102">
        <f t="shared" si="7"/>
        <v>2860.5364783929858</v>
      </c>
      <c r="AA126" s="102">
        <f t="shared" si="7"/>
        <v>10428.467958822886</v>
      </c>
      <c r="AB126" s="102">
        <f t="shared" si="7"/>
        <v>16591.556368725851</v>
      </c>
      <c r="AC126" s="102">
        <f t="shared" si="7"/>
        <v>16836.638541791774</v>
      </c>
      <c r="AD126" s="102">
        <f t="shared" si="7"/>
        <v>291180.91923251771</v>
      </c>
    </row>
    <row r="127" spans="1:30" x14ac:dyDescent="0.35">
      <c r="A127" s="50">
        <v>23</v>
      </c>
      <c r="B127" s="102">
        <f t="shared" si="5"/>
        <v>13586.107618144219</v>
      </c>
      <c r="C127" s="102">
        <f t="shared" si="7"/>
        <v>23623.180336916139</v>
      </c>
      <c r="D127" s="102">
        <f t="shared" si="7"/>
        <v>6845.9986596597228</v>
      </c>
      <c r="E127" s="102">
        <f t="shared" si="7"/>
        <v>15197.880477714978</v>
      </c>
      <c r="F127" s="102">
        <f t="shared" si="7"/>
        <v>9652.6015491983144</v>
      </c>
      <c r="G127" s="102">
        <f t="shared" si="7"/>
        <v>14042.161962375698</v>
      </c>
      <c r="H127" s="102">
        <f t="shared" si="7"/>
        <v>8793.7393957877575</v>
      </c>
      <c r="I127" s="102">
        <f t="shared" si="7"/>
        <v>2379.7843289805769</v>
      </c>
      <c r="J127" s="102">
        <f t="shared" si="7"/>
        <v>11208.654857936286</v>
      </c>
      <c r="K127" s="102">
        <f t="shared" si="7"/>
        <v>18315.574507641602</v>
      </c>
      <c r="L127" s="102">
        <f t="shared" si="7"/>
        <v>6229.5060506286836</v>
      </c>
      <c r="M127" s="102">
        <f t="shared" si="7"/>
        <v>19342.140714504993</v>
      </c>
      <c r="N127" s="102">
        <f t="shared" si="7"/>
        <v>10822.487962817306</v>
      </c>
      <c r="O127" s="102">
        <f t="shared" si="7"/>
        <v>4476.1961757257532</v>
      </c>
      <c r="P127" s="102">
        <f t="shared" si="7"/>
        <v>5916.3857216318929</v>
      </c>
      <c r="Q127" s="102">
        <f t="shared" si="7"/>
        <v>1850.1937410171702</v>
      </c>
      <c r="R127" s="102">
        <f t="shared" si="7"/>
        <v>11502.955786293704</v>
      </c>
      <c r="S127" s="102">
        <f t="shared" si="7"/>
        <v>16548.23797503077</v>
      </c>
      <c r="T127" s="102">
        <f t="shared" si="7"/>
        <v>9418.1566877447694</v>
      </c>
      <c r="U127" s="102">
        <f t="shared" si="7"/>
        <v>1861.9122147957976</v>
      </c>
      <c r="V127" s="102">
        <f t="shared" si="7"/>
        <v>10089.388738954416</v>
      </c>
      <c r="W127" s="102">
        <f t="shared" si="7"/>
        <v>20368.283172166768</v>
      </c>
      <c r="X127" s="102">
        <f t="shared" si="7"/>
        <v>9152.6774901798763</v>
      </c>
      <c r="Y127" s="102">
        <f t="shared" si="7"/>
        <v>19328.866855569075</v>
      </c>
      <c r="Z127" s="102">
        <f t="shared" si="7"/>
        <v>3159.7148407111367</v>
      </c>
      <c r="AA127" s="102">
        <f t="shared" si="7"/>
        <v>11539.375107540205</v>
      </c>
      <c r="AB127" s="102">
        <f t="shared" si="7"/>
        <v>18368.160376129908</v>
      </c>
      <c r="AC127" s="102">
        <f t="shared" si="7"/>
        <v>18665.016168201131</v>
      </c>
      <c r="AD127" s="102">
        <f t="shared" si="7"/>
        <v>322285.3394739987</v>
      </c>
    </row>
    <row r="128" spans="1:30" x14ac:dyDescent="0.35">
      <c r="A128" s="50">
        <v>24</v>
      </c>
      <c r="B128" s="102">
        <f t="shared" si="5"/>
        <v>14936.588562002113</v>
      </c>
      <c r="C128" s="102">
        <f t="shared" si="7"/>
        <v>25985.511713647767</v>
      </c>
      <c r="D128" s="102">
        <f t="shared" si="7"/>
        <v>7531.9507186349356</v>
      </c>
      <c r="E128" s="102">
        <f t="shared" si="7"/>
        <v>16807.204842478575</v>
      </c>
      <c r="F128" s="102">
        <f t="shared" si="7"/>
        <v>10612.170768039712</v>
      </c>
      <c r="G128" s="102">
        <f t="shared" si="7"/>
        <v>15484.270064374281</v>
      </c>
      <c r="H128" s="102">
        <f t="shared" si="7"/>
        <v>9685.0960875834862</v>
      </c>
      <c r="I128" s="102">
        <f t="shared" si="7"/>
        <v>2638.6431310895823</v>
      </c>
      <c r="J128" s="102">
        <f t="shared" si="7"/>
        <v>12335.393394317134</v>
      </c>
      <c r="K128" s="102">
        <f t="shared" si="7"/>
        <v>20187.312441380993</v>
      </c>
      <c r="L128" s="102">
        <f t="shared" si="7"/>
        <v>6852.2632847600744</v>
      </c>
      <c r="M128" s="102">
        <f t="shared" si="7"/>
        <v>21291.302310152048</v>
      </c>
      <c r="N128" s="102">
        <f t="shared" si="7"/>
        <v>11920.388157645435</v>
      </c>
      <c r="O128" s="102">
        <f t="shared" si="7"/>
        <v>4915.8897639155084</v>
      </c>
      <c r="P128" s="102">
        <f t="shared" si="7"/>
        <v>6512.709798217973</v>
      </c>
      <c r="Q128" s="102">
        <f t="shared" si="7"/>
        <v>2028.6709994989974</v>
      </c>
      <c r="R128" s="102">
        <f t="shared" si="7"/>
        <v>12679.629392204653</v>
      </c>
      <c r="S128" s="102">
        <f t="shared" si="7"/>
        <v>18319.077919866355</v>
      </c>
      <c r="T128" s="102">
        <f t="shared" si="7"/>
        <v>10352.438544650266</v>
      </c>
      <c r="U128" s="102">
        <f t="shared" si="7"/>
        <v>2051.2340987884031</v>
      </c>
      <c r="V128" s="102">
        <f t="shared" si="7"/>
        <v>11186.460956015519</v>
      </c>
      <c r="W128" s="102">
        <f t="shared" si="7"/>
        <v>22482.664465103382</v>
      </c>
      <c r="X128" s="102">
        <f t="shared" si="7"/>
        <v>10067.903487105428</v>
      </c>
      <c r="Y128" s="102">
        <f t="shared" si="7"/>
        <v>21278.883517590468</v>
      </c>
      <c r="Z128" s="102">
        <f t="shared" si="7"/>
        <v>3475.5490324724515</v>
      </c>
      <c r="AA128" s="102">
        <f t="shared" si="7"/>
        <v>12714.020134345692</v>
      </c>
      <c r="AB128" s="102">
        <f t="shared" si="7"/>
        <v>20247.538480545965</v>
      </c>
      <c r="AC128" s="102">
        <f t="shared" si="7"/>
        <v>20601.49659700835</v>
      </c>
      <c r="AD128" s="102">
        <f t="shared" si="7"/>
        <v>355182.2626634356</v>
      </c>
    </row>
    <row r="129" spans="1:31" x14ac:dyDescent="0.35">
      <c r="A129" s="50">
        <v>25</v>
      </c>
      <c r="B129" s="102">
        <f t="shared" si="5"/>
        <v>16358.394750543035</v>
      </c>
      <c r="C129" s="102">
        <f t="shared" si="7"/>
        <v>28473.885505148115</v>
      </c>
      <c r="D129" s="102">
        <f t="shared" si="7"/>
        <v>8254.6227366708263</v>
      </c>
      <c r="E129" s="102">
        <f t="shared" si="7"/>
        <v>18510.423972141252</v>
      </c>
      <c r="F129" s="102">
        <f t="shared" si="7"/>
        <v>11622.427024744111</v>
      </c>
      <c r="G129" s="102">
        <f t="shared" si="7"/>
        <v>17006.719527373272</v>
      </c>
      <c r="H129" s="102">
        <f t="shared" si="7"/>
        <v>10625.085403304567</v>
      </c>
      <c r="I129" s="102">
        <f t="shared" si="7"/>
        <v>2913.1858615959945</v>
      </c>
      <c r="J129" s="102">
        <f t="shared" si="7"/>
        <v>13522.775316914833</v>
      </c>
      <c r="K129" s="102">
        <f t="shared" si="7"/>
        <v>22162.519706433173</v>
      </c>
      <c r="L129" s="102">
        <f t="shared" si="7"/>
        <v>7508.2301325793387</v>
      </c>
      <c r="M129" s="102">
        <f t="shared" si="7"/>
        <v>23345.801165892521</v>
      </c>
      <c r="N129" s="102">
        <f t="shared" si="7"/>
        <v>13078.270036840848</v>
      </c>
      <c r="O129" s="102">
        <f t="shared" si="7"/>
        <v>5378.3321888275532</v>
      </c>
      <c r="P129" s="102">
        <f t="shared" si="7"/>
        <v>7141.2707126325586</v>
      </c>
      <c r="Q129" s="102">
        <f t="shared" si="7"/>
        <v>2216.0841191273548</v>
      </c>
      <c r="R129" s="102">
        <f t="shared" si="7"/>
        <v>13921.449606488026</v>
      </c>
      <c r="S129" s="102">
        <f t="shared" si="7"/>
        <v>20194.805029458439</v>
      </c>
      <c r="T129" s="102">
        <f t="shared" si="7"/>
        <v>11335.892967171498</v>
      </c>
      <c r="U129" s="102">
        <f t="shared" si="7"/>
        <v>2250.9379425832331</v>
      </c>
      <c r="V129" s="102">
        <f t="shared" si="7"/>
        <v>12349.971111976047</v>
      </c>
      <c r="W129" s="102">
        <f t="shared" si="7"/>
        <v>24716.81292002551</v>
      </c>
      <c r="X129" s="102">
        <f t="shared" si="7"/>
        <v>11031.957245859641</v>
      </c>
      <c r="Y129" s="102">
        <f t="shared" si="7"/>
        <v>23334.478791271191</v>
      </c>
      <c r="Z129" s="102">
        <f t="shared" si="7"/>
        <v>3808.222114669471</v>
      </c>
      <c r="AA129" s="102">
        <f t="shared" si="7"/>
        <v>13953.194984503196</v>
      </c>
      <c r="AB129" s="102">
        <f t="shared" si="7"/>
        <v>22231.007143093157</v>
      </c>
      <c r="AC129" s="102">
        <f t="shared" si="7"/>
        <v>22647.57308328712</v>
      </c>
      <c r="AD129" s="102">
        <f t="shared" si="7"/>
        <v>389894.33110115596</v>
      </c>
    </row>
    <row r="130" spans="1:31" x14ac:dyDescent="0.35">
      <c r="A130" s="50">
        <v>26</v>
      </c>
      <c r="B130" s="102">
        <f t="shared" si="5"/>
        <v>17852.247473388925</v>
      </c>
      <c r="C130" s="102">
        <f t="shared" si="7"/>
        <v>31089.636162902865</v>
      </c>
      <c r="D130" s="102">
        <f t="shared" si="7"/>
        <v>9014.4090890679236</v>
      </c>
      <c r="E130" s="102">
        <f t="shared" si="7"/>
        <v>20308.904414362194</v>
      </c>
      <c r="F130" s="102">
        <f t="shared" si="7"/>
        <v>12683.883261105901</v>
      </c>
      <c r="G130" s="102">
        <f t="shared" si="7"/>
        <v>18610.518556211224</v>
      </c>
      <c r="H130" s="102">
        <f t="shared" si="7"/>
        <v>11614.272062177719</v>
      </c>
      <c r="I130" s="102">
        <f t="shared" si="7"/>
        <v>3203.665432291265</v>
      </c>
      <c r="J130" s="102">
        <f t="shared" si="7"/>
        <v>14771.467083468679</v>
      </c>
      <c r="K130" s="102">
        <f t="shared" si="7"/>
        <v>24242.458881786028</v>
      </c>
      <c r="L130" s="102">
        <f t="shared" si="7"/>
        <v>8197.7573758211656</v>
      </c>
      <c r="M130" s="102">
        <f t="shared" si="7"/>
        <v>25506.81466040028</v>
      </c>
      <c r="N130" s="102">
        <f t="shared" si="7"/>
        <v>14296.833733325495</v>
      </c>
      <c r="O130" s="102">
        <f t="shared" si="7"/>
        <v>5863.7313152756633</v>
      </c>
      <c r="P130" s="102">
        <f t="shared" si="7"/>
        <v>7802.4292453741054</v>
      </c>
      <c r="Q130" s="102">
        <f t="shared" si="7"/>
        <v>2412.500485846268</v>
      </c>
      <c r="R130" s="102">
        <f t="shared" si="7"/>
        <v>15229.215868141198</v>
      </c>
      <c r="S130" s="102">
        <f t="shared" si="7"/>
        <v>22177.012389860825</v>
      </c>
      <c r="T130" s="102">
        <f t="shared" si="7"/>
        <v>12369.009196710393</v>
      </c>
      <c r="U130" s="102">
        <f t="shared" si="7"/>
        <v>2461.1466831402108</v>
      </c>
      <c r="V130" s="102">
        <f t="shared" si="7"/>
        <v>13580.989235615049</v>
      </c>
      <c r="W130" s="102">
        <f t="shared" si="7"/>
        <v>27072.319138664319</v>
      </c>
      <c r="X130" s="102">
        <f t="shared" si="7"/>
        <v>12045.355526419111</v>
      </c>
      <c r="Y130" s="102">
        <f t="shared" si="7"/>
        <v>25496.841690030054</v>
      </c>
      <c r="Z130" s="102">
        <f t="shared" si="7"/>
        <v>4157.9117874492131</v>
      </c>
      <c r="AA130" s="102">
        <f t="shared" si="7"/>
        <v>15257.668976338504</v>
      </c>
      <c r="AB130" s="102">
        <f t="shared" si="7"/>
        <v>24319.845427638666</v>
      </c>
      <c r="AC130" s="102">
        <f t="shared" si="7"/>
        <v>24804.697037955691</v>
      </c>
      <c r="AD130" s="102">
        <f t="shared" si="7"/>
        <v>426443.54219076893</v>
      </c>
    </row>
    <row r="131" spans="1:31" x14ac:dyDescent="0.35">
      <c r="A131" s="50">
        <v>27</v>
      </c>
      <c r="B131" s="102">
        <f t="shared" si="5"/>
        <v>19418.847538423197</v>
      </c>
      <c r="C131" s="102">
        <f t="shared" si="7"/>
        <v>33834.060618049843</v>
      </c>
      <c r="D131" s="102">
        <f t="shared" si="7"/>
        <v>9811.6930959837318</v>
      </c>
      <c r="E131" s="102">
        <f t="shared" si="7"/>
        <v>22203.976510539484</v>
      </c>
      <c r="F131" s="102">
        <f t="shared" si="7"/>
        <v>13797.03785566726</v>
      </c>
      <c r="G131" s="102">
        <f t="shared" si="7"/>
        <v>20296.647946282239</v>
      </c>
      <c r="H131" s="102">
        <f t="shared" si="7"/>
        <v>12653.205201944469</v>
      </c>
      <c r="I131" s="102">
        <f t="shared" si="7"/>
        <v>3510.3281608486918</v>
      </c>
      <c r="J131" s="102">
        <f t="shared" si="7"/>
        <v>16082.116558385818</v>
      </c>
      <c r="K131" s="102">
        <f t="shared" si="7"/>
        <v>26428.358041426709</v>
      </c>
      <c r="L131" s="102">
        <f t="shared" si="7"/>
        <v>8921.1859285272458</v>
      </c>
      <c r="M131" s="102">
        <f t="shared" si="7"/>
        <v>27775.487438167474</v>
      </c>
      <c r="N131" s="102">
        <f t="shared" si="7"/>
        <v>15576.760081952214</v>
      </c>
      <c r="O131" s="102">
        <f t="shared" si="7"/>
        <v>6372.2889673098171</v>
      </c>
      <c r="P131" s="102">
        <f t="shared" si="7"/>
        <v>8496.5361489114184</v>
      </c>
      <c r="Q131" s="102">
        <f t="shared" si="7"/>
        <v>2617.9854289352593</v>
      </c>
      <c r="R131" s="102">
        <f t="shared" si="7"/>
        <v>16603.705791495093</v>
      </c>
      <c r="S131" s="102">
        <f t="shared" si="7"/>
        <v>24267.251166926166</v>
      </c>
      <c r="T131" s="102">
        <f t="shared" si="7"/>
        <v>13452.262532170502</v>
      </c>
      <c r="U131" s="102">
        <f t="shared" si="7"/>
        <v>2681.9798783226806</v>
      </c>
      <c r="V131" s="102">
        <f t="shared" si="7"/>
        <v>14880.557451914174</v>
      </c>
      <c r="W131" s="102">
        <f t="shared" si="7"/>
        <v>29550.730920077396</v>
      </c>
      <c r="X131" s="102">
        <f t="shared" si="7"/>
        <v>13108.600558022903</v>
      </c>
      <c r="Y131" s="102">
        <f t="shared" si="7"/>
        <v>27767.128220006973</v>
      </c>
      <c r="Z131" s="102">
        <f t="shared" si="7"/>
        <v>4524.7907511769408</v>
      </c>
      <c r="AA131" s="102">
        <f t="shared" si="7"/>
        <v>16628.190310013473</v>
      </c>
      <c r="AB131" s="102">
        <f t="shared" si="7"/>
        <v>26515.297488511307</v>
      </c>
      <c r="AC131" s="102">
        <f t="shared" si="7"/>
        <v>27074.280795345454</v>
      </c>
      <c r="AD131" s="102">
        <f t="shared" si="7"/>
        <v>464851.291385338</v>
      </c>
    </row>
    <row r="132" spans="1:31" ht="15" thickBot="1" x14ac:dyDescent="0.4"/>
    <row r="133" spans="1:31" x14ac:dyDescent="0.35">
      <c r="A133" s="106" t="s">
        <v>118</v>
      </c>
      <c r="B133" s="107">
        <f>3.3</f>
        <v>3.3</v>
      </c>
    </row>
    <row r="134" spans="1:31" x14ac:dyDescent="0.35">
      <c r="A134" s="108" t="s">
        <v>107</v>
      </c>
      <c r="B134" s="109">
        <v>24</v>
      </c>
    </row>
    <row r="135" spans="1:31" ht="15" thickBot="1" x14ac:dyDescent="0.4">
      <c r="A135" s="105" t="s">
        <v>121</v>
      </c>
      <c r="B135" s="114">
        <f>$B$133*$B$134</f>
        <v>79.199999999999989</v>
      </c>
    </row>
    <row r="136" spans="1:31" ht="15" thickBot="1" x14ac:dyDescent="0.4"/>
    <row r="137" spans="1:31" x14ac:dyDescent="0.35">
      <c r="A137" s="111" t="s">
        <v>109</v>
      </c>
      <c r="B137" s="113">
        <f>(7.6/$B$134)</f>
        <v>0.31666666666666665</v>
      </c>
    </row>
    <row r="138" spans="1:31" ht="15" thickBot="1" x14ac:dyDescent="0.4">
      <c r="A138" s="112" t="s">
        <v>110</v>
      </c>
      <c r="B138" s="114">
        <f>$B$137*$B$135</f>
        <v>25.079999999999995</v>
      </c>
    </row>
    <row r="140" spans="1:31" x14ac:dyDescent="0.35">
      <c r="A140" s="110" t="s">
        <v>111</v>
      </c>
    </row>
    <row r="141" spans="1:31" x14ac:dyDescent="0.35">
      <c r="A141" s="91" t="s">
        <v>83</v>
      </c>
      <c r="B141" s="91" t="s">
        <v>38</v>
      </c>
      <c r="C141" s="91" t="s">
        <v>39</v>
      </c>
      <c r="D141" s="91" t="s">
        <v>40</v>
      </c>
      <c r="E141" s="91" t="s">
        <v>41</v>
      </c>
      <c r="F141" s="91" t="s">
        <v>42</v>
      </c>
      <c r="G141" s="91" t="s">
        <v>43</v>
      </c>
      <c r="H141" s="91" t="s">
        <v>44</v>
      </c>
      <c r="I141" s="91" t="s">
        <v>45</v>
      </c>
      <c r="J141" s="91" t="s">
        <v>46</v>
      </c>
      <c r="K141" s="91" t="s">
        <v>47</v>
      </c>
      <c r="L141" s="91" t="s">
        <v>48</v>
      </c>
      <c r="M141" s="91" t="s">
        <v>49</v>
      </c>
      <c r="N141" s="91" t="s">
        <v>50</v>
      </c>
      <c r="O141" s="91" t="s">
        <v>51</v>
      </c>
      <c r="P141" s="91" t="s">
        <v>52</v>
      </c>
      <c r="Q141" s="91" t="s">
        <v>53</v>
      </c>
      <c r="R141" s="91" t="s">
        <v>54</v>
      </c>
      <c r="S141" s="91" t="s">
        <v>55</v>
      </c>
      <c r="T141" s="91" t="s">
        <v>56</v>
      </c>
      <c r="U141" s="91" t="s">
        <v>57</v>
      </c>
      <c r="V141" s="91" t="s">
        <v>58</v>
      </c>
      <c r="W141" s="91" t="s">
        <v>59</v>
      </c>
      <c r="X141" s="91" t="s">
        <v>60</v>
      </c>
      <c r="Y141" s="91" t="s">
        <v>61</v>
      </c>
      <c r="Z141" s="91" t="s">
        <v>62</v>
      </c>
      <c r="AA141" s="91" t="s">
        <v>63</v>
      </c>
      <c r="AB141" s="91" t="s">
        <v>64</v>
      </c>
      <c r="AC141" s="91" t="s">
        <v>65</v>
      </c>
      <c r="AD141" s="91" t="s">
        <v>112</v>
      </c>
    </row>
    <row r="142" spans="1:31" x14ac:dyDescent="0.35">
      <c r="A142" s="50">
        <v>2</v>
      </c>
      <c r="B142" s="115">
        <f>B106/$B$138</f>
        <v>1.821943731324009</v>
      </c>
      <c r="C142" s="115">
        <f t="shared" ref="C142:AC151" si="8">C106/$B$138</f>
        <v>3.0265321134736016</v>
      </c>
      <c r="D142" s="115">
        <f t="shared" si="8"/>
        <v>0.86685332173381835</v>
      </c>
      <c r="E142" s="115">
        <f t="shared" si="8"/>
        <v>1.3521573049438713</v>
      </c>
      <c r="F142" s="115">
        <f t="shared" si="8"/>
        <v>1.2885657485232436</v>
      </c>
      <c r="G142" s="115">
        <f t="shared" si="8"/>
        <v>1.493945177154457</v>
      </c>
      <c r="H142" s="115">
        <f t="shared" si="8"/>
        <v>1.0579322568158955</v>
      </c>
      <c r="I142" s="115">
        <f t="shared" si="8"/>
        <v>0.16308647962419326</v>
      </c>
      <c r="J142" s="115">
        <f t="shared" si="8"/>
        <v>1.3962758488720577</v>
      </c>
      <c r="K142" s="115">
        <f t="shared" si="8"/>
        <v>2.0644435900189393</v>
      </c>
      <c r="L142" s="115">
        <f t="shared" si="8"/>
        <v>0.80356603113338521</v>
      </c>
      <c r="M142" s="115">
        <f t="shared" si="8"/>
        <v>2.3963975998510194</v>
      </c>
      <c r="N142" s="115">
        <f t="shared" si="8"/>
        <v>1.2721353942327465</v>
      </c>
      <c r="O142" s="115">
        <f t="shared" si="8"/>
        <v>0.63317717182452649</v>
      </c>
      <c r="P142" s="115">
        <f t="shared" si="8"/>
        <v>0.72050146222031652</v>
      </c>
      <c r="Q142" s="115">
        <f t="shared" si="8"/>
        <v>0.28570560516253268</v>
      </c>
      <c r="R142" s="115">
        <f t="shared" si="8"/>
        <v>1.2715268625923575</v>
      </c>
      <c r="S142" s="115">
        <f t="shared" si="8"/>
        <v>1.2344064325286421</v>
      </c>
      <c r="T142" s="115">
        <f t="shared" si="8"/>
        <v>1.2709183309519689</v>
      </c>
      <c r="U142" s="115">
        <f t="shared" si="8"/>
        <v>0.22028845382073869</v>
      </c>
      <c r="V142" s="115">
        <f t="shared" si="8"/>
        <v>0.68672795617873927</v>
      </c>
      <c r="W142" s="115">
        <f t="shared" si="8"/>
        <v>2.022150641011919</v>
      </c>
      <c r="X142" s="115">
        <f t="shared" si="8"/>
        <v>1.1787257874330688</v>
      </c>
      <c r="Y142" s="115">
        <f t="shared" si="8"/>
        <v>2.3808800430211057</v>
      </c>
      <c r="Z142" s="115">
        <f t="shared" si="8"/>
        <v>0.40163088265659541</v>
      </c>
      <c r="AA142" s="115">
        <f t="shared" si="8"/>
        <v>1.3488103809217331</v>
      </c>
      <c r="AB142" s="115">
        <f t="shared" si="8"/>
        <v>2.0586625394352458</v>
      </c>
      <c r="AC142" s="115">
        <f t="shared" si="8"/>
        <v>1.9062253635178559</v>
      </c>
      <c r="AD142" s="115">
        <f t="shared" ref="AD142:AD159" si="9">AD106/$B$138</f>
        <v>36.624172510978582</v>
      </c>
      <c r="AE142" s="37"/>
    </row>
    <row r="143" spans="1:31" x14ac:dyDescent="0.35">
      <c r="A143" s="50">
        <v>3</v>
      </c>
      <c r="B143" s="115">
        <f t="shared" ref="B143:Q167" si="10">B107/$B$138</f>
        <v>2.1791119261891878</v>
      </c>
      <c r="C143" s="115">
        <f t="shared" si="10"/>
        <v>3.7392075887765377</v>
      </c>
      <c r="D143" s="115">
        <f t="shared" si="10"/>
        <v>1.0673572611076967</v>
      </c>
      <c r="E143" s="115">
        <f t="shared" si="10"/>
        <v>1.6678139541958996</v>
      </c>
      <c r="F143" s="115">
        <f t="shared" si="10"/>
        <v>1.5611874020293277</v>
      </c>
      <c r="G143" s="115">
        <f t="shared" si="10"/>
        <v>1.9698618664766325</v>
      </c>
      <c r="H143" s="115">
        <f t="shared" si="10"/>
        <v>1.2675094921370977</v>
      </c>
      <c r="I143" s="115">
        <f t="shared" si="10"/>
        <v>0.19651309955613916</v>
      </c>
      <c r="J143" s="115">
        <f t="shared" si="10"/>
        <v>1.7198535342635439</v>
      </c>
      <c r="K143" s="115">
        <f t="shared" si="10"/>
        <v>2.5954285667303418</v>
      </c>
      <c r="L143" s="115">
        <f t="shared" si="10"/>
        <v>0.9800181057494125</v>
      </c>
      <c r="M143" s="115">
        <f t="shared" si="10"/>
        <v>2.8923816949485075</v>
      </c>
      <c r="N143" s="115">
        <f t="shared" si="10"/>
        <v>1.5870252354894867</v>
      </c>
      <c r="O143" s="115">
        <f t="shared" si="10"/>
        <v>0.76494543567963802</v>
      </c>
      <c r="P143" s="115">
        <f t="shared" si="10"/>
        <v>0.89449851612775944</v>
      </c>
      <c r="Q143" s="115">
        <f t="shared" si="10"/>
        <v>0.34025879274998172</v>
      </c>
      <c r="R143" s="115">
        <f t="shared" si="8"/>
        <v>1.6237804633694313</v>
      </c>
      <c r="S143" s="115">
        <f t="shared" si="8"/>
        <v>1.7471470203130079</v>
      </c>
      <c r="T143" s="115">
        <f t="shared" si="8"/>
        <v>1.5382608737477785</v>
      </c>
      <c r="U143" s="115">
        <f t="shared" si="8"/>
        <v>0.26420094495880936</v>
      </c>
      <c r="V143" s="115">
        <f t="shared" si="8"/>
        <v>0.83700023885022246</v>
      </c>
      <c r="W143" s="115">
        <f t="shared" si="8"/>
        <v>2.6332755340522644</v>
      </c>
      <c r="X143" s="115">
        <f t="shared" si="8"/>
        <v>1.4516495446841466</v>
      </c>
      <c r="Y143" s="115">
        <f t="shared" si="8"/>
        <v>2.9185834415559935</v>
      </c>
      <c r="Z143" s="115">
        <f t="shared" si="8"/>
        <v>0.50401970904676441</v>
      </c>
      <c r="AA143" s="115">
        <f t="shared" si="8"/>
        <v>1.6423400338830667</v>
      </c>
      <c r="AB143" s="115">
        <f t="shared" si="8"/>
        <v>2.5368385500108266</v>
      </c>
      <c r="AC143" s="115">
        <f t="shared" si="8"/>
        <v>2.3781724177766099</v>
      </c>
      <c r="AD143" s="115">
        <f t="shared" si="9"/>
        <v>45.498241244456111</v>
      </c>
      <c r="AE143" s="37"/>
    </row>
    <row r="144" spans="1:31" x14ac:dyDescent="0.35">
      <c r="A144" s="50">
        <v>4</v>
      </c>
      <c r="B144" s="115">
        <f t="shared" si="10"/>
        <v>7.4919768954646466</v>
      </c>
      <c r="C144" s="115">
        <f t="shared" si="8"/>
        <v>12.824624385862556</v>
      </c>
      <c r="D144" s="115">
        <f t="shared" si="8"/>
        <v>3.7355539395213708</v>
      </c>
      <c r="E144" s="115">
        <f t="shared" si="8"/>
        <v>5.8064969220953282</v>
      </c>
      <c r="F144" s="115">
        <f t="shared" si="8"/>
        <v>5.3265095443914641</v>
      </c>
      <c r="G144" s="115">
        <f t="shared" si="8"/>
        <v>6.7775199803146524</v>
      </c>
      <c r="H144" s="115">
        <f t="shared" si="8"/>
        <v>4.5015696011254898</v>
      </c>
      <c r="I144" s="115">
        <f t="shared" si="8"/>
        <v>0.78811226722731498</v>
      </c>
      <c r="J144" s="115">
        <f t="shared" si="8"/>
        <v>5.9415317342370795</v>
      </c>
      <c r="K144" s="115">
        <f t="shared" si="8"/>
        <v>8.9294838501736606</v>
      </c>
      <c r="L144" s="115">
        <f t="shared" si="8"/>
        <v>3.3955117307644143</v>
      </c>
      <c r="M144" s="115">
        <f t="shared" si="8"/>
        <v>10.164438586670046</v>
      </c>
      <c r="N144" s="115">
        <f t="shared" si="8"/>
        <v>5.5646618494414621</v>
      </c>
      <c r="O144" s="115">
        <f t="shared" si="8"/>
        <v>2.6123098203422535</v>
      </c>
      <c r="P144" s="115">
        <f t="shared" si="8"/>
        <v>3.1512214797079725</v>
      </c>
      <c r="Q144" s="115">
        <f t="shared" si="8"/>
        <v>1.1539338492113336</v>
      </c>
      <c r="R144" s="115">
        <f t="shared" si="8"/>
        <v>5.6419999691226481</v>
      </c>
      <c r="S144" s="115">
        <f t="shared" si="8"/>
        <v>6.4387053607589841</v>
      </c>
      <c r="T144" s="115">
        <f t="shared" si="8"/>
        <v>5.2896818683528046</v>
      </c>
      <c r="U144" s="115">
        <f t="shared" si="8"/>
        <v>0.91700913336262346</v>
      </c>
      <c r="V144" s="115">
        <f t="shared" si="8"/>
        <v>3.458118780030135</v>
      </c>
      <c r="W144" s="115">
        <f t="shared" si="8"/>
        <v>9.4990852395715955</v>
      </c>
      <c r="X144" s="115">
        <f t="shared" si="8"/>
        <v>4.9226326971674972</v>
      </c>
      <c r="Y144" s="115">
        <f t="shared" si="8"/>
        <v>9.9815277956780371</v>
      </c>
      <c r="Z144" s="115">
        <f t="shared" si="8"/>
        <v>1.7370387198234438</v>
      </c>
      <c r="AA144" s="115">
        <f t="shared" si="8"/>
        <v>5.8052693328940386</v>
      </c>
      <c r="AB144" s="115">
        <f t="shared" si="8"/>
        <v>9.0203254510690218</v>
      </c>
      <c r="AC144" s="115">
        <f t="shared" si="8"/>
        <v>8.4740482564955713</v>
      </c>
      <c r="AD144" s="115">
        <f t="shared" si="9"/>
        <v>159.35089904087747</v>
      </c>
      <c r="AE144" s="37"/>
    </row>
    <row r="145" spans="1:31" x14ac:dyDescent="0.35">
      <c r="A145" s="50">
        <v>5</v>
      </c>
      <c r="B145" s="115">
        <f t="shared" si="10"/>
        <v>13.505729294726038</v>
      </c>
      <c r="C145" s="115">
        <f t="shared" si="8"/>
        <v>22.766986240220536</v>
      </c>
      <c r="D145" s="115">
        <f t="shared" si="8"/>
        <v>6.5051622600098016</v>
      </c>
      <c r="E145" s="115">
        <f t="shared" si="8"/>
        <v>11.794527649342681</v>
      </c>
      <c r="F145" s="115">
        <f t="shared" si="8"/>
        <v>9.5035509837788688</v>
      </c>
      <c r="G145" s="115">
        <f t="shared" si="8"/>
        <v>12.346179254365127</v>
      </c>
      <c r="H145" s="115">
        <f t="shared" si="8"/>
        <v>8.0411333955624986</v>
      </c>
      <c r="I145" s="115">
        <f t="shared" si="8"/>
        <v>1.6722615320876544</v>
      </c>
      <c r="J145" s="115">
        <f t="shared" si="8"/>
        <v>10.689061099670248</v>
      </c>
      <c r="K145" s="115">
        <f t="shared" si="8"/>
        <v>16.157983678088865</v>
      </c>
      <c r="L145" s="115">
        <f t="shared" si="8"/>
        <v>5.9837974097729001</v>
      </c>
      <c r="M145" s="115">
        <f t="shared" si="8"/>
        <v>18.163399512817527</v>
      </c>
      <c r="N145" s="115">
        <f t="shared" si="8"/>
        <v>9.8042551920067922</v>
      </c>
      <c r="O145" s="115">
        <f t="shared" si="8"/>
        <v>4.6057500670305522</v>
      </c>
      <c r="P145" s="115">
        <f t="shared" si="8"/>
        <v>5.5857429183057228</v>
      </c>
      <c r="Q145" s="115">
        <f t="shared" si="8"/>
        <v>2.03137591025913</v>
      </c>
      <c r="R145" s="115">
        <f t="shared" si="8"/>
        <v>10.345090098891543</v>
      </c>
      <c r="S145" s="115">
        <f t="shared" si="8"/>
        <v>12.393772726170988</v>
      </c>
      <c r="T145" s="115">
        <f t="shared" si="8"/>
        <v>9.2958703795351258</v>
      </c>
      <c r="U145" s="115">
        <f t="shared" si="8"/>
        <v>1.7176916642659734</v>
      </c>
      <c r="V145" s="115">
        <f t="shared" si="8"/>
        <v>6.9789336384408438</v>
      </c>
      <c r="W145" s="115">
        <f t="shared" si="8"/>
        <v>16.850252358901344</v>
      </c>
      <c r="X145" s="115">
        <f t="shared" si="8"/>
        <v>8.7377287556300605</v>
      </c>
      <c r="Y145" s="115">
        <f t="shared" si="8"/>
        <v>17.7848150779982</v>
      </c>
      <c r="Z145" s="115">
        <f t="shared" si="8"/>
        <v>3.0654522522227765</v>
      </c>
      <c r="AA145" s="115">
        <f t="shared" si="8"/>
        <v>10.182839626826119</v>
      </c>
      <c r="AB145" s="115">
        <f t="shared" si="8"/>
        <v>16.354847584194914</v>
      </c>
      <c r="AC145" s="115">
        <f t="shared" si="8"/>
        <v>15.571718639025789</v>
      </c>
      <c r="AD145" s="115">
        <f t="shared" si="9"/>
        <v>288.43590920014861</v>
      </c>
      <c r="AE145" s="37"/>
    </row>
    <row r="146" spans="1:31" x14ac:dyDescent="0.35">
      <c r="A146" s="50">
        <v>6</v>
      </c>
      <c r="B146" s="115">
        <f t="shared" si="10"/>
        <v>21.964177515552979</v>
      </c>
      <c r="C146" s="115">
        <f t="shared" si="8"/>
        <v>37.509534969862223</v>
      </c>
      <c r="D146" s="115">
        <f t="shared" si="8"/>
        <v>10.802404493312626</v>
      </c>
      <c r="E146" s="115">
        <f t="shared" si="8"/>
        <v>20.274077998318624</v>
      </c>
      <c r="F146" s="115">
        <f t="shared" si="8"/>
        <v>15.630751956232665</v>
      </c>
      <c r="G146" s="115">
        <f t="shared" si="8"/>
        <v>20.484006148880368</v>
      </c>
      <c r="H146" s="115">
        <f t="shared" si="8"/>
        <v>13.403378697730128</v>
      </c>
      <c r="I146" s="115">
        <f t="shared" si="8"/>
        <v>2.7504145827834852</v>
      </c>
      <c r="J146" s="115">
        <f t="shared" si="8"/>
        <v>17.498756685807479</v>
      </c>
      <c r="K146" s="115">
        <f t="shared" si="8"/>
        <v>27.21593938384331</v>
      </c>
      <c r="L146" s="115">
        <f t="shared" si="8"/>
        <v>9.9235527443507632</v>
      </c>
      <c r="M146" s="115">
        <f t="shared" si="8"/>
        <v>30.126468657733209</v>
      </c>
      <c r="N146" s="115">
        <f t="shared" si="8"/>
        <v>16.580765790130712</v>
      </c>
      <c r="O146" s="115">
        <f t="shared" si="8"/>
        <v>7.4826932310396757</v>
      </c>
      <c r="P146" s="115">
        <f t="shared" si="8"/>
        <v>9.1550022270399829</v>
      </c>
      <c r="Q146" s="115">
        <f t="shared" si="8"/>
        <v>3.2414329688431498</v>
      </c>
      <c r="R146" s="115">
        <f t="shared" si="8"/>
        <v>17.007738299747814</v>
      </c>
      <c r="S146" s="115">
        <f t="shared" si="8"/>
        <v>20.626330318752736</v>
      </c>
      <c r="T146" s="115">
        <f t="shared" si="8"/>
        <v>15.097036319211291</v>
      </c>
      <c r="U146" s="115">
        <f t="shared" si="8"/>
        <v>2.8393671889537138</v>
      </c>
      <c r="V146" s="115">
        <f t="shared" si="8"/>
        <v>11.663465721040446</v>
      </c>
      <c r="W146" s="115">
        <f t="shared" si="8"/>
        <v>28.4932988084478</v>
      </c>
      <c r="X146" s="115">
        <f t="shared" si="8"/>
        <v>14.652273288360142</v>
      </c>
      <c r="Y146" s="115">
        <f t="shared" si="8"/>
        <v>29.742193399077816</v>
      </c>
      <c r="Z146" s="115">
        <f t="shared" si="8"/>
        <v>5.0240431964945422</v>
      </c>
      <c r="AA146" s="115">
        <f t="shared" si="8"/>
        <v>17.288828535245738</v>
      </c>
      <c r="AB146" s="115">
        <f t="shared" si="8"/>
        <v>27.287101468779493</v>
      </c>
      <c r="AC146" s="115">
        <f t="shared" si="8"/>
        <v>26.543457681196379</v>
      </c>
      <c r="AD146" s="115">
        <f t="shared" si="9"/>
        <v>480.30849227676924</v>
      </c>
      <c r="AE146" s="37"/>
    </row>
    <row r="147" spans="1:31" x14ac:dyDescent="0.35">
      <c r="A147" s="50">
        <v>7</v>
      </c>
      <c r="B147" s="115">
        <f t="shared" si="10"/>
        <v>24.201888818449646</v>
      </c>
      <c r="C147" s="115">
        <f t="shared" si="8"/>
        <v>41.342769737656162</v>
      </c>
      <c r="D147" s="115">
        <f t="shared" si="8"/>
        <v>11.918636320765744</v>
      </c>
      <c r="E147" s="115">
        <f t="shared" si="8"/>
        <v>22.790471359411598</v>
      </c>
      <c r="F147" s="115">
        <f t="shared" si="8"/>
        <v>17.22321360431707</v>
      </c>
      <c r="G147" s="115">
        <f t="shared" si="8"/>
        <v>22.570917532450128</v>
      </c>
      <c r="H147" s="115">
        <f t="shared" si="8"/>
        <v>14.984548690120613</v>
      </c>
      <c r="I147" s="115">
        <f t="shared" si="8"/>
        <v>3.2541013638932781</v>
      </c>
      <c r="J147" s="115">
        <f t="shared" si="8"/>
        <v>19.305054356398195</v>
      </c>
      <c r="K147" s="115">
        <f t="shared" si="8"/>
        <v>30.517981947644905</v>
      </c>
      <c r="L147" s="115">
        <f t="shared" si="8"/>
        <v>10.934564703491992</v>
      </c>
      <c r="M147" s="115">
        <f t="shared" si="8"/>
        <v>33.195754515764321</v>
      </c>
      <c r="N147" s="115">
        <f t="shared" si="8"/>
        <v>18.160237972956224</v>
      </c>
      <c r="O147" s="115">
        <f t="shared" si="8"/>
        <v>8.1783800543149141</v>
      </c>
      <c r="P147" s="115">
        <f t="shared" si="8"/>
        <v>10.040666979434562</v>
      </c>
      <c r="Q147" s="115">
        <f t="shared" si="8"/>
        <v>3.5167818354364706</v>
      </c>
      <c r="R147" s="115">
        <f t="shared" si="8"/>
        <v>18.716963748465673</v>
      </c>
      <c r="S147" s="115">
        <f t="shared" si="8"/>
        <v>23.076675455272092</v>
      </c>
      <c r="T147" s="115">
        <f t="shared" si="8"/>
        <v>17.109516086783454</v>
      </c>
      <c r="U147" s="115">
        <f t="shared" si="8"/>
        <v>3.1090390139365898</v>
      </c>
      <c r="V147" s="115">
        <f t="shared" si="8"/>
        <v>13.800526266149806</v>
      </c>
      <c r="W147" s="115">
        <f t="shared" si="8"/>
        <v>32.094064776904062</v>
      </c>
      <c r="X147" s="115">
        <f t="shared" si="8"/>
        <v>16.094079637086633</v>
      </c>
      <c r="Y147" s="115">
        <f t="shared" si="8"/>
        <v>33.776003915591076</v>
      </c>
      <c r="Z147" s="115">
        <f t="shared" si="8"/>
        <v>5.4731632578253206</v>
      </c>
      <c r="AA147" s="115">
        <f t="shared" si="8"/>
        <v>19.68143234547501</v>
      </c>
      <c r="AB147" s="115">
        <f t="shared" si="8"/>
        <v>30.06711248156331</v>
      </c>
      <c r="AC147" s="115">
        <f t="shared" si="8"/>
        <v>29.569195766847116</v>
      </c>
      <c r="AD147" s="115">
        <f t="shared" si="9"/>
        <v>534.70374254440594</v>
      </c>
      <c r="AE147" s="37"/>
    </row>
    <row r="148" spans="1:31" x14ac:dyDescent="0.35">
      <c r="A148" s="50">
        <v>8</v>
      </c>
      <c r="B148" s="115">
        <f t="shared" si="10"/>
        <v>52.246529578256748</v>
      </c>
      <c r="C148" s="115">
        <f t="shared" si="8"/>
        <v>89.574970578646685</v>
      </c>
      <c r="D148" s="115">
        <f t="shared" si="8"/>
        <v>25.837810622998315</v>
      </c>
      <c r="E148" s="115">
        <f t="shared" si="8"/>
        <v>49.592103581773124</v>
      </c>
      <c r="F148" s="115">
        <f t="shared" si="8"/>
        <v>37.112259755251557</v>
      </c>
      <c r="G148" s="115">
        <f t="shared" si="8"/>
        <v>49.845130171974141</v>
      </c>
      <c r="H148" s="115">
        <f t="shared" si="8"/>
        <v>32.269251069987796</v>
      </c>
      <c r="I148" s="115">
        <f t="shared" si="8"/>
        <v>7.1497197446098442</v>
      </c>
      <c r="J148" s="115">
        <f t="shared" si="8"/>
        <v>41.974689877328231</v>
      </c>
      <c r="K148" s="115">
        <f t="shared" si="8"/>
        <v>65.84396791535498</v>
      </c>
      <c r="L148" s="115">
        <f t="shared" si="8"/>
        <v>23.638869955714267</v>
      </c>
      <c r="M148" s="115">
        <f t="shared" si="8"/>
        <v>72.00137534235057</v>
      </c>
      <c r="N148" s="115">
        <f t="shared" si="8"/>
        <v>39.632732836503912</v>
      </c>
      <c r="O148" s="115">
        <f t="shared" si="8"/>
        <v>17.684584796350197</v>
      </c>
      <c r="P148" s="115">
        <f t="shared" si="8"/>
        <v>22.013650835349466</v>
      </c>
      <c r="Q148" s="115">
        <f t="shared" si="8"/>
        <v>7.6028956387176896</v>
      </c>
      <c r="R148" s="115">
        <f t="shared" si="8"/>
        <v>41.250208903486353</v>
      </c>
      <c r="S148" s="115">
        <f t="shared" si="8"/>
        <v>52.335782335730599</v>
      </c>
      <c r="T148" s="115">
        <f t="shared" si="8"/>
        <v>36.388682095671939</v>
      </c>
      <c r="U148" s="115">
        <f t="shared" si="8"/>
        <v>6.779146007074158</v>
      </c>
      <c r="V148" s="115">
        <f t="shared" si="8"/>
        <v>30.347261432860517</v>
      </c>
      <c r="W148" s="115">
        <f t="shared" si="8"/>
        <v>70.273199232007016</v>
      </c>
      <c r="X148" s="115">
        <f t="shared" si="8"/>
        <v>34.709564669166141</v>
      </c>
      <c r="Y148" s="115">
        <f t="shared" si="8"/>
        <v>71.755155514027877</v>
      </c>
      <c r="Z148" s="115">
        <f t="shared" si="8"/>
        <v>11.993569287938522</v>
      </c>
      <c r="AA148" s="115">
        <f t="shared" si="8"/>
        <v>41.897265781665915</v>
      </c>
      <c r="AB148" s="115">
        <f t="shared" si="8"/>
        <v>65.829606855868505</v>
      </c>
      <c r="AC148" s="115">
        <f t="shared" si="8"/>
        <v>64.494444662866655</v>
      </c>
      <c r="AD148" s="115">
        <f t="shared" si="9"/>
        <v>1162.074429079533</v>
      </c>
      <c r="AE148" s="37"/>
    </row>
    <row r="149" spans="1:31" x14ac:dyDescent="0.35">
      <c r="A149" s="50">
        <v>9</v>
      </c>
      <c r="B149" s="115">
        <f t="shared" si="10"/>
        <v>67.720200241812037</v>
      </c>
      <c r="C149" s="115">
        <f t="shared" si="8"/>
        <v>116.29299461248436</v>
      </c>
      <c r="D149" s="115">
        <f t="shared" si="8"/>
        <v>33.562855959243549</v>
      </c>
      <c r="E149" s="115">
        <f t="shared" si="8"/>
        <v>65.596534466916395</v>
      </c>
      <c r="F149" s="115">
        <f t="shared" si="8"/>
        <v>48.104803322047957</v>
      </c>
      <c r="G149" s="115">
        <f t="shared" si="8"/>
        <v>65.225710926797376</v>
      </c>
      <c r="H149" s="115">
        <f t="shared" si="8"/>
        <v>42.056574186315636</v>
      </c>
      <c r="I149" s="115">
        <f t="shared" si="8"/>
        <v>9.5650347612565128</v>
      </c>
      <c r="J149" s="115">
        <f t="shared" si="8"/>
        <v>54.57415658288793</v>
      </c>
      <c r="K149" s="115">
        <f t="shared" si="8"/>
        <v>86.027568415676626</v>
      </c>
      <c r="L149" s="115">
        <f t="shared" si="8"/>
        <v>30.687100870335115</v>
      </c>
      <c r="M149" s="115">
        <f t="shared" si="8"/>
        <v>93.679885945515778</v>
      </c>
      <c r="N149" s="115">
        <f t="shared" si="8"/>
        <v>51.66606515333892</v>
      </c>
      <c r="O149" s="115">
        <f t="shared" si="8"/>
        <v>22.852101441601224</v>
      </c>
      <c r="P149" s="115">
        <f t="shared" si="8"/>
        <v>28.643187150399626</v>
      </c>
      <c r="Q149" s="115">
        <f t="shared" si="8"/>
        <v>9.7820508853003929</v>
      </c>
      <c r="R149" s="115">
        <f t="shared" si="8"/>
        <v>53.91124170037336</v>
      </c>
      <c r="S149" s="115">
        <f t="shared" si="8"/>
        <v>69.517145573166587</v>
      </c>
      <c r="T149" s="115">
        <f t="shared" si="8"/>
        <v>47.140447059912766</v>
      </c>
      <c r="U149" s="115">
        <f t="shared" si="8"/>
        <v>8.8435784298791571</v>
      </c>
      <c r="V149" s="115">
        <f t="shared" si="8"/>
        <v>40.592467384520418</v>
      </c>
      <c r="W149" s="115">
        <f t="shared" si="8"/>
        <v>92.283986257595217</v>
      </c>
      <c r="X149" s="115">
        <f t="shared" si="8"/>
        <v>45.061943942928515</v>
      </c>
      <c r="Y149" s="115">
        <f t="shared" si="8"/>
        <v>93.389778025594012</v>
      </c>
      <c r="Z149" s="115">
        <f t="shared" si="8"/>
        <v>15.569074541282221</v>
      </c>
      <c r="AA149" s="115">
        <f t="shared" si="8"/>
        <v>54.67451365858895</v>
      </c>
      <c r="AB149" s="115">
        <f t="shared" si="8"/>
        <v>86.041173056804496</v>
      </c>
      <c r="AC149" s="115">
        <f t="shared" si="8"/>
        <v>84.679019739348988</v>
      </c>
      <c r="AD149" s="115">
        <f t="shared" si="9"/>
        <v>1517.7411942919246</v>
      </c>
      <c r="AE149" s="37"/>
    </row>
    <row r="150" spans="1:31" x14ac:dyDescent="0.35">
      <c r="A150" s="50">
        <v>10</v>
      </c>
      <c r="B150" s="115">
        <f t="shared" si="10"/>
        <v>85.437588941218223</v>
      </c>
      <c r="C150" s="115">
        <f t="shared" si="8"/>
        <v>146.93004780559829</v>
      </c>
      <c r="D150" s="115">
        <f t="shared" si="8"/>
        <v>42.425323653774271</v>
      </c>
      <c r="E150" s="115">
        <f t="shared" si="8"/>
        <v>84.234308803420305</v>
      </c>
      <c r="F150" s="115">
        <f t="shared" si="8"/>
        <v>60.691560913000728</v>
      </c>
      <c r="G150" s="115">
        <f t="shared" si="8"/>
        <v>82.98326773512963</v>
      </c>
      <c r="H150" s="115">
        <f t="shared" si="8"/>
        <v>53.317748845964935</v>
      </c>
      <c r="I150" s="115">
        <f t="shared" si="8"/>
        <v>12.40128214657102</v>
      </c>
      <c r="J150" s="115">
        <f t="shared" si="8"/>
        <v>69.040455028536812</v>
      </c>
      <c r="K150" s="115">
        <f t="shared" si="8"/>
        <v>109.29995522114784</v>
      </c>
      <c r="L150" s="115">
        <f t="shared" si="8"/>
        <v>38.768545526819274</v>
      </c>
      <c r="M150" s="115">
        <f t="shared" si="8"/>
        <v>118.58590586214819</v>
      </c>
      <c r="N150" s="115">
        <f t="shared" si="8"/>
        <v>65.514403733899698</v>
      </c>
      <c r="O150" s="115">
        <f t="shared" si="8"/>
        <v>28.752285085204594</v>
      </c>
      <c r="P150" s="115">
        <f t="shared" si="8"/>
        <v>36.26009783265684</v>
      </c>
      <c r="Q150" s="115">
        <f t="shared" si="8"/>
        <v>12.259959541932501</v>
      </c>
      <c r="R150" s="115">
        <f t="shared" si="8"/>
        <v>68.51359353342869</v>
      </c>
      <c r="S150" s="115">
        <f t="shared" si="8"/>
        <v>89.589014098529162</v>
      </c>
      <c r="T150" s="115">
        <f t="shared" si="8"/>
        <v>59.445225859544692</v>
      </c>
      <c r="U150" s="115">
        <f t="shared" si="8"/>
        <v>11.220814607443947</v>
      </c>
      <c r="V150" s="115">
        <f t="shared" si="8"/>
        <v>52.621777890138105</v>
      </c>
      <c r="W150" s="115">
        <f t="shared" si="8"/>
        <v>117.77087238124028</v>
      </c>
      <c r="X150" s="115">
        <f t="shared" si="8"/>
        <v>56.932671811201978</v>
      </c>
      <c r="Y150" s="115">
        <f t="shared" si="8"/>
        <v>118.25243927903914</v>
      </c>
      <c r="Z150" s="115">
        <f t="shared" si="8"/>
        <v>19.668594868647698</v>
      </c>
      <c r="AA150" s="115">
        <f t="shared" si="8"/>
        <v>69.392025307935853</v>
      </c>
      <c r="AB150" s="115">
        <f t="shared" si="8"/>
        <v>109.3532301458274</v>
      </c>
      <c r="AC150" s="115">
        <f t="shared" si="8"/>
        <v>108.04764749700841</v>
      </c>
      <c r="AD150" s="115">
        <f t="shared" si="9"/>
        <v>1927.710643957008</v>
      </c>
      <c r="AE150" s="37"/>
    </row>
    <row r="151" spans="1:31" x14ac:dyDescent="0.35">
      <c r="A151" s="50">
        <v>11</v>
      </c>
      <c r="B151" s="115">
        <f t="shared" si="10"/>
        <v>105.45544685567843</v>
      </c>
      <c r="C151" s="115">
        <f t="shared" si="8"/>
        <v>181.59043038962989</v>
      </c>
      <c r="D151" s="115">
        <f t="shared" si="8"/>
        <v>52.455975723764361</v>
      </c>
      <c r="E151" s="115">
        <f t="shared" si="8"/>
        <v>105.60810478315418</v>
      </c>
      <c r="F151" s="115">
        <f t="shared" si="8"/>
        <v>74.91288669005398</v>
      </c>
      <c r="G151" s="115">
        <f t="shared" si="8"/>
        <v>103.19485360676623</v>
      </c>
      <c r="H151" s="115">
        <f t="shared" si="8"/>
        <v>66.096360657960261</v>
      </c>
      <c r="I151" s="115">
        <f t="shared" si="8"/>
        <v>15.677266067641339</v>
      </c>
      <c r="J151" s="115">
        <f t="shared" si="8"/>
        <v>85.425404622272808</v>
      </c>
      <c r="K151" s="115">
        <f t="shared" si="8"/>
        <v>135.75795765055213</v>
      </c>
      <c r="L151" s="115">
        <f t="shared" si="8"/>
        <v>47.910629979207407</v>
      </c>
      <c r="M151" s="115">
        <f t="shared" si="8"/>
        <v>146.81076942083445</v>
      </c>
      <c r="N151" s="115">
        <f t="shared" si="8"/>
        <v>81.231748858713445</v>
      </c>
      <c r="O151" s="115">
        <f t="shared" si="8"/>
        <v>35.401748174493122</v>
      </c>
      <c r="P151" s="115">
        <f t="shared" si="8"/>
        <v>44.892365324242007</v>
      </c>
      <c r="Q151" s="115">
        <f t="shared" si="8"/>
        <v>15.042190359775521</v>
      </c>
      <c r="R151" s="115">
        <f t="shared" si="8"/>
        <v>85.118531517524389</v>
      </c>
      <c r="S151" s="115">
        <f t="shared" si="8"/>
        <v>112.6705505589879</v>
      </c>
      <c r="T151" s="115">
        <f t="shared" si="8"/>
        <v>73.341605263853353</v>
      </c>
      <c r="U151" s="115">
        <f t="shared" ref="C151:AC160" si="11">U115/$B$138</f>
        <v>13.920318851636418</v>
      </c>
      <c r="V151" s="115">
        <f t="shared" si="11"/>
        <v>66.514759934045856</v>
      </c>
      <c r="W151" s="115">
        <f t="shared" si="11"/>
        <v>146.85460080444213</v>
      </c>
      <c r="X151" s="115">
        <f t="shared" si="11"/>
        <v>70.36214020639288</v>
      </c>
      <c r="Y151" s="115">
        <f t="shared" si="11"/>
        <v>146.43528227512166</v>
      </c>
      <c r="Z151" s="115">
        <f t="shared" si="11"/>
        <v>24.306025664201218</v>
      </c>
      <c r="AA151" s="115">
        <f t="shared" si="11"/>
        <v>86.108975253258066</v>
      </c>
      <c r="AB151" s="115">
        <f t="shared" si="11"/>
        <v>135.86378601270016</v>
      </c>
      <c r="AC151" s="115">
        <f t="shared" si="11"/>
        <v>134.71054145046645</v>
      </c>
      <c r="AD151" s="115">
        <f t="shared" si="9"/>
        <v>2393.6712569573697</v>
      </c>
      <c r="AE151" s="37"/>
    </row>
    <row r="152" spans="1:31" x14ac:dyDescent="0.35">
      <c r="A152" s="50">
        <v>12</v>
      </c>
      <c r="B152" s="115">
        <f t="shared" si="10"/>
        <v>127.82660652709789</v>
      </c>
      <c r="C152" s="115">
        <f t="shared" si="11"/>
        <v>220.37130663671928</v>
      </c>
      <c r="D152" s="115">
        <f t="shared" si="11"/>
        <v>63.683475469026064</v>
      </c>
      <c r="E152" s="115">
        <f t="shared" si="11"/>
        <v>129.81397018990202</v>
      </c>
      <c r="F152" s="115">
        <f t="shared" si="11"/>
        <v>90.806348779206161</v>
      </c>
      <c r="G152" s="115">
        <f t="shared" si="11"/>
        <v>125.93241674440701</v>
      </c>
      <c r="H152" s="115">
        <f t="shared" si="11"/>
        <v>80.433066003275471</v>
      </c>
      <c r="I152" s="115">
        <f t="shared" si="11"/>
        <v>19.410596177858867</v>
      </c>
      <c r="J152" s="115">
        <f t="shared" si="11"/>
        <v>103.77730527493119</v>
      </c>
      <c r="K152" s="115">
        <f t="shared" si="11"/>
        <v>165.49195724606722</v>
      </c>
      <c r="L152" s="115">
        <f t="shared" si="11"/>
        <v>58.138902992156652</v>
      </c>
      <c r="M152" s="115">
        <f t="shared" si="11"/>
        <v>178.43962791520016</v>
      </c>
      <c r="N152" s="115">
        <f t="shared" si="11"/>
        <v>98.868475198401399</v>
      </c>
      <c r="O152" s="115">
        <f t="shared" si="11"/>
        <v>42.81593163141013</v>
      </c>
      <c r="P152" s="115">
        <f t="shared" si="11"/>
        <v>54.566078214664046</v>
      </c>
      <c r="Q152" s="115">
        <f t="shared" si="11"/>
        <v>18.133902252374742</v>
      </c>
      <c r="R152" s="115">
        <f t="shared" si="11"/>
        <v>103.78324725287091</v>
      </c>
      <c r="S152" s="115">
        <f t="shared" si="11"/>
        <v>138.8732760698411</v>
      </c>
      <c r="T152" s="115">
        <f t="shared" si="11"/>
        <v>88.865498805216887</v>
      </c>
      <c r="U152" s="115">
        <f t="shared" si="11"/>
        <v>16.950921743044578</v>
      </c>
      <c r="V152" s="115">
        <f t="shared" si="11"/>
        <v>82.345925132569377</v>
      </c>
      <c r="W152" s="115">
        <f t="shared" si="11"/>
        <v>179.64799553105019</v>
      </c>
      <c r="X152" s="115">
        <f t="shared" si="11"/>
        <v>85.38797733969227</v>
      </c>
      <c r="Y152" s="115">
        <f t="shared" si="11"/>
        <v>178.02422127107695</v>
      </c>
      <c r="Z152" s="115">
        <f t="shared" si="11"/>
        <v>29.49431102123744</v>
      </c>
      <c r="AA152" s="115">
        <f t="shared" si="11"/>
        <v>104.88058068154803</v>
      </c>
      <c r="AB152" s="115">
        <f t="shared" si="11"/>
        <v>165.66433063194069</v>
      </c>
      <c r="AC152" s="115">
        <f t="shared" si="11"/>
        <v>164.77068295401645</v>
      </c>
      <c r="AD152" s="115">
        <f t="shared" si="9"/>
        <v>2917.1989356868035</v>
      </c>
      <c r="AE152" s="37"/>
    </row>
    <row r="153" spans="1:31" x14ac:dyDescent="0.35">
      <c r="A153" s="50">
        <v>13</v>
      </c>
      <c r="B153" s="115">
        <f t="shared" si="10"/>
        <v>152.60057109074864</v>
      </c>
      <c r="C153" s="115">
        <f t="shared" si="11"/>
        <v>263.36377444287535</v>
      </c>
      <c r="D153" s="115">
        <f t="shared" si="11"/>
        <v>76.13470172969393</v>
      </c>
      <c r="E153" s="115">
        <f t="shared" si="11"/>
        <v>156.94229552194625</v>
      </c>
      <c r="F153" s="115">
        <f t="shared" si="11"/>
        <v>108.40714817560092</v>
      </c>
      <c r="G153" s="115">
        <f t="shared" si="11"/>
        <v>151.26355693173758</v>
      </c>
      <c r="H153" s="115">
        <f t="shared" si="11"/>
        <v>96.366028318835163</v>
      </c>
      <c r="I153" s="115">
        <f t="shared" si="11"/>
        <v>23.61786183416557</v>
      </c>
      <c r="J153" s="115">
        <f t="shared" si="11"/>
        <v>124.14146356947525</v>
      </c>
      <c r="K153" s="115">
        <f t="shared" si="11"/>
        <v>198.58684492600756</v>
      </c>
      <c r="L153" s="115">
        <f t="shared" si="11"/>
        <v>69.477317466603225</v>
      </c>
      <c r="M153" s="115">
        <f t="shared" si="11"/>
        <v>213.55237290571873</v>
      </c>
      <c r="N153" s="115">
        <f t="shared" si="11"/>
        <v>118.47187162847781</v>
      </c>
      <c r="O153" s="115">
        <f t="shared" si="11"/>
        <v>51.00928228015075</v>
      </c>
      <c r="P153" s="115">
        <f t="shared" si="11"/>
        <v>65.305714021774108</v>
      </c>
      <c r="Q153" s="115">
        <f t="shared" si="11"/>
        <v>21.539907236554939</v>
      </c>
      <c r="R153" s="115">
        <f t="shared" si="11"/>
        <v>124.56146159611323</v>
      </c>
      <c r="S153" s="115">
        <f t="shared" si="11"/>
        <v>168.30218877279407</v>
      </c>
      <c r="T153" s="115">
        <f t="shared" si="11"/>
        <v>106.05054920292191</v>
      </c>
      <c r="U153" s="115">
        <f t="shared" si="11"/>
        <v>20.320914395584012</v>
      </c>
      <c r="V153" s="115">
        <f t="shared" si="11"/>
        <v>100.18546710299677</v>
      </c>
      <c r="W153" s="115">
        <f t="shared" si="11"/>
        <v>216.25713043133283</v>
      </c>
      <c r="X153" s="115">
        <f t="shared" si="11"/>
        <v>102.04546195617552</v>
      </c>
      <c r="Y153" s="115">
        <f t="shared" si="11"/>
        <v>213.09987142925829</v>
      </c>
      <c r="Z153" s="115">
        <f t="shared" si="11"/>
        <v>35.245586351388184</v>
      </c>
      <c r="AA153" s="115">
        <f t="shared" si="11"/>
        <v>125.75868981122692</v>
      </c>
      <c r="AB153" s="115">
        <f t="shared" si="11"/>
        <v>198.84080317813158</v>
      </c>
      <c r="AC153" s="115">
        <f t="shared" si="11"/>
        <v>198.32488903793211</v>
      </c>
      <c r="AD153" s="115">
        <f t="shared" si="9"/>
        <v>3499.7737253462205</v>
      </c>
      <c r="AE153" s="37"/>
    </row>
    <row r="154" spans="1:31" x14ac:dyDescent="0.35">
      <c r="A154" s="50">
        <v>14</v>
      </c>
      <c r="B154" s="115">
        <f t="shared" si="10"/>
        <v>179.8239745003446</v>
      </c>
      <c r="C154" s="115">
        <f t="shared" si="11"/>
        <v>310.65370111709905</v>
      </c>
      <c r="D154" s="115">
        <f t="shared" si="11"/>
        <v>89.834994486701589</v>
      </c>
      <c r="E154" s="115">
        <f t="shared" si="11"/>
        <v>187.07857670412454</v>
      </c>
      <c r="F154" s="115">
        <f t="shared" si="11"/>
        <v>127.74844593622565</v>
      </c>
      <c r="G154" s="115">
        <f t="shared" si="11"/>
        <v>179.25211755965654</v>
      </c>
      <c r="H154" s="115">
        <f t="shared" si="11"/>
        <v>113.93125932420237</v>
      </c>
      <c r="I154" s="115">
        <f t="shared" si="11"/>
        <v>28.314768769259643</v>
      </c>
      <c r="J154" s="115">
        <f t="shared" si="11"/>
        <v>146.56060406853058</v>
      </c>
      <c r="K154" s="115">
        <f t="shared" si="11"/>
        <v>235.12276995039238</v>
      </c>
      <c r="L154" s="115">
        <f t="shared" si="11"/>
        <v>81.948450345107972</v>
      </c>
      <c r="M154" s="115">
        <f t="shared" si="11"/>
        <v>252.2243580856842</v>
      </c>
      <c r="N154" s="115">
        <f t="shared" si="11"/>
        <v>140.08656345079129</v>
      </c>
      <c r="O154" s="115">
        <f t="shared" si="11"/>
        <v>59.995391288297888</v>
      </c>
      <c r="P154" s="115">
        <f t="shared" si="11"/>
        <v>77.134360281441531</v>
      </c>
      <c r="Q154" s="115">
        <f t="shared" si="11"/>
        <v>25.264719447402339</v>
      </c>
      <c r="R154" s="115">
        <f t="shared" si="11"/>
        <v>147.50389791506458</v>
      </c>
      <c r="S154" s="115">
        <f t="shared" si="11"/>
        <v>201.05664087366517</v>
      </c>
      <c r="T154" s="115">
        <f t="shared" si="11"/>
        <v>124.92844262981865</v>
      </c>
      <c r="U154" s="115">
        <f t="shared" si="11"/>
        <v>24.038122196694331</v>
      </c>
      <c r="V154" s="115">
        <f t="shared" si="11"/>
        <v>120.09983991813306</v>
      </c>
      <c r="W154" s="115">
        <f t="shared" si="11"/>
        <v>256.78224475798294</v>
      </c>
      <c r="X154" s="115">
        <f t="shared" si="11"/>
        <v>120.36784703899207</v>
      </c>
      <c r="Y154" s="115">
        <f t="shared" si="11"/>
        <v>251.73827569866506</v>
      </c>
      <c r="Z154" s="115">
        <f t="shared" si="11"/>
        <v>41.571289825925021</v>
      </c>
      <c r="AA154" s="115">
        <f t="shared" si="11"/>
        <v>148.79224218362612</v>
      </c>
      <c r="AB154" s="115">
        <f t="shared" si="11"/>
        <v>235.47434883754835</v>
      </c>
      <c r="AC154" s="115">
        <f t="shared" si="11"/>
        <v>235.46464862905594</v>
      </c>
      <c r="AD154" s="115">
        <f t="shared" si="9"/>
        <v>4142.792895820432</v>
      </c>
      <c r="AE154" s="37"/>
    </row>
    <row r="155" spans="1:31" x14ac:dyDescent="0.35">
      <c r="A155" s="50">
        <v>15</v>
      </c>
      <c r="B155" s="115">
        <f t="shared" si="10"/>
        <v>209.54094854770204</v>
      </c>
      <c r="C155" s="115">
        <f t="shared" si="11"/>
        <v>362.32239019630913</v>
      </c>
      <c r="D155" s="115">
        <f t="shared" si="11"/>
        <v>104.80835083496046</v>
      </c>
      <c r="E155" s="115">
        <f t="shared" si="11"/>
        <v>220.30402536260894</v>
      </c>
      <c r="F155" s="115">
        <f t="shared" si="11"/>
        <v>148.8616241108453</v>
      </c>
      <c r="G155" s="115">
        <f t="shared" si="11"/>
        <v>209.95865870652949</v>
      </c>
      <c r="H155" s="115">
        <f t="shared" si="11"/>
        <v>133.16289149718801</v>
      </c>
      <c r="I155" s="115">
        <f t="shared" si="11"/>
        <v>33.516248543420822</v>
      </c>
      <c r="J155" s="115">
        <f t="shared" si="11"/>
        <v>171.07519758204944</v>
      </c>
      <c r="K155" s="115">
        <f t="shared" si="11"/>
        <v>275.17573825661668</v>
      </c>
      <c r="L155" s="115">
        <f t="shared" si="11"/>
        <v>95.573678054348008</v>
      </c>
      <c r="M155" s="115">
        <f t="shared" si="11"/>
        <v>294.5269754992828</v>
      </c>
      <c r="N155" s="115">
        <f t="shared" si="11"/>
        <v>163.75484956112427</v>
      </c>
      <c r="O155" s="115">
        <f t="shared" si="11"/>
        <v>69.787104462760865</v>
      </c>
      <c r="P155" s="115">
        <f t="shared" si="11"/>
        <v>90.073891030998695</v>
      </c>
      <c r="Q155" s="115">
        <f t="shared" si="11"/>
        <v>29.312594114901703</v>
      </c>
      <c r="R155" s="115">
        <f t="shared" si="11"/>
        <v>172.65866018321893</v>
      </c>
      <c r="S155" s="115">
        <f t="shared" si="11"/>
        <v>237.23104065056802</v>
      </c>
      <c r="T155" s="115">
        <f t="shared" si="11"/>
        <v>145.52915929423031</v>
      </c>
      <c r="U155" s="115">
        <f t="shared" si="11"/>
        <v>28.109963700859058</v>
      </c>
      <c r="V155" s="115">
        <f t="shared" si="11"/>
        <v>142.15222134794777</v>
      </c>
      <c r="W155" s="115">
        <f t="shared" si="11"/>
        <v>301.31847509598066</v>
      </c>
      <c r="X155" s="115">
        <f t="shared" si="11"/>
        <v>140.38661806830504</v>
      </c>
      <c r="Y155" s="115">
        <f t="shared" si="11"/>
        <v>294.01148507752731</v>
      </c>
      <c r="Z155" s="115">
        <f t="shared" si="11"/>
        <v>48.482251283873808</v>
      </c>
      <c r="AA155" s="115">
        <f t="shared" si="11"/>
        <v>174.02763630342369</v>
      </c>
      <c r="AB155" s="115">
        <f t="shared" si="11"/>
        <v>275.64192345051623</v>
      </c>
      <c r="AC155" s="115">
        <f t="shared" si="11"/>
        <v>276.27679108755081</v>
      </c>
      <c r="AD155" s="115">
        <f t="shared" si="9"/>
        <v>4847.5813919056473</v>
      </c>
      <c r="AE155" s="37"/>
    </row>
    <row r="156" spans="1:31" x14ac:dyDescent="0.35">
      <c r="A156" s="50">
        <v>16</v>
      </c>
      <c r="B156" s="115">
        <f t="shared" si="10"/>
        <v>241.79342073161854</v>
      </c>
      <c r="C156" s="115">
        <f t="shared" si="11"/>
        <v>418.44712285110649</v>
      </c>
      <c r="D156" s="115">
        <f t="shared" si="11"/>
        <v>121.07758412014769</v>
      </c>
      <c r="E156" s="115">
        <f t="shared" si="11"/>
        <v>256.69606569598358</v>
      </c>
      <c r="F156" s="115">
        <f t="shared" si="11"/>
        <v>171.77649751186937</v>
      </c>
      <c r="G156" s="115">
        <f t="shared" si="11"/>
        <v>243.44084182583464</v>
      </c>
      <c r="H156" s="115">
        <f t="shared" si="11"/>
        <v>154.0933994879878</v>
      </c>
      <c r="I156" s="115">
        <f t="shared" si="11"/>
        <v>39.236547731453435</v>
      </c>
      <c r="J156" s="115">
        <f t="shared" si="11"/>
        <v>197.72372778694313</v>
      </c>
      <c r="K156" s="115">
        <f t="shared" si="11"/>
        <v>318.81809888051902</v>
      </c>
      <c r="L156" s="115">
        <f t="shared" si="11"/>
        <v>110.37331894878626</v>
      </c>
      <c r="M156" s="115">
        <f t="shared" si="11"/>
        <v>340.52812361810248</v>
      </c>
      <c r="N156" s="115">
        <f t="shared" si="11"/>
        <v>189.51697644477136</v>
      </c>
      <c r="O156" s="115">
        <f t="shared" si="11"/>
        <v>80.396611680655141</v>
      </c>
      <c r="P156" s="115">
        <f t="shared" si="11"/>
        <v>104.14511017285197</v>
      </c>
      <c r="Q156" s="115">
        <f t="shared" si="11"/>
        <v>33.687559109900846</v>
      </c>
      <c r="R156" s="115">
        <f t="shared" si="11"/>
        <v>200.07154036939883</v>
      </c>
      <c r="S156" s="115">
        <f t="shared" si="11"/>
        <v>276.91542421165786</v>
      </c>
      <c r="T156" s="115">
        <f t="shared" si="11"/>
        <v>167.88117677891989</v>
      </c>
      <c r="U156" s="115">
        <f t="shared" si="11"/>
        <v>32.543498494863918</v>
      </c>
      <c r="V156" s="115">
        <f t="shared" si="11"/>
        <v>166.4028903288704</v>
      </c>
      <c r="W156" s="115">
        <f t="shared" si="11"/>
        <v>349.95645084142171</v>
      </c>
      <c r="X156" s="115">
        <f t="shared" si="11"/>
        <v>162.13170270825844</v>
      </c>
      <c r="Y156" s="115">
        <f t="shared" si="11"/>
        <v>339.98803000711325</v>
      </c>
      <c r="Z156" s="115">
        <f t="shared" si="11"/>
        <v>55.988764416878759</v>
      </c>
      <c r="AA156" s="115">
        <f t="shared" si="11"/>
        <v>201.5090284534445</v>
      </c>
      <c r="AB156" s="115">
        <f t="shared" si="11"/>
        <v>319.41678508954658</v>
      </c>
      <c r="AC156" s="115">
        <f t="shared" si="11"/>
        <v>320.84403008279628</v>
      </c>
      <c r="AD156" s="115">
        <f t="shared" si="9"/>
        <v>5615.4003283817028</v>
      </c>
      <c r="AE156" s="37"/>
    </row>
    <row r="157" spans="1:31" x14ac:dyDescent="0.35">
      <c r="A157" s="50">
        <v>17</v>
      </c>
      <c r="B157" s="115">
        <f t="shared" si="10"/>
        <v>276.62135965656421</v>
      </c>
      <c r="C157" s="115">
        <f t="shared" si="11"/>
        <v>479.10160410072672</v>
      </c>
      <c r="D157" s="115">
        <f t="shared" si="11"/>
        <v>138.66445511212038</v>
      </c>
      <c r="E157" s="115">
        <f t="shared" si="11"/>
        <v>296.3287450683921</v>
      </c>
      <c r="F157" s="115">
        <f t="shared" si="11"/>
        <v>196.52148818161712</v>
      </c>
      <c r="G157" s="115">
        <f t="shared" si="11"/>
        <v>279.75374725557998</v>
      </c>
      <c r="H157" s="115">
        <f t="shared" si="11"/>
        <v>176.75378274879372</v>
      </c>
      <c r="I157" s="115">
        <f t="shared" si="11"/>
        <v>45.489301681145953</v>
      </c>
      <c r="J157" s="115">
        <f t="shared" si="11"/>
        <v>226.54291104018222</v>
      </c>
      <c r="K157" s="115">
        <f t="shared" si="11"/>
        <v>366.11894533993859</v>
      </c>
      <c r="L157" s="115">
        <f t="shared" si="11"/>
        <v>126.36675070728978</v>
      </c>
      <c r="M157" s="115">
        <f t="shared" si="11"/>
        <v>390.29259330033511</v>
      </c>
      <c r="N157" s="115">
        <f t="shared" si="11"/>
        <v>217.41136418699389</v>
      </c>
      <c r="O157" s="115">
        <f t="shared" si="11"/>
        <v>91.835520500418511</v>
      </c>
      <c r="P157" s="115">
        <f t="shared" si="11"/>
        <v>119.36786968830182</v>
      </c>
      <c r="Q157" s="115">
        <f t="shared" si="11"/>
        <v>38.393440864482976</v>
      </c>
      <c r="R157" s="115">
        <f t="shared" si="11"/>
        <v>229.78627210060213</v>
      </c>
      <c r="S157" s="115">
        <f t="shared" si="11"/>
        <v>320.19592812848617</v>
      </c>
      <c r="T157" s="115">
        <f t="shared" si="11"/>
        <v>192.01163753750347</v>
      </c>
      <c r="U157" s="115">
        <f t="shared" si="11"/>
        <v>37.345466685158826</v>
      </c>
      <c r="V157" s="115">
        <f t="shared" si="11"/>
        <v>192.90953913163213</v>
      </c>
      <c r="W157" s="115">
        <f t="shared" si="11"/>
        <v>402.78278592008758</v>
      </c>
      <c r="X157" s="115">
        <f t="shared" si="11"/>
        <v>185.63164362588464</v>
      </c>
      <c r="Y157" s="115">
        <f t="shared" si="11"/>
        <v>389.73330909136843</v>
      </c>
      <c r="Z157" s="115">
        <f t="shared" si="11"/>
        <v>64.100646260728269</v>
      </c>
      <c r="AA157" s="115">
        <f t="shared" si="11"/>
        <v>231.27857922172444</v>
      </c>
      <c r="AB157" s="115">
        <f t="shared" si="11"/>
        <v>366.86889972204034</v>
      </c>
      <c r="AC157" s="115">
        <f t="shared" si="11"/>
        <v>369.24541269034722</v>
      </c>
      <c r="AD157" s="115">
        <f t="shared" si="9"/>
        <v>6447.4539995484456</v>
      </c>
      <c r="AE157" s="37"/>
    </row>
    <row r="158" spans="1:31" x14ac:dyDescent="0.35">
      <c r="A158" s="50">
        <v>18</v>
      </c>
      <c r="B158" s="115">
        <f t="shared" si="10"/>
        <v>314.06297984272402</v>
      </c>
      <c r="C158" s="115">
        <f t="shared" si="11"/>
        <v>544.35633536764522</v>
      </c>
      <c r="D158" s="115">
        <f t="shared" si="11"/>
        <v>157.58978153749993</v>
      </c>
      <c r="E158" s="115">
        <f t="shared" si="11"/>
        <v>339.27307768837392</v>
      </c>
      <c r="F158" s="115">
        <f t="shared" si="11"/>
        <v>223.12377100376796</v>
      </c>
      <c r="G158" s="115">
        <f t="shared" si="11"/>
        <v>318.95013968015206</v>
      </c>
      <c r="H158" s="115">
        <f t="shared" si="11"/>
        <v>201.17371813105743</v>
      </c>
      <c r="I158" s="115">
        <f t="shared" si="11"/>
        <v>52.287596297700638</v>
      </c>
      <c r="J158" s="115">
        <f t="shared" si="11"/>
        <v>257.56787996227831</v>
      </c>
      <c r="K158" s="115">
        <f t="shared" si="11"/>
        <v>417.14445114702005</v>
      </c>
      <c r="L158" s="115">
        <f t="shared" si="11"/>
        <v>143.57250834822565</v>
      </c>
      <c r="M158" s="115">
        <f t="shared" si="11"/>
        <v>443.882390180963</v>
      </c>
      <c r="N158" s="115">
        <f t="shared" si="11"/>
        <v>247.47479532535843</v>
      </c>
      <c r="O158" s="115">
        <f t="shared" si="11"/>
        <v>104.11491754467708</v>
      </c>
      <c r="P158" s="115">
        <f t="shared" si="11"/>
        <v>135.7611683821145</v>
      </c>
      <c r="Q158" s="115">
        <f t="shared" si="11"/>
        <v>43.433885950184916</v>
      </c>
      <c r="R158" s="115">
        <f t="shared" si="11"/>
        <v>261.84474270563948</v>
      </c>
      <c r="S158" s="115">
        <f t="shared" si="11"/>
        <v>367.155185169589</v>
      </c>
      <c r="T158" s="115">
        <f t="shared" si="11"/>
        <v>217.94648866796655</v>
      </c>
      <c r="U158" s="115">
        <f t="shared" si="11"/>
        <v>42.522321896979008</v>
      </c>
      <c r="V158" s="115">
        <f t="shared" si="11"/>
        <v>221.72753484912761</v>
      </c>
      <c r="W158" s="115">
        <f t="shared" si="11"/>
        <v>459.88049008377004</v>
      </c>
      <c r="X158" s="115">
        <f t="shared" si="11"/>
        <v>210.91374278092965</v>
      </c>
      <c r="Y158" s="115">
        <f t="shared" si="11"/>
        <v>443.30991381295576</v>
      </c>
      <c r="Z158" s="115">
        <f t="shared" si="11"/>
        <v>72.827286864783858</v>
      </c>
      <c r="AA158" s="115">
        <f t="shared" si="11"/>
        <v>263.37665953249831</v>
      </c>
      <c r="AB158" s="115">
        <f t="shared" si="11"/>
        <v>418.06528031837291</v>
      </c>
      <c r="AC158" s="115">
        <f t="shared" si="11"/>
        <v>421.55669502931943</v>
      </c>
      <c r="AD158" s="115">
        <f t="shared" si="9"/>
        <v>7344.8957381016762</v>
      </c>
      <c r="AE158" s="37"/>
    </row>
    <row r="159" spans="1:31" x14ac:dyDescent="0.35">
      <c r="A159" s="50">
        <v>19</v>
      </c>
      <c r="B159" s="115">
        <f t="shared" si="10"/>
        <v>354.15491460838649</v>
      </c>
      <c r="C159" s="115">
        <f t="shared" si="11"/>
        <v>614.27892907076853</v>
      </c>
      <c r="D159" s="115">
        <f t="shared" si="11"/>
        <v>177.87353058190971</v>
      </c>
      <c r="E159" s="115">
        <f t="shared" si="11"/>
        <v>385.5973355190572</v>
      </c>
      <c r="F159" s="115">
        <f t="shared" si="11"/>
        <v>251.60939661626844</v>
      </c>
      <c r="G159" s="115">
        <f t="shared" si="11"/>
        <v>361.08069258840612</v>
      </c>
      <c r="H159" s="115">
        <f t="shared" si="11"/>
        <v>227.38168883562736</v>
      </c>
      <c r="I159" s="115">
        <f t="shared" si="11"/>
        <v>59.644020379172147</v>
      </c>
      <c r="J159" s="115">
        <f t="shared" si="11"/>
        <v>290.83233850505178</v>
      </c>
      <c r="K159" s="115">
        <f t="shared" si="11"/>
        <v>471.95815343631119</v>
      </c>
      <c r="L159" s="115">
        <f t="shared" si="11"/>
        <v>162.00836699399417</v>
      </c>
      <c r="M159" s="115">
        <f t="shared" si="11"/>
        <v>501.35700702186847</v>
      </c>
      <c r="N159" s="115">
        <f t="shared" si="11"/>
        <v>279.74257444313395</v>
      </c>
      <c r="O159" s="115">
        <f t="shared" si="11"/>
        <v>117.24542027124778</v>
      </c>
      <c r="P159" s="115">
        <f t="shared" si="11"/>
        <v>153.34323530120653</v>
      </c>
      <c r="Q159" s="115">
        <f t="shared" si="11"/>
        <v>48.812379247928995</v>
      </c>
      <c r="R159" s="115">
        <f t="shared" si="11"/>
        <v>296.28717247567329</v>
      </c>
      <c r="S159" s="115">
        <f t="shared" si="11"/>
        <v>417.8726593739737</v>
      </c>
      <c r="T159" s="115">
        <f t="shared" si="11"/>
        <v>245.71059988147823</v>
      </c>
      <c r="U159" s="115">
        <f t="shared" si="11"/>
        <v>48.080259164000076</v>
      </c>
      <c r="V159" s="115">
        <f t="shared" si="11"/>
        <v>252.91014089181448</v>
      </c>
      <c r="W159" s="115">
        <f t="shared" si="11"/>
        <v>521.32931682437936</v>
      </c>
      <c r="X159" s="115">
        <f t="shared" si="11"/>
        <v>238.00418326694469</v>
      </c>
      <c r="Y159" s="115">
        <f t="shared" si="11"/>
        <v>500.77790286443752</v>
      </c>
      <c r="Z159" s="115">
        <f t="shared" si="11"/>
        <v>82.17769123283577</v>
      </c>
      <c r="AA159" s="115">
        <f t="shared" si="11"/>
        <v>297.84202478516892</v>
      </c>
      <c r="AB159" s="115">
        <f t="shared" si="11"/>
        <v>473.07027353497728</v>
      </c>
      <c r="AC159" s="115">
        <f t="shared" si="11"/>
        <v>477.85066000607247</v>
      </c>
      <c r="AD159" s="115">
        <f t="shared" si="9"/>
        <v>8308.8328677220961</v>
      </c>
      <c r="AE159" s="37"/>
    </row>
    <row r="160" spans="1:31" x14ac:dyDescent="0.35">
      <c r="A160" s="50">
        <v>20</v>
      </c>
      <c r="B160" s="115">
        <f t="shared" si="10"/>
        <v>396.93236346632602</v>
      </c>
      <c r="C160" s="115">
        <f t="shared" si="11"/>
        <v>688.93437693660201</v>
      </c>
      <c r="D160" s="115">
        <f t="shared" si="11"/>
        <v>199.53489779218148</v>
      </c>
      <c r="E160" s="115">
        <f t="shared" si="11"/>
        <v>435.3672969632309</v>
      </c>
      <c r="F160" s="115">
        <f t="shared" si="11"/>
        <v>282.00339620521368</v>
      </c>
      <c r="G160" s="115">
        <f t="shared" si="11"/>
        <v>406.1941799524962</v>
      </c>
      <c r="H160" s="115">
        <f t="shared" si="11"/>
        <v>255.40509446874478</v>
      </c>
      <c r="I160" s="115">
        <f t="shared" si="11"/>
        <v>67.570710386038286</v>
      </c>
      <c r="J160" s="115">
        <f t="shared" si="11"/>
        <v>326.36869424381615</v>
      </c>
      <c r="K160" s="115">
        <f t="shared" si="11"/>
        <v>530.62119512330946</v>
      </c>
      <c r="L160" s="115">
        <f t="shared" si="11"/>
        <v>181.69141245822826</v>
      </c>
      <c r="M160" s="115">
        <f t="shared" si="11"/>
        <v>562.77365609014987</v>
      </c>
      <c r="N160" s="115">
        <f t="shared" si="11"/>
        <v>314.24866438386408</v>
      </c>
      <c r="O160" s="115">
        <f t="shared" si="11"/>
        <v>131.23722107702295</v>
      </c>
      <c r="P160" s="115">
        <f t="shared" si="11"/>
        <v>172.13160091097126</v>
      </c>
      <c r="Q160" s="115">
        <f t="shared" si="11"/>
        <v>54.532259402989894</v>
      </c>
      <c r="R160" s="115">
        <f t="shared" si="11"/>
        <v>333.15226772117819</v>
      </c>
      <c r="S160" s="115">
        <f t="shared" si="11"/>
        <v>472.4249325717052</v>
      </c>
      <c r="T160" s="115">
        <f t="shared" si="11"/>
        <v>275.3278640677517</v>
      </c>
      <c r="U160" s="115">
        <f t="shared" si="11"/>
        <v>54.025238734970088</v>
      </c>
      <c r="V160" s="115">
        <f t="shared" si="11"/>
        <v>286.50870646113555</v>
      </c>
      <c r="W160" s="115">
        <f t="shared" si="11"/>
        <v>587.20606060000091</v>
      </c>
      <c r="X160" s="115">
        <f t="shared" ref="C160:AC167" si="12">X124/$B$138</f>
        <v>266.92813322717507</v>
      </c>
      <c r="Y160" s="115">
        <f t="shared" si="12"/>
        <v>562.19503623017602</v>
      </c>
      <c r="Z160" s="115">
        <f t="shared" si="12"/>
        <v>92.160515092853444</v>
      </c>
      <c r="AA160" s="115">
        <f t="shared" si="12"/>
        <v>334.71196350689354</v>
      </c>
      <c r="AB160" s="115">
        <f t="shared" si="12"/>
        <v>531.94580449366879</v>
      </c>
      <c r="AC160" s="115">
        <f t="shared" si="12"/>
        <v>538.19738875998098</v>
      </c>
      <c r="AD160" s="115">
        <f t="shared" ref="AD160" si="13">AD124/$B$138</f>
        <v>9340.3309313286718</v>
      </c>
      <c r="AE160" s="37"/>
    </row>
    <row r="161" spans="1:31" x14ac:dyDescent="0.35">
      <c r="A161" s="50">
        <v>21</v>
      </c>
      <c r="B161" s="115">
        <f t="shared" si="10"/>
        <v>442.42921891066311</v>
      </c>
      <c r="C161" s="115">
        <f t="shared" si="12"/>
        <v>768.38528087239035</v>
      </c>
      <c r="D161" s="115">
        <f t="shared" si="12"/>
        <v>222.5923749762938</v>
      </c>
      <c r="E161" s="115">
        <f t="shared" si="12"/>
        <v>488.64646132186942</v>
      </c>
      <c r="F161" s="115">
        <f t="shared" si="12"/>
        <v>314.3298716465207</v>
      </c>
      <c r="G161" s="115">
        <f t="shared" si="12"/>
        <v>454.33764136150518</v>
      </c>
      <c r="H161" s="115">
        <f t="shared" si="12"/>
        <v>285.2703458049769</v>
      </c>
      <c r="I161" s="115">
        <f t="shared" si="12"/>
        <v>76.079389074289054</v>
      </c>
      <c r="J161" s="115">
        <f t="shared" si="12"/>
        <v>364.20817224155024</v>
      </c>
      <c r="K161" s="115">
        <f t="shared" si="12"/>
        <v>593.19253348634516</v>
      </c>
      <c r="L161" s="115">
        <f t="shared" si="12"/>
        <v>202.63810198277096</v>
      </c>
      <c r="M161" s="115">
        <f t="shared" si="12"/>
        <v>628.18746919111447</v>
      </c>
      <c r="N161" s="115">
        <f t="shared" si="12"/>
        <v>351.02580354229167</v>
      </c>
      <c r="O161" s="115">
        <f t="shared" si="12"/>
        <v>146.10012520605696</v>
      </c>
      <c r="P161" s="115">
        <f t="shared" si="12"/>
        <v>192.14315836495854</v>
      </c>
      <c r="Q161" s="115">
        <f t="shared" si="12"/>
        <v>60.596732088927581</v>
      </c>
      <c r="R161" s="115">
        <f t="shared" si="12"/>
        <v>372.47735261187012</v>
      </c>
      <c r="S161" s="115">
        <f t="shared" si="12"/>
        <v>530.88595153857148</v>
      </c>
      <c r="T161" s="115">
        <f t="shared" si="12"/>
        <v>306.821283788475</v>
      </c>
      <c r="U161" s="115">
        <f t="shared" si="12"/>
        <v>60.363006575086516</v>
      </c>
      <c r="V161" s="115">
        <f t="shared" si="12"/>
        <v>322.57283005092091</v>
      </c>
      <c r="W161" s="115">
        <f t="shared" si="12"/>
        <v>657.58481299805237</v>
      </c>
      <c r="X161" s="115">
        <f t="shared" si="12"/>
        <v>297.70983527059713</v>
      </c>
      <c r="Y161" s="115">
        <f t="shared" si="12"/>
        <v>627.61697669673765</v>
      </c>
      <c r="Z161" s="115">
        <f t="shared" si="12"/>
        <v>102.78409567497235</v>
      </c>
      <c r="AA161" s="115">
        <f t="shared" si="12"/>
        <v>374.0224253727298</v>
      </c>
      <c r="AB161" s="115">
        <f t="shared" si="12"/>
        <v>594.75158763120839</v>
      </c>
      <c r="AC161" s="115">
        <f t="shared" si="12"/>
        <v>602.66449460346951</v>
      </c>
      <c r="AD161" s="115">
        <f t="shared" ref="AD161" si="14">AD125/$B$138</f>
        <v>10440.417332885214</v>
      </c>
      <c r="AE161" s="37"/>
    </row>
    <row r="162" spans="1:31" x14ac:dyDescent="0.35">
      <c r="A162" s="50">
        <v>22</v>
      </c>
      <c r="B162" s="115">
        <f t="shared" si="10"/>
        <v>490.67817634408152</v>
      </c>
      <c r="C162" s="115">
        <f t="shared" si="12"/>
        <v>852.6920532038547</v>
      </c>
      <c r="D162" s="115">
        <f t="shared" si="12"/>
        <v>247.06380909935373</v>
      </c>
      <c r="E162" s="115">
        <f t="shared" si="12"/>
        <v>545.49623518954024</v>
      </c>
      <c r="F162" s="115">
        <f t="shared" si="12"/>
        <v>348.61207366129088</v>
      </c>
      <c r="G162" s="115">
        <f t="shared" si="12"/>
        <v>505.55652540968521</v>
      </c>
      <c r="H162" s="115">
        <f t="shared" si="12"/>
        <v>317.00294702844445</v>
      </c>
      <c r="I162" s="115">
        <f t="shared" si="12"/>
        <v>85.181399094075829</v>
      </c>
      <c r="J162" s="115">
        <f t="shared" si="12"/>
        <v>404.38091382984487</v>
      </c>
      <c r="K162" s="115">
        <f t="shared" si="12"/>
        <v>659.72912124783011</v>
      </c>
      <c r="L162" s="115">
        <f t="shared" si="12"/>
        <v>224.86431691437335</v>
      </c>
      <c r="M162" s="115">
        <f t="shared" si="12"/>
        <v>697.65167122392063</v>
      </c>
      <c r="N162" s="115">
        <f t="shared" si="12"/>
        <v>390.10560766040288</v>
      </c>
      <c r="O162" s="115">
        <f t="shared" si="12"/>
        <v>161.84358359258115</v>
      </c>
      <c r="P162" s="115">
        <f t="shared" si="12"/>
        <v>213.39421666507121</v>
      </c>
      <c r="Q162" s="115">
        <f t="shared" si="12"/>
        <v>67.008881482671498</v>
      </c>
      <c r="R162" s="115">
        <f t="shared" si="12"/>
        <v>414.29848363841933</v>
      </c>
      <c r="S162" s="115">
        <f t="shared" si="12"/>
        <v>593.32724286564451</v>
      </c>
      <c r="T162" s="115">
        <f t="shared" si="12"/>
        <v>340.21304626041643</v>
      </c>
      <c r="U162" s="115">
        <f t="shared" si="12"/>
        <v>67.099112160749357</v>
      </c>
      <c r="V162" s="115">
        <f t="shared" si="12"/>
        <v>361.15050164120123</v>
      </c>
      <c r="W162" s="115">
        <f t="shared" si="12"/>
        <v>732.53718524860972</v>
      </c>
      <c r="X162" s="115">
        <f t="shared" si="12"/>
        <v>330.37268402280557</v>
      </c>
      <c r="Y162" s="115">
        <f t="shared" si="12"/>
        <v>697.09746469951119</v>
      </c>
      <c r="Z162" s="115">
        <f t="shared" si="12"/>
        <v>114.05647840482402</v>
      </c>
      <c r="AA162" s="115">
        <f t="shared" si="12"/>
        <v>415.80813232946127</v>
      </c>
      <c r="AB162" s="115">
        <f t="shared" si="12"/>
        <v>661.54530975780915</v>
      </c>
      <c r="AC162" s="115">
        <f t="shared" si="12"/>
        <v>671.31732622774234</v>
      </c>
      <c r="AD162" s="115">
        <f t="shared" ref="AD162" si="15">AD126/$B$138</f>
        <v>11610.084498904218</v>
      </c>
      <c r="AE162" s="37"/>
    </row>
    <row r="163" spans="1:31" x14ac:dyDescent="0.35">
      <c r="A163" s="50">
        <v>23</v>
      </c>
      <c r="B163" s="115">
        <f t="shared" si="10"/>
        <v>541.71083006954632</v>
      </c>
      <c r="C163" s="115">
        <f t="shared" si="12"/>
        <v>941.91309158357831</v>
      </c>
      <c r="D163" s="115">
        <f t="shared" si="12"/>
        <v>272.96645373443874</v>
      </c>
      <c r="E163" s="115">
        <f t="shared" si="12"/>
        <v>605.97609560267074</v>
      </c>
      <c r="F163" s="115">
        <f t="shared" si="12"/>
        <v>384.87247006372871</v>
      </c>
      <c r="G163" s="115">
        <f t="shared" si="12"/>
        <v>559.89481508675044</v>
      </c>
      <c r="H163" s="115">
        <f t="shared" si="12"/>
        <v>350.62756761514191</v>
      </c>
      <c r="I163" s="115">
        <f t="shared" si="12"/>
        <v>94.887732415493517</v>
      </c>
      <c r="J163" s="115">
        <f t="shared" si="12"/>
        <v>446.91606291611998</v>
      </c>
      <c r="K163" s="115">
        <f t="shared" si="12"/>
        <v>730.28606489799063</v>
      </c>
      <c r="L163" s="115">
        <f t="shared" si="12"/>
        <v>248.3854087172522</v>
      </c>
      <c r="M163" s="115">
        <f t="shared" si="12"/>
        <v>771.21773183831726</v>
      </c>
      <c r="N163" s="115">
        <f t="shared" si="12"/>
        <v>431.51865880451788</v>
      </c>
      <c r="O163" s="115">
        <f t="shared" si="12"/>
        <v>178.47672152016563</v>
      </c>
      <c r="P163" s="115">
        <f t="shared" si="12"/>
        <v>235.90054711450932</v>
      </c>
      <c r="Q163" s="115">
        <f t="shared" si="12"/>
        <v>73.771680263842526</v>
      </c>
      <c r="R163" s="115">
        <f t="shared" si="12"/>
        <v>458.65054969273149</v>
      </c>
      <c r="S163" s="115">
        <f t="shared" si="12"/>
        <v>659.81810107778199</v>
      </c>
      <c r="T163" s="115">
        <f t="shared" si="12"/>
        <v>375.52458882554907</v>
      </c>
      <c r="U163" s="115">
        <f t="shared" si="12"/>
        <v>74.238924034920174</v>
      </c>
      <c r="V163" s="115">
        <f t="shared" si="12"/>
        <v>402.28822723103741</v>
      </c>
      <c r="W163" s="115">
        <f t="shared" si="12"/>
        <v>812.13250287746303</v>
      </c>
      <c r="X163" s="115">
        <f t="shared" si="12"/>
        <v>364.93929386682129</v>
      </c>
      <c r="Y163" s="115">
        <f t="shared" si="12"/>
        <v>770.68847111519449</v>
      </c>
      <c r="Z163" s="115">
        <f t="shared" si="12"/>
        <v>125.98544021974232</v>
      </c>
      <c r="AA163" s="115">
        <f t="shared" si="12"/>
        <v>460.10267573924273</v>
      </c>
      <c r="AB163" s="115">
        <f t="shared" si="12"/>
        <v>732.38279011682266</v>
      </c>
      <c r="AC163" s="115">
        <f t="shared" si="12"/>
        <v>744.21914546256517</v>
      </c>
      <c r="AD163" s="115">
        <f t="shared" ref="AD163" si="16">AD127/$B$138</f>
        <v>12850.292642503939</v>
      </c>
      <c r="AE163" s="37"/>
    </row>
    <row r="164" spans="1:31" x14ac:dyDescent="0.35">
      <c r="A164" s="50">
        <v>24</v>
      </c>
      <c r="B164" s="115">
        <f t="shared" si="10"/>
        <v>595.55775765558678</v>
      </c>
      <c r="C164" s="115">
        <f t="shared" si="12"/>
        <v>1036.1049327610756</v>
      </c>
      <c r="D164" s="115">
        <f t="shared" si="12"/>
        <v>300.31701429963863</v>
      </c>
      <c r="E164" s="115">
        <f t="shared" si="12"/>
        <v>670.14373375113951</v>
      </c>
      <c r="F164" s="115">
        <f t="shared" si="12"/>
        <v>423.13280574321033</v>
      </c>
      <c r="G164" s="115">
        <f t="shared" si="12"/>
        <v>617.39513813294593</v>
      </c>
      <c r="H164" s="115">
        <f t="shared" si="12"/>
        <v>386.16810556552986</v>
      </c>
      <c r="I164" s="115">
        <f t="shared" si="12"/>
        <v>105.20905626353999</v>
      </c>
      <c r="J164" s="115">
        <f t="shared" si="12"/>
        <v>491.84184187867373</v>
      </c>
      <c r="K164" s="115">
        <f t="shared" si="12"/>
        <v>804.91676401040661</v>
      </c>
      <c r="L164" s="115">
        <f t="shared" si="12"/>
        <v>273.21623942424543</v>
      </c>
      <c r="M164" s="115">
        <f t="shared" si="12"/>
        <v>848.93549880989042</v>
      </c>
      <c r="N164" s="115">
        <f t="shared" si="12"/>
        <v>475.29458363817537</v>
      </c>
      <c r="O164" s="115">
        <f t="shared" si="12"/>
        <v>196.00836379248443</v>
      </c>
      <c r="P164" s="115">
        <f t="shared" si="12"/>
        <v>259.6774241713706</v>
      </c>
      <c r="Q164" s="115">
        <f t="shared" si="12"/>
        <v>80.887998385127503</v>
      </c>
      <c r="R164" s="115">
        <f t="shared" si="12"/>
        <v>505.56736013575181</v>
      </c>
      <c r="S164" s="115">
        <f t="shared" si="12"/>
        <v>730.42575438063636</v>
      </c>
      <c r="T164" s="115">
        <f t="shared" si="12"/>
        <v>412.77665648525789</v>
      </c>
      <c r="U164" s="115">
        <f t="shared" si="12"/>
        <v>81.787643492360587</v>
      </c>
      <c r="V164" s="115">
        <f t="shared" si="12"/>
        <v>446.0311385971101</v>
      </c>
      <c r="W164" s="115">
        <f t="shared" si="12"/>
        <v>896.43797707748752</v>
      </c>
      <c r="X164" s="115">
        <f t="shared" si="12"/>
        <v>401.43155849702674</v>
      </c>
      <c r="Y164" s="115">
        <f t="shared" si="12"/>
        <v>848.44033164236328</v>
      </c>
      <c r="Z164" s="115">
        <f t="shared" si="12"/>
        <v>138.57851006668469</v>
      </c>
      <c r="AA164" s="115">
        <f t="shared" si="12"/>
        <v>506.93860184791447</v>
      </c>
      <c r="AB164" s="115">
        <f t="shared" si="12"/>
        <v>807.31812123389034</v>
      </c>
      <c r="AC164" s="115">
        <f t="shared" si="12"/>
        <v>821.43128377226299</v>
      </c>
      <c r="AD164" s="115">
        <f t="shared" ref="AD164" si="17">AD128/$B$138</f>
        <v>14161.972195511789</v>
      </c>
      <c r="AE164" s="37"/>
    </row>
    <row r="165" spans="1:31" x14ac:dyDescent="0.35">
      <c r="A165" s="50">
        <v>25</v>
      </c>
      <c r="B165" s="115">
        <f t="shared" si="10"/>
        <v>652.24859451925988</v>
      </c>
      <c r="C165" s="115">
        <f t="shared" si="12"/>
        <v>1135.3223885625248</v>
      </c>
      <c r="D165" s="115">
        <f t="shared" si="12"/>
        <v>329.13168806502506</v>
      </c>
      <c r="E165" s="115">
        <f t="shared" si="12"/>
        <v>738.0551823022829</v>
      </c>
      <c r="F165" s="115">
        <f t="shared" si="12"/>
        <v>463.41415569155157</v>
      </c>
      <c r="G165" s="115">
        <f t="shared" si="12"/>
        <v>678.09886472780204</v>
      </c>
      <c r="H165" s="115">
        <f t="shared" si="12"/>
        <v>423.64774335345174</v>
      </c>
      <c r="I165" s="115">
        <f t="shared" si="12"/>
        <v>116.15573610829327</v>
      </c>
      <c r="J165" s="115">
        <f t="shared" si="12"/>
        <v>539.18561869676375</v>
      </c>
      <c r="K165" s="115">
        <f t="shared" si="12"/>
        <v>883.67303454677744</v>
      </c>
      <c r="L165" s="115">
        <f t="shared" si="12"/>
        <v>299.37121740746971</v>
      </c>
      <c r="M165" s="115">
        <f t="shared" si="12"/>
        <v>930.85331602442284</v>
      </c>
      <c r="N165" s="115">
        <f t="shared" si="12"/>
        <v>521.46212268105467</v>
      </c>
      <c r="O165" s="115">
        <f t="shared" si="12"/>
        <v>214.44705697079561</v>
      </c>
      <c r="P165" s="115">
        <f t="shared" si="12"/>
        <v>284.73966158822009</v>
      </c>
      <c r="Q165" s="115">
        <f t="shared" si="12"/>
        <v>88.360610810500603</v>
      </c>
      <c r="R165" s="115">
        <f t="shared" si="12"/>
        <v>555.08172274673166</v>
      </c>
      <c r="S165" s="115">
        <f t="shared" si="12"/>
        <v>805.21551154140525</v>
      </c>
      <c r="T165" s="115">
        <f t="shared" si="12"/>
        <v>451.98935275803427</v>
      </c>
      <c r="U165" s="115">
        <f t="shared" si="12"/>
        <v>89.75031668992159</v>
      </c>
      <c r="V165" s="115">
        <f t="shared" si="12"/>
        <v>492.42309058915669</v>
      </c>
      <c r="W165" s="115">
        <f t="shared" si="12"/>
        <v>985.51885646034748</v>
      </c>
      <c r="X165" s="115">
        <f t="shared" si="12"/>
        <v>439.87070358292038</v>
      </c>
      <c r="Y165" s="115">
        <f t="shared" si="12"/>
        <v>930.40186568066974</v>
      </c>
      <c r="Z165" s="115">
        <f t="shared" si="12"/>
        <v>151.84298702828835</v>
      </c>
      <c r="AA165" s="115">
        <f t="shared" si="12"/>
        <v>556.34748742038278</v>
      </c>
      <c r="AB165" s="115">
        <f t="shared" si="12"/>
        <v>886.40379358425685</v>
      </c>
      <c r="AC165" s="115">
        <f t="shared" si="12"/>
        <v>903.01328083281999</v>
      </c>
      <c r="AD165" s="115">
        <f t="shared" ref="AD165" si="18">AD129/$B$138</f>
        <v>15546.025960971134</v>
      </c>
      <c r="AE165" s="37"/>
    </row>
    <row r="166" spans="1:31" x14ac:dyDescent="0.35">
      <c r="A166" s="50">
        <v>26</v>
      </c>
      <c r="B166" s="115">
        <f t="shared" si="10"/>
        <v>711.81210021486959</v>
      </c>
      <c r="C166" s="115">
        <f t="shared" si="12"/>
        <v>1239.6186667824111</v>
      </c>
      <c r="D166" s="115">
        <f t="shared" si="12"/>
        <v>359.42619972360148</v>
      </c>
      <c r="E166" s="115">
        <f t="shared" si="12"/>
        <v>809.76492880232047</v>
      </c>
      <c r="F166" s="115">
        <f t="shared" si="12"/>
        <v>505.73697213340921</v>
      </c>
      <c r="G166" s="115">
        <f t="shared" si="12"/>
        <v>742.04619442628496</v>
      </c>
      <c r="H166" s="115">
        <f t="shared" si="12"/>
        <v>463.08899769448652</v>
      </c>
      <c r="I166" s="115">
        <f t="shared" si="12"/>
        <v>127.73785615196434</v>
      </c>
      <c r="J166" s="115">
        <f t="shared" si="12"/>
        <v>588.97396664548171</v>
      </c>
      <c r="K166" s="115">
        <f t="shared" si="12"/>
        <v>966.60521857201093</v>
      </c>
      <c r="L166" s="115">
        <f t="shared" si="12"/>
        <v>326.86432917947241</v>
      </c>
      <c r="M166" s="115">
        <f t="shared" si="12"/>
        <v>1017.018128405115</v>
      </c>
      <c r="N166" s="115">
        <f t="shared" si="12"/>
        <v>570.0491919188795</v>
      </c>
      <c r="O166" s="115">
        <f t="shared" si="12"/>
        <v>233.80108912582395</v>
      </c>
      <c r="P166" s="115">
        <f t="shared" si="12"/>
        <v>311.10164455239664</v>
      </c>
      <c r="Q166" s="115">
        <f t="shared" si="12"/>
        <v>96.192204379835275</v>
      </c>
      <c r="R166" s="115">
        <f t="shared" si="12"/>
        <v>607.22551308378002</v>
      </c>
      <c r="S166" s="115">
        <f t="shared" si="12"/>
        <v>884.25089273767264</v>
      </c>
      <c r="T166" s="115">
        <f t="shared" si="12"/>
        <v>493.18218487681003</v>
      </c>
      <c r="U166" s="115">
        <f t="shared" si="12"/>
        <v>98.131845420263616</v>
      </c>
      <c r="V166" s="115">
        <f t="shared" si="12"/>
        <v>541.50674783154113</v>
      </c>
      <c r="W166" s="115">
        <f t="shared" si="12"/>
        <v>1079.4385621477004</v>
      </c>
      <c r="X166" s="115">
        <f t="shared" si="12"/>
        <v>480.27733358927884</v>
      </c>
      <c r="Y166" s="115">
        <f t="shared" si="12"/>
        <v>1016.6204820586148</v>
      </c>
      <c r="Z166" s="115">
        <f t="shared" si="12"/>
        <v>165.78595643736898</v>
      </c>
      <c r="AA166" s="115">
        <f t="shared" si="12"/>
        <v>608.36000703104094</v>
      </c>
      <c r="AB166" s="115">
        <f t="shared" si="12"/>
        <v>969.69080652466789</v>
      </c>
      <c r="AC166" s="115">
        <f t="shared" si="12"/>
        <v>989.02300789297033</v>
      </c>
      <c r="AD166" s="115">
        <f t="shared" ref="AD166" si="19">AD130/$B$138</f>
        <v>17003.331028340071</v>
      </c>
      <c r="AE166" s="37"/>
    </row>
    <row r="167" spans="1:31" x14ac:dyDescent="0.35">
      <c r="A167" s="50">
        <v>27</v>
      </c>
      <c r="B167" s="115">
        <f t="shared" si="10"/>
        <v>774.27621764047854</v>
      </c>
      <c r="C167" s="115">
        <f t="shared" si="12"/>
        <v>1349.0454791885904</v>
      </c>
      <c r="D167" s="115">
        <f t="shared" si="12"/>
        <v>391.21583317319511</v>
      </c>
      <c r="E167" s="115">
        <f t="shared" si="12"/>
        <v>885.32601716664624</v>
      </c>
      <c r="F167" s="115">
        <f t="shared" si="12"/>
        <v>550.12112662150173</v>
      </c>
      <c r="G167" s="115">
        <f t="shared" si="12"/>
        <v>809.27623390280075</v>
      </c>
      <c r="H167" s="115">
        <f t="shared" si="12"/>
        <v>504.51376403287367</v>
      </c>
      <c r="I167" s="115">
        <f t="shared" si="12"/>
        <v>139.96523767339283</v>
      </c>
      <c r="J167" s="115">
        <f t="shared" si="12"/>
        <v>641.23271763898811</v>
      </c>
      <c r="K167" s="115">
        <f t="shared" si="12"/>
        <v>1053.7622823535373</v>
      </c>
      <c r="L167" s="115">
        <f t="shared" si="12"/>
        <v>355.70916780411676</v>
      </c>
      <c r="M167" s="115">
        <f t="shared" si="12"/>
        <v>1107.4755756845088</v>
      </c>
      <c r="N167" s="115">
        <f t="shared" si="12"/>
        <v>621.08293787688262</v>
      </c>
      <c r="O167" s="115">
        <f t="shared" si="12"/>
        <v>254.07850746849357</v>
      </c>
      <c r="P167" s="115">
        <f t="shared" si="12"/>
        <v>338.77735840954625</v>
      </c>
      <c r="Q167" s="115">
        <f t="shared" si="12"/>
        <v>104.38538392883811</v>
      </c>
      <c r="R167" s="115">
        <f t="shared" si="12"/>
        <v>662.0297365029943</v>
      </c>
      <c r="S167" s="115">
        <f t="shared" si="12"/>
        <v>967.59374668764633</v>
      </c>
      <c r="T167" s="115">
        <f t="shared" si="12"/>
        <v>536.37410415352895</v>
      </c>
      <c r="U167" s="115">
        <f t="shared" si="12"/>
        <v>106.93699674332859</v>
      </c>
      <c r="V167" s="115">
        <f t="shared" si="12"/>
        <v>593.32366235702455</v>
      </c>
      <c r="W167" s="115">
        <f t="shared" si="12"/>
        <v>1178.2588086155265</v>
      </c>
      <c r="X167" s="115">
        <f t="shared" si="12"/>
        <v>522.67147360537899</v>
      </c>
      <c r="Y167" s="115">
        <f t="shared" si="12"/>
        <v>1107.1422735249992</v>
      </c>
      <c r="Z167" s="115">
        <f t="shared" si="12"/>
        <v>180.41430427340279</v>
      </c>
      <c r="AA167" s="115">
        <f t="shared" si="12"/>
        <v>663.00599322222797</v>
      </c>
      <c r="AB167" s="115">
        <f t="shared" si="12"/>
        <v>1057.2287674845022</v>
      </c>
      <c r="AC167" s="115">
        <f t="shared" si="12"/>
        <v>1079.5167781238222</v>
      </c>
      <c r="AD167" s="115">
        <f t="shared" ref="AD167" si="20">AD131/$B$138</f>
        <v>18534.740485858776</v>
      </c>
      <c r="AE167" s="37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92D93-9CFF-4598-82F2-B575A023E293}">
  <sheetPr codeName="Sheet13"/>
  <dimension ref="A1:AD167"/>
  <sheetViews>
    <sheetView topLeftCell="A148" workbookViewId="0">
      <selection activeCell="F102" sqref="F102"/>
    </sheetView>
  </sheetViews>
  <sheetFormatPr defaultRowHeight="14.5" x14ac:dyDescent="0.35"/>
  <cols>
    <col min="1" max="1" width="35.7265625" bestFit="1" customWidth="1"/>
    <col min="2" max="8" width="16.6328125" bestFit="1" customWidth="1"/>
    <col min="9" max="9" width="15.6328125" bestFit="1" customWidth="1"/>
    <col min="10" max="14" width="16.6328125" bestFit="1" customWidth="1"/>
    <col min="15" max="17" width="15.6328125" bestFit="1" customWidth="1"/>
    <col min="18" max="20" width="16.6328125" bestFit="1" customWidth="1"/>
    <col min="21" max="21" width="15.6328125" bestFit="1" customWidth="1"/>
    <col min="22" max="25" width="16.6328125" bestFit="1" customWidth="1"/>
    <col min="26" max="26" width="15.6328125" bestFit="1" customWidth="1"/>
    <col min="27" max="29" width="16.6328125" bestFit="1" customWidth="1"/>
    <col min="30" max="30" width="23.6328125" bestFit="1" customWidth="1"/>
  </cols>
  <sheetData>
    <row r="1" spans="1:30" x14ac:dyDescent="0.35">
      <c r="A1" s="93" t="s">
        <v>98</v>
      </c>
      <c r="B1" s="94"/>
    </row>
    <row r="2" spans="1:30" x14ac:dyDescent="0.35">
      <c r="A2" s="95" t="s">
        <v>99</v>
      </c>
      <c r="B2" s="96"/>
    </row>
    <row r="3" spans="1:30" x14ac:dyDescent="0.35">
      <c r="A3" s="97" t="s">
        <v>115</v>
      </c>
      <c r="B3" s="98">
        <f>8.8/50</f>
        <v>0.17600000000000002</v>
      </c>
    </row>
    <row r="4" spans="1:30" x14ac:dyDescent="0.35">
      <c r="A4" s="97" t="s">
        <v>100</v>
      </c>
      <c r="B4" s="99">
        <v>17500</v>
      </c>
    </row>
    <row r="5" spans="1:30" x14ac:dyDescent="0.35">
      <c r="A5" s="97"/>
      <c r="B5" s="96"/>
    </row>
    <row r="6" spans="1:30" ht="15" thickBot="1" x14ac:dyDescent="0.4">
      <c r="A6" s="100" t="s">
        <v>116</v>
      </c>
      <c r="B6" s="101">
        <f>$B$3*$B$4</f>
        <v>3080.0000000000005</v>
      </c>
    </row>
    <row r="7" spans="1:30" ht="15" thickBot="1" x14ac:dyDescent="0.4">
      <c r="A7" s="46"/>
      <c r="B7" s="46"/>
    </row>
    <row r="8" spans="1:30" x14ac:dyDescent="0.35">
      <c r="A8" s="93" t="s">
        <v>113</v>
      </c>
      <c r="B8" s="94"/>
    </row>
    <row r="9" spans="1:30" x14ac:dyDescent="0.35">
      <c r="A9" s="95" t="s">
        <v>102</v>
      </c>
      <c r="B9" s="96"/>
    </row>
    <row r="10" spans="1:30" x14ac:dyDescent="0.35">
      <c r="A10" s="97" t="s">
        <v>115</v>
      </c>
      <c r="B10" s="98">
        <f>150/1000</f>
        <v>0.15</v>
      </c>
    </row>
    <row r="11" spans="1:30" x14ac:dyDescent="0.35">
      <c r="A11" s="97" t="s">
        <v>100</v>
      </c>
      <c r="B11" s="99">
        <v>17500</v>
      </c>
    </row>
    <row r="12" spans="1:30" x14ac:dyDescent="0.35">
      <c r="A12" s="97"/>
      <c r="B12" s="96"/>
    </row>
    <row r="13" spans="1:30" ht="15" thickBot="1" x14ac:dyDescent="0.4">
      <c r="A13" s="100" t="s">
        <v>119</v>
      </c>
      <c r="B13" s="101">
        <f>$B$10*$B$11</f>
        <v>2625</v>
      </c>
    </row>
    <row r="15" spans="1:30" x14ac:dyDescent="0.35">
      <c r="A15" s="51" t="s">
        <v>88</v>
      </c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</row>
    <row r="16" spans="1:30" x14ac:dyDescent="0.35">
      <c r="A16" s="49" t="s">
        <v>83</v>
      </c>
      <c r="B16" s="49" t="s">
        <v>38</v>
      </c>
      <c r="C16" s="49" t="s">
        <v>39</v>
      </c>
      <c r="D16" s="49" t="s">
        <v>40</v>
      </c>
      <c r="E16" s="49" t="s">
        <v>41</v>
      </c>
      <c r="F16" s="49" t="s">
        <v>42</v>
      </c>
      <c r="G16" s="49" t="s">
        <v>43</v>
      </c>
      <c r="H16" s="49" t="s">
        <v>44</v>
      </c>
      <c r="I16" s="49" t="s">
        <v>45</v>
      </c>
      <c r="J16" s="49" t="s">
        <v>46</v>
      </c>
      <c r="K16" s="49" t="s">
        <v>47</v>
      </c>
      <c r="L16" s="49" t="s">
        <v>48</v>
      </c>
      <c r="M16" s="49" t="s">
        <v>49</v>
      </c>
      <c r="N16" s="49" t="s">
        <v>50</v>
      </c>
      <c r="O16" s="49" t="s">
        <v>51</v>
      </c>
      <c r="P16" s="49" t="s">
        <v>52</v>
      </c>
      <c r="Q16" s="49" t="s">
        <v>53</v>
      </c>
      <c r="R16" s="49" t="s">
        <v>54</v>
      </c>
      <c r="S16" s="49" t="s">
        <v>55</v>
      </c>
      <c r="T16" s="49" t="s">
        <v>56</v>
      </c>
      <c r="U16" s="49" t="s">
        <v>57</v>
      </c>
      <c r="V16" s="49" t="s">
        <v>58</v>
      </c>
      <c r="W16" s="49" t="s">
        <v>59</v>
      </c>
      <c r="X16" s="49" t="s">
        <v>60</v>
      </c>
      <c r="Y16" s="49" t="s">
        <v>61</v>
      </c>
      <c r="Z16" s="49" t="s">
        <v>62</v>
      </c>
      <c r="AA16" s="49" t="s">
        <v>63</v>
      </c>
      <c r="AB16" s="49" t="s">
        <v>64</v>
      </c>
      <c r="AC16" s="49" t="s">
        <v>65</v>
      </c>
      <c r="AD16" s="49" t="s">
        <v>89</v>
      </c>
    </row>
    <row r="17" spans="1:30" x14ac:dyDescent="0.35">
      <c r="A17" s="48">
        <v>2</v>
      </c>
      <c r="B17" s="50">
        <v>5.3726790120379837</v>
      </c>
      <c r="C17" s="50">
        <v>8.9248560675921542</v>
      </c>
      <c r="D17" s="50">
        <v>2.5562395633427215</v>
      </c>
      <c r="E17" s="50">
        <v>3.9873389327816966</v>
      </c>
      <c r="F17" s="50">
        <v>3.7998155671310725</v>
      </c>
      <c r="G17" s="50">
        <v>4.4054532313137109</v>
      </c>
      <c r="H17" s="50">
        <v>3.119706901278569</v>
      </c>
      <c r="I17" s="50">
        <v>0.48092116741021362</v>
      </c>
      <c r="J17" s="50">
        <v>4.1174388754579674</v>
      </c>
      <c r="K17" s="50">
        <v>6.0877800762654841</v>
      </c>
      <c r="L17" s="50">
        <v>2.3696134386760712</v>
      </c>
      <c r="M17" s="50">
        <v>7.0666699897814231</v>
      </c>
      <c r="N17" s="50">
        <v>3.7513645539964613</v>
      </c>
      <c r="O17" s="50">
        <v>1.867158487650475</v>
      </c>
      <c r="P17" s="50">
        <v>2.1246666500510929</v>
      </c>
      <c r="Q17" s="50">
        <v>0.84250928395184821</v>
      </c>
      <c r="R17" s="50">
        <v>3.7495700720285128</v>
      </c>
      <c r="S17" s="50">
        <v>3.6401066719836508</v>
      </c>
      <c r="T17" s="50">
        <v>3.7477755900605643</v>
      </c>
      <c r="U17" s="50">
        <v>0.64960247239737812</v>
      </c>
      <c r="V17" s="50">
        <v>2.0250729008299482</v>
      </c>
      <c r="W17" s="50">
        <v>5.9630635794930598</v>
      </c>
      <c r="X17" s="50">
        <v>3.4759115719163578</v>
      </c>
      <c r="Y17" s="50">
        <v>7.0209106995987351</v>
      </c>
      <c r="Z17" s="50">
        <v>1.1843580988460485</v>
      </c>
      <c r="AA17" s="50">
        <v>3.9774692819579798</v>
      </c>
      <c r="AB17" s="50">
        <v>6.0707324975699732</v>
      </c>
      <c r="AC17" s="50">
        <v>5.621214764598859</v>
      </c>
      <c r="AD17" s="50">
        <v>108</v>
      </c>
    </row>
    <row r="18" spans="1:30" x14ac:dyDescent="0.35">
      <c r="A18" s="48">
        <v>3</v>
      </c>
      <c r="B18" s="50">
        <v>5.9868026394721054</v>
      </c>
      <c r="C18" s="50">
        <v>10.272945410917817</v>
      </c>
      <c r="D18" s="50">
        <v>2.9324135172965407</v>
      </c>
      <c r="E18" s="50">
        <v>4.5820835832833433</v>
      </c>
      <c r="F18" s="50">
        <v>4.289142171565687</v>
      </c>
      <c r="G18" s="50">
        <v>5.4119176164767051</v>
      </c>
      <c r="H18" s="50">
        <v>3.4823035392921415</v>
      </c>
      <c r="I18" s="50">
        <v>0.53989202159568084</v>
      </c>
      <c r="J18" s="50">
        <v>4.7250549890021993</v>
      </c>
      <c r="K18" s="50">
        <v>7.1305738852229554</v>
      </c>
      <c r="L18" s="50">
        <v>2.6924615076984604</v>
      </c>
      <c r="M18" s="50">
        <v>7.9464107178564278</v>
      </c>
      <c r="N18" s="50">
        <v>4.3601279744051187</v>
      </c>
      <c r="O18" s="50">
        <v>2.1015796840631875</v>
      </c>
      <c r="P18" s="50">
        <v>2.4575084983003399</v>
      </c>
      <c r="Q18" s="50">
        <v>0.93481303739252142</v>
      </c>
      <c r="R18" s="50">
        <v>4.4611077784443109</v>
      </c>
      <c r="S18" s="50">
        <v>4.8000399920015999</v>
      </c>
      <c r="T18" s="50">
        <v>4.2261547690461905</v>
      </c>
      <c r="U18" s="50">
        <v>0.72585482903419307</v>
      </c>
      <c r="V18" s="50">
        <v>2.2995400919816036</v>
      </c>
      <c r="W18" s="50">
        <v>7.234553089382123</v>
      </c>
      <c r="X18" s="50">
        <v>3.9882023595280942</v>
      </c>
      <c r="Y18" s="50">
        <v>8.0183963207358531</v>
      </c>
      <c r="Z18" s="50">
        <v>1.3847230553889223</v>
      </c>
      <c r="AA18" s="50">
        <v>4.5120975804839034</v>
      </c>
      <c r="AB18" s="50">
        <v>6.9696060787842429</v>
      </c>
      <c r="AC18" s="50">
        <v>6.5336932613477305</v>
      </c>
      <c r="AD18" s="50">
        <v>125</v>
      </c>
    </row>
    <row r="19" spans="1:30" x14ac:dyDescent="0.35">
      <c r="A19" s="48">
        <v>4</v>
      </c>
      <c r="B19" s="50">
        <v>9.6852120054233932</v>
      </c>
      <c r="C19" s="50">
        <v>16.578962775791936</v>
      </c>
      <c r="D19" s="50">
        <v>4.8291168495008012</v>
      </c>
      <c r="E19" s="50">
        <v>7.5063170220633539</v>
      </c>
      <c r="F19" s="50">
        <v>6.8858159743621341</v>
      </c>
      <c r="G19" s="50">
        <v>8.7616017502773325</v>
      </c>
      <c r="H19" s="50">
        <v>5.8193793911007026</v>
      </c>
      <c r="I19" s="50">
        <v>1.0188278072229753</v>
      </c>
      <c r="J19" s="50">
        <v>7.6808825342043621</v>
      </c>
      <c r="K19" s="50">
        <v>11.543541230124491</v>
      </c>
      <c r="L19" s="50">
        <v>4.3895291507457168</v>
      </c>
      <c r="M19" s="50">
        <v>13.140022186614075</v>
      </c>
      <c r="N19" s="50">
        <v>7.1936860594108216</v>
      </c>
      <c r="O19" s="50">
        <v>3.377049180327869</v>
      </c>
      <c r="P19" s="50">
        <v>4.0737242696906204</v>
      </c>
      <c r="Q19" s="50">
        <v>1.4917416492049795</v>
      </c>
      <c r="R19" s="50">
        <v>7.2936644890915812</v>
      </c>
      <c r="S19" s="50">
        <v>8.3236010107235288</v>
      </c>
      <c r="T19" s="50">
        <v>6.8382071983236772</v>
      </c>
      <c r="U19" s="50">
        <v>1.1854585233575741</v>
      </c>
      <c r="V19" s="50">
        <v>4.4704640700110927</v>
      </c>
      <c r="W19" s="50">
        <v>12.279890299519289</v>
      </c>
      <c r="X19" s="50">
        <v>6.3637063971403913</v>
      </c>
      <c r="Y19" s="50">
        <v>12.903565265623072</v>
      </c>
      <c r="Z19" s="50">
        <v>2.245547269813879</v>
      </c>
      <c r="AA19" s="50">
        <v>7.5047300628620732</v>
      </c>
      <c r="AB19" s="50">
        <v>11.660976211019351</v>
      </c>
      <c r="AC19" s="50">
        <v>10.954779366448909</v>
      </c>
      <c r="AD19" s="50">
        <v>206</v>
      </c>
    </row>
    <row r="20" spans="1:30" x14ac:dyDescent="0.35">
      <c r="A20" s="48">
        <v>5</v>
      </c>
      <c r="B20" s="50">
        <v>17.793128276668991</v>
      </c>
      <c r="C20" s="50">
        <v>29.994374817181555</v>
      </c>
      <c r="D20" s="50">
        <v>8.5702285324273024</v>
      </c>
      <c r="E20" s="50">
        <v>15.538705007912757</v>
      </c>
      <c r="F20" s="50">
        <v>12.520456914849731</v>
      </c>
      <c r="G20" s="50">
        <v>16.265478628055408</v>
      </c>
      <c r="H20" s="50">
        <v>10.593794298314695</v>
      </c>
      <c r="I20" s="50">
        <v>2.2031216014520467</v>
      </c>
      <c r="J20" s="50">
        <v>14.082307674999436</v>
      </c>
      <c r="K20" s="50">
        <v>21.287341838609752</v>
      </c>
      <c r="L20" s="50">
        <v>7.8833562090767941</v>
      </c>
      <c r="M20" s="50">
        <v>23.929377704775405</v>
      </c>
      <c r="N20" s="50">
        <v>12.916619790143178</v>
      </c>
      <c r="O20" s="50">
        <v>6.0678472050341634</v>
      </c>
      <c r="P20" s="50">
        <v>7.3589391655228784</v>
      </c>
      <c r="Q20" s="50">
        <v>2.6762369777017749</v>
      </c>
      <c r="R20" s="50">
        <v>13.62914294714578</v>
      </c>
      <c r="S20" s="50">
        <v>16.328180665871638</v>
      </c>
      <c r="T20" s="50">
        <v>12.246848022560732</v>
      </c>
      <c r="U20" s="50">
        <v>2.2629735466402656</v>
      </c>
      <c r="V20" s="50">
        <v>9.1943988179615825</v>
      </c>
      <c r="W20" s="50">
        <v>22.199371479573085</v>
      </c>
      <c r="X20" s="50">
        <v>11.511524124534047</v>
      </c>
      <c r="Y20" s="50">
        <v>23.430611494873581</v>
      </c>
      <c r="Z20" s="50">
        <v>4.0385812538907508</v>
      </c>
      <c r="AA20" s="50">
        <v>13.415386000045</v>
      </c>
      <c r="AB20" s="50">
        <v>21.546700267758698</v>
      </c>
      <c r="AC20" s="50">
        <v>20.514966736418931</v>
      </c>
      <c r="AD20" s="50">
        <v>380</v>
      </c>
    </row>
    <row r="21" spans="1:30" x14ac:dyDescent="0.35">
      <c r="A21" s="48">
        <v>6</v>
      </c>
      <c r="B21" s="50">
        <v>21.629965182606117</v>
      </c>
      <c r="C21" s="50">
        <v>36.938780650418551</v>
      </c>
      <c r="D21" s="50">
        <v>10.638032446847914</v>
      </c>
      <c r="E21" s="50">
        <v>19.965582635750796</v>
      </c>
      <c r="F21" s="50">
        <v>15.39291058596933</v>
      </c>
      <c r="G21" s="50">
        <v>20.17231646788651</v>
      </c>
      <c r="H21" s="50">
        <v>13.199429587376844</v>
      </c>
      <c r="I21" s="50">
        <v>2.7085635973035038</v>
      </c>
      <c r="J21" s="50">
        <v>17.232491295651531</v>
      </c>
      <c r="K21" s="50">
        <v>26.801814949255501</v>
      </c>
      <c r="L21" s="50">
        <v>9.7725535224831468</v>
      </c>
      <c r="M21" s="50">
        <v>29.668056893103195</v>
      </c>
      <c r="N21" s="50">
        <v>16.328468775464849</v>
      </c>
      <c r="O21" s="50">
        <v>7.368834728498407</v>
      </c>
      <c r="P21" s="50">
        <v>9.0156974590710419</v>
      </c>
      <c r="Q21" s="50">
        <v>3.1921105267056817</v>
      </c>
      <c r="R21" s="50">
        <v>16.748944366249351</v>
      </c>
      <c r="S21" s="50">
        <v>20.312474998148012</v>
      </c>
      <c r="T21" s="50">
        <v>14.867316097488704</v>
      </c>
      <c r="U21" s="50">
        <v>2.796162678716942</v>
      </c>
      <c r="V21" s="50">
        <v>11.485991554929996</v>
      </c>
      <c r="W21" s="50">
        <v>28.059737758352473</v>
      </c>
      <c r="X21" s="50">
        <v>14.429320690421513</v>
      </c>
      <c r="Y21" s="50">
        <v>29.289628861397141</v>
      </c>
      <c r="Z21" s="50">
        <v>4.9475961182309796</v>
      </c>
      <c r="AA21" s="50">
        <v>17.025757463515816</v>
      </c>
      <c r="AB21" s="50">
        <v>26.871894214386252</v>
      </c>
      <c r="AC21" s="50">
        <v>26.139565893769909</v>
      </c>
      <c r="AD21" s="50">
        <v>473</v>
      </c>
    </row>
    <row r="22" spans="1:30" x14ac:dyDescent="0.35">
      <c r="A22" s="48">
        <v>7</v>
      </c>
      <c r="B22" s="50">
        <v>24.984756164624621</v>
      </c>
      <c r="C22" s="50">
        <v>42.680099425881515</v>
      </c>
      <c r="D22" s="50">
        <v>12.30417280746134</v>
      </c>
      <c r="E22" s="50">
        <v>23.527683069004201</v>
      </c>
      <c r="F22" s="50">
        <v>17.780339191834759</v>
      </c>
      <c r="G22" s="50">
        <v>23.301027254129913</v>
      </c>
      <c r="H22" s="50">
        <v>15.469259365170144</v>
      </c>
      <c r="I22" s="50">
        <v>3.3593629704581947</v>
      </c>
      <c r="J22" s="50">
        <v>19.92952200787488</v>
      </c>
      <c r="K22" s="50">
        <v>31.505158267526006</v>
      </c>
      <c r="L22" s="50">
        <v>11.288269065792658</v>
      </c>
      <c r="M22" s="50">
        <v>34.2695497239392</v>
      </c>
      <c r="N22" s="50">
        <v>18.747673830316096</v>
      </c>
      <c r="O22" s="50">
        <v>8.4429291040672219</v>
      </c>
      <c r="P22" s="50">
        <v>10.365456105233058</v>
      </c>
      <c r="Q22" s="50">
        <v>3.6305404632542175</v>
      </c>
      <c r="R22" s="50">
        <v>19.322408218033036</v>
      </c>
      <c r="S22" s="50">
        <v>23.823145113393899</v>
      </c>
      <c r="T22" s="50">
        <v>17.662963859132002</v>
      </c>
      <c r="U22" s="50">
        <v>3.2096082356305402</v>
      </c>
      <c r="V22" s="50">
        <v>14.246936934955237</v>
      </c>
      <c r="W22" s="50">
        <v>33.132223224302145</v>
      </c>
      <c r="X22" s="50">
        <v>16.61468071533842</v>
      </c>
      <c r="Y22" s="50">
        <v>34.868568663249818</v>
      </c>
      <c r="Z22" s="50">
        <v>5.6502056707947466</v>
      </c>
      <c r="AA22" s="50">
        <v>20.318074833373661</v>
      </c>
      <c r="AB22" s="50">
        <v>31.039704361980597</v>
      </c>
      <c r="AC22" s="50">
        <v>30.525681353247837</v>
      </c>
      <c r="AD22" s="50">
        <v>552</v>
      </c>
    </row>
    <row r="23" spans="1:30" x14ac:dyDescent="0.35">
      <c r="A23" s="48">
        <v>8</v>
      </c>
      <c r="B23" s="50">
        <v>101.21499332927243</v>
      </c>
      <c r="C23" s="50">
        <v>173.52980423336294</v>
      </c>
      <c r="D23" s="50">
        <v>50.054498374531775</v>
      </c>
      <c r="E23" s="50">
        <v>96.072686046934834</v>
      </c>
      <c r="F23" s="50">
        <v>71.896012115707407</v>
      </c>
      <c r="G23" s="50">
        <v>96.562863764881882</v>
      </c>
      <c r="H23" s="50">
        <v>62.513856100189408</v>
      </c>
      <c r="I23" s="50">
        <v>13.850849847795734</v>
      </c>
      <c r="J23" s="50">
        <v>81.315792459833105</v>
      </c>
      <c r="K23" s="50">
        <v>127.55673586593548</v>
      </c>
      <c r="L23" s="50">
        <v>45.794583567419977</v>
      </c>
      <c r="M23" s="50">
        <v>139.48522100513478</v>
      </c>
      <c r="N23" s="50">
        <v>76.778818077459491</v>
      </c>
      <c r="O23" s="50">
        <v>34.259598611473194</v>
      </c>
      <c r="P23" s="50">
        <v>42.646115262363644</v>
      </c>
      <c r="Q23" s="50">
        <v>14.728768352036472</v>
      </c>
      <c r="R23" s="50">
        <v>79.912286092491371</v>
      </c>
      <c r="S23" s="50">
        <v>101.38789892367758</v>
      </c>
      <c r="T23" s="50">
        <v>70.494255700903523</v>
      </c>
      <c r="U23" s="50">
        <v>13.132953009949354</v>
      </c>
      <c r="V23" s="50">
        <v>58.790466817282336</v>
      </c>
      <c r="W23" s="50">
        <v>136.13729847530945</v>
      </c>
      <c r="X23" s="50">
        <v>67.241372485602326</v>
      </c>
      <c r="Y23" s="50">
        <v>139.00822973925773</v>
      </c>
      <c r="Z23" s="50">
        <v>23.234634822100432</v>
      </c>
      <c r="AA23" s="50">
        <v>81.165802031966521</v>
      </c>
      <c r="AB23" s="50">
        <v>127.52891479242383</v>
      </c>
      <c r="AC23" s="50">
        <v>124.94236151225309</v>
      </c>
      <c r="AD23" s="50">
        <v>2251.2376714175502</v>
      </c>
    </row>
    <row r="24" spans="1:30" x14ac:dyDescent="0.35">
      <c r="A24" s="48">
        <v>9</v>
      </c>
      <c r="B24" s="50">
        <v>125.92849435979885</v>
      </c>
      <c r="C24" s="50">
        <v>216.25160090859325</v>
      </c>
      <c r="D24" s="50">
        <v>62.411509450215569</v>
      </c>
      <c r="E24" s="50">
        <v>121.97945060917324</v>
      </c>
      <c r="F24" s="50">
        <v>89.452857968360561</v>
      </c>
      <c r="G24" s="50">
        <v>121.28988900253866</v>
      </c>
      <c r="H24" s="50">
        <v>78.205927423468552</v>
      </c>
      <c r="I24" s="50">
        <v>17.786575079269745</v>
      </c>
      <c r="J24" s="50">
        <v>101.48288612406932</v>
      </c>
      <c r="K24" s="50">
        <v>159.97179756317374</v>
      </c>
      <c r="L24" s="50">
        <v>57.063924723639772</v>
      </c>
      <c r="M24" s="50">
        <v>174.20159637438226</v>
      </c>
      <c r="N24" s="50">
        <v>96.075170643664791</v>
      </c>
      <c r="O24" s="50">
        <v>42.49442141669055</v>
      </c>
      <c r="P24" s="50">
        <v>53.263183195502705</v>
      </c>
      <c r="Q24" s="50">
        <v>18.190125477157846</v>
      </c>
      <c r="R24" s="50">
        <v>100.25016866686043</v>
      </c>
      <c r="S24" s="50">
        <v>129.26998802367368</v>
      </c>
      <c r="T24" s="50">
        <v>87.659597882248931</v>
      </c>
      <c r="U24" s="50">
        <v>16.444997392962186</v>
      </c>
      <c r="V24" s="50">
        <v>75.483360678632266</v>
      </c>
      <c r="W24" s="50">
        <v>171.60586355980891</v>
      </c>
      <c r="X24" s="50">
        <v>83.794535949334445</v>
      </c>
      <c r="Y24" s="50">
        <v>173.66212877937883</v>
      </c>
      <c r="Z24" s="50">
        <v>28.951333701884593</v>
      </c>
      <c r="AA24" s="50">
        <v>101.66950422909935</v>
      </c>
      <c r="AB24" s="50">
        <v>159.9970959522426</v>
      </c>
      <c r="AC24" s="50">
        <v>157.46411589988193</v>
      </c>
      <c r="AD24" s="50">
        <v>2822.3021010357079</v>
      </c>
    </row>
    <row r="25" spans="1:30" x14ac:dyDescent="0.35">
      <c r="A25" s="48">
        <v>10</v>
      </c>
      <c r="B25" s="50">
        <v>153.12199016810774</v>
      </c>
      <c r="C25" s="50">
        <v>263.32930990090779</v>
      </c>
      <c r="D25" s="50">
        <v>76.0350341330616</v>
      </c>
      <c r="E25" s="50">
        <v>150.96546103716352</v>
      </c>
      <c r="F25" s="50">
        <v>108.7719434568948</v>
      </c>
      <c r="G25" s="50">
        <v>148.72333435109215</v>
      </c>
      <c r="H25" s="50">
        <v>95.556533321585917</v>
      </c>
      <c r="I25" s="50">
        <v>22.225685748525077</v>
      </c>
      <c r="J25" s="50">
        <v>123.73490412229043</v>
      </c>
      <c r="K25" s="50">
        <v>195.88833060658908</v>
      </c>
      <c r="L25" s="50">
        <v>69.48132456164808</v>
      </c>
      <c r="M25" s="50">
        <v>212.53069212888181</v>
      </c>
      <c r="N25" s="50">
        <v>117.41548431702026</v>
      </c>
      <c r="O25" s="50">
        <v>51.530095461335627</v>
      </c>
      <c r="P25" s="50">
        <v>64.985662781831039</v>
      </c>
      <c r="Q25" s="50">
        <v>21.972406147050378</v>
      </c>
      <c r="R25" s="50">
        <v>122.79065836730543</v>
      </c>
      <c r="S25" s="50">
        <v>160.56221045052644</v>
      </c>
      <c r="T25" s="50">
        <v>106.53825093155019</v>
      </c>
      <c r="U25" s="50">
        <v>20.11004155537788</v>
      </c>
      <c r="V25" s="50">
        <v>94.309208119926453</v>
      </c>
      <c r="W25" s="50">
        <v>211.06998203398282</v>
      </c>
      <c r="X25" s="50">
        <v>102.03522970804789</v>
      </c>
      <c r="Y25" s="50">
        <v>211.93305041762812</v>
      </c>
      <c r="Z25" s="50">
        <v>35.250226831302996</v>
      </c>
      <c r="AA25" s="50">
        <v>124.36499143552882</v>
      </c>
      <c r="AB25" s="50">
        <v>195.98381039006705</v>
      </c>
      <c r="AC25" s="50">
        <v>193.64393380888623</v>
      </c>
      <c r="AD25" s="50">
        <v>3454.8597862941151</v>
      </c>
    </row>
    <row r="26" spans="1:30" x14ac:dyDescent="0.35">
      <c r="A26" s="48">
        <v>11</v>
      </c>
      <c r="B26" s="50">
        <v>182.76122392484004</v>
      </c>
      <c r="C26" s="50">
        <v>314.70815686236102</v>
      </c>
      <c r="D26" s="50">
        <v>90.90965532171225</v>
      </c>
      <c r="E26" s="50">
        <v>183.02579015161334</v>
      </c>
      <c r="F26" s="50">
        <v>129.82895874458001</v>
      </c>
      <c r="G26" s="50">
        <v>178.84346717271285</v>
      </c>
      <c r="H26" s="50">
        <v>114.54933937512401</v>
      </c>
      <c r="I26" s="50">
        <v>27.169732998606264</v>
      </c>
      <c r="J26" s="50">
        <v>148.04784360174173</v>
      </c>
      <c r="K26" s="50">
        <v>235.27746776045737</v>
      </c>
      <c r="L26" s="50">
        <v>83.032272254210127</v>
      </c>
      <c r="M26" s="50">
        <v>254.43271736754681</v>
      </c>
      <c r="N26" s="50">
        <v>140.77996239768706</v>
      </c>
      <c r="O26" s="50">
        <v>61.353557529408377</v>
      </c>
      <c r="P26" s="50">
        <v>77.801421132546537</v>
      </c>
      <c r="Q26" s="50">
        <v>26.069105035658691</v>
      </c>
      <c r="R26" s="50">
        <v>147.51601233189572</v>
      </c>
      <c r="S26" s="50">
        <v>195.26547309241616</v>
      </c>
      <c r="T26" s="50">
        <v>127.10582470887866</v>
      </c>
      <c r="U26" s="50">
        <v>24.124827940190027</v>
      </c>
      <c r="V26" s="50">
        <v>115.27445283361916</v>
      </c>
      <c r="W26" s="50">
        <v>254.5086800375966</v>
      </c>
      <c r="X26" s="50">
        <v>121.94221584106938</v>
      </c>
      <c r="Y26" s="50">
        <v>253.78197345279736</v>
      </c>
      <c r="Z26" s="50">
        <v>42.123940788164148</v>
      </c>
      <c r="AA26" s="50">
        <v>149.23251645537741</v>
      </c>
      <c r="AB26" s="50">
        <v>235.46087527110603</v>
      </c>
      <c r="AC26" s="50">
        <v>233.46222660986658</v>
      </c>
      <c r="AD26" s="50">
        <v>4148.389690993783</v>
      </c>
    </row>
    <row r="27" spans="1:30" x14ac:dyDescent="0.35">
      <c r="A27" s="48">
        <v>12</v>
      </c>
      <c r="B27" s="50">
        <v>214.81575160578495</v>
      </c>
      <c r="C27" s="50">
        <v>370.33939297669099</v>
      </c>
      <c r="D27" s="50">
        <v>107.02164454977799</v>
      </c>
      <c r="E27" s="50">
        <v>218.15556504946571</v>
      </c>
      <c r="F27" s="50">
        <v>152.60229926738313</v>
      </c>
      <c r="G27" s="50">
        <v>211.63251915592343</v>
      </c>
      <c r="H27" s="50">
        <v>135.16974280146061</v>
      </c>
      <c r="I27" s="50">
        <v>32.619983588308713</v>
      </c>
      <c r="J27" s="50">
        <v>174.40031021657026</v>
      </c>
      <c r="K27" s="50">
        <v>278.11329852513978</v>
      </c>
      <c r="L27" s="50">
        <v>97.703854331362407</v>
      </c>
      <c r="M27" s="50">
        <v>299.87217707085432</v>
      </c>
      <c r="N27" s="50">
        <v>166.15090071533865</v>
      </c>
      <c r="O27" s="50">
        <v>71.953224637575659</v>
      </c>
      <c r="P27" s="50">
        <v>91.699634546570238</v>
      </c>
      <c r="Q27" s="50">
        <v>30.474468091773392</v>
      </c>
      <c r="R27" s="50">
        <v>174.41029585642897</v>
      </c>
      <c r="S27" s="50">
        <v>233.37995107126997</v>
      </c>
      <c r="T27" s="50">
        <v>149.34065322010119</v>
      </c>
      <c r="U27" s="50">
        <v>28.486440292624369</v>
      </c>
      <c r="V27" s="50">
        <v>138.38434954679533</v>
      </c>
      <c r="W27" s="50">
        <v>301.90286852600053</v>
      </c>
      <c r="X27" s="50">
        <v>143.49659299165759</v>
      </c>
      <c r="Y27" s="50">
        <v>299.17407600329261</v>
      </c>
      <c r="Z27" s="50">
        <v>49.565914031980306</v>
      </c>
      <c r="AA27" s="50">
        <v>176.25439163310486</v>
      </c>
      <c r="AB27" s="50">
        <v>278.40297623347658</v>
      </c>
      <c r="AC27" s="50">
        <v>276.90117936332848</v>
      </c>
      <c r="AD27" s="50">
        <v>4902.4244559000408</v>
      </c>
    </row>
    <row r="28" spans="1:30" x14ac:dyDescent="0.35">
      <c r="A28" s="48">
        <v>13</v>
      </c>
      <c r="B28" s="50">
        <v>249.25822007083585</v>
      </c>
      <c r="C28" s="50">
        <v>430.17916105785747</v>
      </c>
      <c r="D28" s="50">
        <v>124.35864494558226</v>
      </c>
      <c r="E28" s="50">
        <v>256.35000548174895</v>
      </c>
      <c r="F28" s="50">
        <v>177.07255355641198</v>
      </c>
      <c r="G28" s="50">
        <v>247.07433722490316</v>
      </c>
      <c r="H28" s="50">
        <v>157.40455309151079</v>
      </c>
      <c r="I28" s="50">
        <v>38.57748474061858</v>
      </c>
      <c r="J28" s="50">
        <v>202.77303043587261</v>
      </c>
      <c r="K28" s="50">
        <v>324.37233453276781</v>
      </c>
      <c r="L28" s="50">
        <v>113.48445397837571</v>
      </c>
      <c r="M28" s="50">
        <v>348.81707179672452</v>
      </c>
      <c r="N28" s="50">
        <v>193.51230234265611</v>
      </c>
      <c r="O28" s="50">
        <v>83.318711177562648</v>
      </c>
      <c r="P28" s="50">
        <v>106.67054468519802</v>
      </c>
      <c r="Q28" s="50">
        <v>35.18334761068332</v>
      </c>
      <c r="R28" s="50">
        <v>203.45905644353928</v>
      </c>
      <c r="S28" s="50">
        <v>274.9052884119626</v>
      </c>
      <c r="T28" s="50">
        <v>173.22327788757184</v>
      </c>
      <c r="U28" s="50">
        <v>33.192241131541671</v>
      </c>
      <c r="V28" s="50">
        <v>163.64323559580816</v>
      </c>
      <c r="W28" s="50">
        <v>353.2350306663335</v>
      </c>
      <c r="X28" s="50">
        <v>166.68135664037845</v>
      </c>
      <c r="Y28" s="50">
        <v>348.07795455885469</v>
      </c>
      <c r="Z28" s="50">
        <v>57.570244046305319</v>
      </c>
      <c r="AA28" s="50">
        <v>205.4146125190166</v>
      </c>
      <c r="AB28" s="50">
        <v>324.78715068610376</v>
      </c>
      <c r="AC28" s="50">
        <v>323.94445501742888</v>
      </c>
      <c r="AD28" s="50">
        <v>5716.5406603341544</v>
      </c>
    </row>
    <row r="29" spans="1:30" x14ac:dyDescent="0.35">
      <c r="A29" s="48">
        <v>14</v>
      </c>
      <c r="B29" s="50">
        <v>286.06382910148244</v>
      </c>
      <c r="C29" s="50">
        <v>494.1876494111998</v>
      </c>
      <c r="D29" s="50">
        <v>142.90943452663583</v>
      </c>
      <c r="E29" s="50">
        <v>297.60444425464925</v>
      </c>
      <c r="F29" s="50">
        <v>203.2221215653889</v>
      </c>
      <c r="G29" s="50">
        <v>285.1541195557669</v>
      </c>
      <c r="H29" s="50">
        <v>181.24175259274369</v>
      </c>
      <c r="I29" s="50">
        <v>45.043110612828556</v>
      </c>
      <c r="J29" s="50">
        <v>233.14848707890073</v>
      </c>
      <c r="K29" s="50">
        <v>374.03310691938538</v>
      </c>
      <c r="L29" s="50">
        <v>130.36352666429005</v>
      </c>
      <c r="M29" s="50">
        <v>401.23829910408318</v>
      </c>
      <c r="N29" s="50">
        <v>222.84958864772699</v>
      </c>
      <c r="O29" s="50">
        <v>95.440618571909766</v>
      </c>
      <c r="P29" s="50">
        <v>122.70527619419391</v>
      </c>
      <c r="Q29" s="50">
        <v>40.191094687904112</v>
      </c>
      <c r="R29" s="50">
        <v>234.6490781455656</v>
      </c>
      <c r="S29" s="50">
        <v>319.84073711201432</v>
      </c>
      <c r="T29" s="50">
        <v>198.73606265054667</v>
      </c>
      <c r="U29" s="50">
        <v>38.23982480146185</v>
      </c>
      <c r="V29" s="50">
        <v>191.0547254720498</v>
      </c>
      <c r="W29" s="50">
        <v>408.48898143223892</v>
      </c>
      <c r="X29" s="50">
        <v>191.48107097704943</v>
      </c>
      <c r="Y29" s="50">
        <v>400.46503964701765</v>
      </c>
      <c r="Z29" s="50">
        <v>66.13157328623511</v>
      </c>
      <c r="AA29" s="50">
        <v>236.69857513666312</v>
      </c>
      <c r="AB29" s="50">
        <v>374.59239832071557</v>
      </c>
      <c r="AC29" s="50">
        <v>374.57696723711217</v>
      </c>
      <c r="AD29" s="50">
        <v>6590.3514937077589</v>
      </c>
    </row>
    <row r="30" spans="1:30" x14ac:dyDescent="0.35">
      <c r="A30" s="48">
        <v>15</v>
      </c>
      <c r="B30" s="50">
        <v>325.20992025586088</v>
      </c>
      <c r="C30" s="50">
        <v>562.32844434141896</v>
      </c>
      <c r="D30" s="50">
        <v>162.66374497883112</v>
      </c>
      <c r="E30" s="50">
        <v>341.91433711062535</v>
      </c>
      <c r="F30" s="50">
        <v>231.03492296745569</v>
      </c>
      <c r="G30" s="50">
        <v>325.85821114307811</v>
      </c>
      <c r="H30" s="50">
        <v>206.67031253312169</v>
      </c>
      <c r="I30" s="50">
        <v>52.017596520520428</v>
      </c>
      <c r="J30" s="50">
        <v>265.51064003964137</v>
      </c>
      <c r="K30" s="50">
        <v>427.07585565028393</v>
      </c>
      <c r="L30" s="50">
        <v>148.33142845842426</v>
      </c>
      <c r="M30" s="50">
        <v>457.10919454732061</v>
      </c>
      <c r="N30" s="50">
        <v>254.14937718085335</v>
      </c>
      <c r="O30" s="50">
        <v>108.31037481943662</v>
      </c>
      <c r="P30" s="50">
        <v>139.79569684279465</v>
      </c>
      <c r="Q30" s="50">
        <v>45.493477340203349</v>
      </c>
      <c r="R30" s="50">
        <v>267.96819189202904</v>
      </c>
      <c r="S30" s="50">
        <v>368.1852561368114</v>
      </c>
      <c r="T30" s="50">
        <v>225.86289991049168</v>
      </c>
      <c r="U30" s="50">
        <v>43.626981346180266</v>
      </c>
      <c r="V30" s="50">
        <v>220.62185405367418</v>
      </c>
      <c r="W30" s="50">
        <v>467.64967867497074</v>
      </c>
      <c r="X30" s="50">
        <v>217.88161780984817</v>
      </c>
      <c r="Y30" s="50">
        <v>456.30914758698344</v>
      </c>
      <c r="Z30" s="50">
        <v>75.24500191075478</v>
      </c>
      <c r="AA30" s="50">
        <v>270.09285830195802</v>
      </c>
      <c r="AB30" s="50">
        <v>427.79938033976964</v>
      </c>
      <c r="AC30" s="50">
        <v>428.78470208735172</v>
      </c>
      <c r="AD30" s="50">
        <v>7523.501104780692</v>
      </c>
    </row>
    <row r="31" spans="1:30" x14ac:dyDescent="0.35">
      <c r="A31" s="48">
        <v>16</v>
      </c>
      <c r="B31" s="50">
        <v>366.6756558997883</v>
      </c>
      <c r="C31" s="50">
        <v>634.56802408662315</v>
      </c>
      <c r="D31" s="50">
        <v>183.61211995629537</v>
      </c>
      <c r="E31" s="50">
        <v>389.27526634582892</v>
      </c>
      <c r="F31" s="50">
        <v>260.49616942739465</v>
      </c>
      <c r="G31" s="50">
        <v>369.17394228176266</v>
      </c>
      <c r="H31" s="50">
        <v>233.68004868007313</v>
      </c>
      <c r="I31" s="50">
        <v>59.501564728856501</v>
      </c>
      <c r="J31" s="50">
        <v>299.84470774207421</v>
      </c>
      <c r="K31" s="50">
        <v>483.48228486123912</v>
      </c>
      <c r="L31" s="50">
        <v>167.37928185525038</v>
      </c>
      <c r="M31" s="50">
        <v>516.40517224240546</v>
      </c>
      <c r="N31" s="50">
        <v>287.3993073581762</v>
      </c>
      <c r="O31" s="50">
        <v>121.92010945097587</v>
      </c>
      <c r="P31" s="50">
        <v>157.93430799663005</v>
      </c>
      <c r="Q31" s="50">
        <v>51.086616810787746</v>
      </c>
      <c r="R31" s="50">
        <v>303.40512603632249</v>
      </c>
      <c r="S31" s="50">
        <v>419.93758347246836</v>
      </c>
      <c r="T31" s="50">
        <v>254.58898104992568</v>
      </c>
      <c r="U31" s="50">
        <v>49.351668129643066</v>
      </c>
      <c r="V31" s="50">
        <v>252.3471845112129</v>
      </c>
      <c r="W31" s="50">
        <v>530.70307190480241</v>
      </c>
      <c r="X31" s="50">
        <v>245.8700003201786</v>
      </c>
      <c r="Y31" s="50">
        <v>515.58612936498741</v>
      </c>
      <c r="Z31" s="50">
        <v>84.906019582579731</v>
      </c>
      <c r="AA31" s="50">
        <v>305.58505253916405</v>
      </c>
      <c r="AB31" s="50">
        <v>484.39018242813358</v>
      </c>
      <c r="AC31" s="50">
        <v>486.5545754560581</v>
      </c>
      <c r="AD31" s="50">
        <v>8515.660154519639</v>
      </c>
    </row>
    <row r="32" spans="1:30" x14ac:dyDescent="0.35">
      <c r="A32" s="48">
        <v>17</v>
      </c>
      <c r="B32" s="50">
        <v>410.44176405765302</v>
      </c>
      <c r="C32" s="50">
        <v>710.87535609720669</v>
      </c>
      <c r="D32" s="50">
        <v>205.74580227272548</v>
      </c>
      <c r="E32" s="50">
        <v>439.68294067336041</v>
      </c>
      <c r="F32" s="50">
        <v>291.59218357049997</v>
      </c>
      <c r="G32" s="50">
        <v>415.08949875698556</v>
      </c>
      <c r="H32" s="50">
        <v>262.26150607222826</v>
      </c>
      <c r="I32" s="50">
        <v>67.495544273734637</v>
      </c>
      <c r="J32" s="50">
        <v>336.13699302732743</v>
      </c>
      <c r="K32" s="50">
        <v>543.23536680905011</v>
      </c>
      <c r="L32" s="50">
        <v>187.49886900609383</v>
      </c>
      <c r="M32" s="50">
        <v>579.10343833068612</v>
      </c>
      <c r="N32" s="50">
        <v>322.58790121586725</v>
      </c>
      <c r="O32" s="50">
        <v>136.26255428771654</v>
      </c>
      <c r="P32" s="50">
        <v>177.11415729970381</v>
      </c>
      <c r="Q32" s="50">
        <v>56.966937102131453</v>
      </c>
      <c r="R32" s="50">
        <v>340.94938653434866</v>
      </c>
      <c r="S32" s="50">
        <v>475.09628955731557</v>
      </c>
      <c r="T32" s="50">
        <v>284.90061406804114</v>
      </c>
      <c r="U32" s="50">
        <v>55.411987146774777</v>
      </c>
      <c r="V32" s="50">
        <v>286.23289120926364</v>
      </c>
      <c r="W32" s="50">
        <v>597.63597934138681</v>
      </c>
      <c r="X32" s="50">
        <v>275.43418689476346</v>
      </c>
      <c r="Y32" s="50">
        <v>578.27359063699078</v>
      </c>
      <c r="Z32" s="50">
        <v>95.110451199984112</v>
      </c>
      <c r="AA32" s="50">
        <v>343.16362323707369</v>
      </c>
      <c r="AB32" s="50">
        <v>544.34812469562394</v>
      </c>
      <c r="AC32" s="50">
        <v>547.87431723631857</v>
      </c>
      <c r="AD32" s="50">
        <v>9566.5222546108544</v>
      </c>
    </row>
    <row r="33" spans="1:30" x14ac:dyDescent="0.35">
      <c r="A33" s="48">
        <v>18</v>
      </c>
      <c r="B33" s="50">
        <v>456.49033239259137</v>
      </c>
      <c r="C33" s="50">
        <v>791.22157153456772</v>
      </c>
      <c r="D33" s="50">
        <v>229.05664268916479</v>
      </c>
      <c r="E33" s="50">
        <v>493.13319284998607</v>
      </c>
      <c r="F33" s="50">
        <v>324.31025280727039</v>
      </c>
      <c r="G33" s="50">
        <v>463.59381596700206</v>
      </c>
      <c r="H33" s="50">
        <v>292.40586555056029</v>
      </c>
      <c r="I33" s="50">
        <v>75.999986454627575</v>
      </c>
      <c r="J33" s="50">
        <v>374.37474227785674</v>
      </c>
      <c r="K33" s="50">
        <v>606.31918239834476</v>
      </c>
      <c r="L33" s="50">
        <v>208.68254542811886</v>
      </c>
      <c r="M33" s="50">
        <v>645.18275900711853</v>
      </c>
      <c r="N33" s="50">
        <v>359.70445046861073</v>
      </c>
      <c r="O33" s="50">
        <v>151.33096342904727</v>
      </c>
      <c r="P33" s="50">
        <v>197.32876798084607</v>
      </c>
      <c r="Q33" s="50">
        <v>63.131124351016574</v>
      </c>
      <c r="R33" s="50">
        <v>380.59115943180507</v>
      </c>
      <c r="S33" s="50">
        <v>533.65981753615461</v>
      </c>
      <c r="T33" s="50">
        <v>316.7850763743657</v>
      </c>
      <c r="U33" s="50">
        <v>61.806166605746853</v>
      </c>
      <c r="V33" s="50">
        <v>322.28082448480615</v>
      </c>
      <c r="W33" s="50">
        <v>668.43598657930636</v>
      </c>
      <c r="X33" s="50">
        <v>306.56298490336906</v>
      </c>
      <c r="Y33" s="50">
        <v>644.3506649868383</v>
      </c>
      <c r="Z33" s="50">
        <v>105.85441303780581</v>
      </c>
      <c r="AA33" s="50">
        <v>382.81779952112976</v>
      </c>
      <c r="AB33" s="50">
        <v>607.65760698668112</v>
      </c>
      <c r="AC33" s="50">
        <v>612.73237594773002</v>
      </c>
      <c r="AD33" s="50">
        <v>10675.801071982471</v>
      </c>
    </row>
    <row r="34" spans="1:30" x14ac:dyDescent="0.35">
      <c r="A34" s="48">
        <v>19</v>
      </c>
      <c r="B34" s="50">
        <v>504.80463957523438</v>
      </c>
      <c r="C34" s="50">
        <v>875.57969859353534</v>
      </c>
      <c r="D34" s="50">
        <v>253.53702515935396</v>
      </c>
      <c r="E34" s="50">
        <v>549.6219760019643</v>
      </c>
      <c r="F34" s="50">
        <v>358.6385096845691</v>
      </c>
      <c r="G34" s="50">
        <v>514.67649144787549</v>
      </c>
      <c r="H34" s="50">
        <v>324.10486694954039</v>
      </c>
      <c r="I34" s="50">
        <v>85.015277124190291</v>
      </c>
      <c r="J34" s="50">
        <v>414.54602988696917</v>
      </c>
      <c r="K34" s="50">
        <v>672.71878975181232</v>
      </c>
      <c r="L34" s="50">
        <v>230.92316931139624</v>
      </c>
      <c r="M34" s="50">
        <v>714.6232701812105</v>
      </c>
      <c r="N34" s="50">
        <v>398.73892367628429</v>
      </c>
      <c r="O34" s="50">
        <v>167.11904785316952</v>
      </c>
      <c r="P34" s="50">
        <v>218.57208084524731</v>
      </c>
      <c r="Q34" s="50">
        <v>69.576093671627788</v>
      </c>
      <c r="R34" s="50">
        <v>422.32123046417195</v>
      </c>
      <c r="S34" s="50">
        <v>595.62651399848232</v>
      </c>
      <c r="T34" s="50">
        <v>350.23049433081906</v>
      </c>
      <c r="U34" s="50">
        <v>68.53254577818069</v>
      </c>
      <c r="V34" s="50">
        <v>360.49256201622364</v>
      </c>
      <c r="W34" s="50">
        <v>743.09136206831568</v>
      </c>
      <c r="X34" s="50">
        <v>339.24593728798402</v>
      </c>
      <c r="Y34" s="50">
        <v>713.7978278298267</v>
      </c>
      <c r="Z34" s="50">
        <v>117.13427681721689</v>
      </c>
      <c r="AA34" s="50">
        <v>424.53748280830672</v>
      </c>
      <c r="AB34" s="50">
        <v>674.30398132311177</v>
      </c>
      <c r="AC34" s="50">
        <v>681.1178392424348</v>
      </c>
      <c r="AD34" s="50">
        <v>11843.227943679054</v>
      </c>
    </row>
    <row r="35" spans="1:30" x14ac:dyDescent="0.35">
      <c r="A35" s="48">
        <v>20</v>
      </c>
      <c r="B35" s="50">
        <v>555.36901559230455</v>
      </c>
      <c r="C35" s="50">
        <v>963.92444139777854</v>
      </c>
      <c r="D35" s="50">
        <v>279.17980482978692</v>
      </c>
      <c r="E35" s="50">
        <v>609.14535923464553</v>
      </c>
      <c r="F35" s="50">
        <v>394.56583276929683</v>
      </c>
      <c r="G35" s="50">
        <v>568.32771177822849</v>
      </c>
      <c r="H35" s="50">
        <v>357.35074523445786</v>
      </c>
      <c r="I35" s="50">
        <v>94.54174656421128</v>
      </c>
      <c r="J35" s="50">
        <v>456.63966238346512</v>
      </c>
      <c r="K35" s="50">
        <v>742.42011463760332</v>
      </c>
      <c r="L35" s="50">
        <v>254.21404290976139</v>
      </c>
      <c r="M35" s="50">
        <v>787.40631944107986</v>
      </c>
      <c r="N35" s="50">
        <v>439.68188904019394</v>
      </c>
      <c r="O35" s="50">
        <v>183.62092131295594</v>
      </c>
      <c r="P35" s="50">
        <v>240.83840610886219</v>
      </c>
      <c r="Q35" s="50">
        <v>76.298961763121596</v>
      </c>
      <c r="R35" s="50">
        <v>466.13091800046959</v>
      </c>
      <c r="S35" s="50">
        <v>660.99465272215605</v>
      </c>
      <c r="T35" s="50">
        <v>385.22574349221895</v>
      </c>
      <c r="U35" s="50">
        <v>75.5895623913392</v>
      </c>
      <c r="V35" s="50">
        <v>400.86945009069342</v>
      </c>
      <c r="W35" s="50">
        <v>821.59098587314838</v>
      </c>
      <c r="X35" s="50">
        <v>373.47323682475201</v>
      </c>
      <c r="Y35" s="50">
        <v>786.596741861591</v>
      </c>
      <c r="Z35" s="50">
        <v>128.94663991775991</v>
      </c>
      <c r="AA35" s="50">
        <v>468.31317067841155</v>
      </c>
      <c r="AB35" s="50">
        <v>744.27344550646092</v>
      </c>
      <c r="AC35" s="50">
        <v>753.02036694555545</v>
      </c>
      <c r="AD35" s="50">
        <v>13068.549889302307</v>
      </c>
    </row>
    <row r="36" spans="1:30" x14ac:dyDescent="0.35">
      <c r="A36" s="48">
        <v>21</v>
      </c>
      <c r="B36" s="50">
        <v>608.16872479294511</v>
      </c>
      <c r="C36" s="50">
        <v>1056.2319947322267</v>
      </c>
      <c r="D36" s="50">
        <v>305.97825607286762</v>
      </c>
      <c r="E36" s="50">
        <v>671.69952289411083</v>
      </c>
      <c r="F36" s="50">
        <v>432.08176366442802</v>
      </c>
      <c r="G36" s="50">
        <v>624.53819088303806</v>
      </c>
      <c r="H36" s="50">
        <v>392.13617684795707</v>
      </c>
      <c r="I36" s="50">
        <v>104.57967751374831</v>
      </c>
      <c r="J36" s="50">
        <v>500.64509802649144</v>
      </c>
      <c r="K36" s="50">
        <v>815.40985818102843</v>
      </c>
      <c r="L36" s="50">
        <v>278.5488634334734</v>
      </c>
      <c r="M36" s="50">
        <v>863.51433345547468</v>
      </c>
      <c r="N36" s="50">
        <v>482.52444952746595</v>
      </c>
      <c r="O36" s="50">
        <v>200.83105509493694</v>
      </c>
      <c r="P36" s="50">
        <v>264.12238298416196</v>
      </c>
      <c r="Q36" s="50">
        <v>83.297024034446352</v>
      </c>
      <c r="R36" s="50">
        <v>512.01201654349779</v>
      </c>
      <c r="S36" s="50">
        <v>729.76245319569864</v>
      </c>
      <c r="T36" s="50">
        <v>421.76036510520333</v>
      </c>
      <c r="U36" s="50">
        <v>82.975742026774512</v>
      </c>
      <c r="V36" s="50">
        <v>443.41263713989281</v>
      </c>
      <c r="W36" s="50">
        <v>903.92428906235216</v>
      </c>
      <c r="X36" s="50">
        <v>409.23565428303385</v>
      </c>
      <c r="Y36" s="50">
        <v>862.73012735429711</v>
      </c>
      <c r="Z36" s="50">
        <v>141.28830041911465</v>
      </c>
      <c r="AA36" s="50">
        <v>514.1358928394576</v>
      </c>
      <c r="AB36" s="50">
        <v>817.55295346189439</v>
      </c>
      <c r="AC36" s="50">
        <v>828.43013412047344</v>
      </c>
      <c r="AD36" s="50">
        <v>14351.527937690491</v>
      </c>
    </row>
    <row r="37" spans="1:30" x14ac:dyDescent="0.35">
      <c r="A37" s="48">
        <v>22</v>
      </c>
      <c r="B37" s="50">
        <v>663.18986703881819</v>
      </c>
      <c r="C37" s="50">
        <v>1152.4798873320469</v>
      </c>
      <c r="D37" s="50">
        <v>333.92602851732829</v>
      </c>
      <c r="E37" s="50">
        <v>737.28075371308626</v>
      </c>
      <c r="F37" s="50">
        <v>471.17643686976436</v>
      </c>
      <c r="G37" s="50">
        <v>683.29911748906761</v>
      </c>
      <c r="H37" s="50">
        <v>428.45423421335209</v>
      </c>
      <c r="I37" s="50">
        <v>115.12931176251621</v>
      </c>
      <c r="J37" s="50">
        <v>546.55237873834449</v>
      </c>
      <c r="K37" s="50">
        <v>891.67541842165781</v>
      </c>
      <c r="L37" s="50">
        <v>303.92168151298438</v>
      </c>
      <c r="M37" s="50">
        <v>942.93070567286907</v>
      </c>
      <c r="N37" s="50">
        <v>527.25818784730336</v>
      </c>
      <c r="O37" s="50">
        <v>218.7442398265211</v>
      </c>
      <c r="P37" s="50">
        <v>288.41894545096244</v>
      </c>
      <c r="Q37" s="50">
        <v>90.567735316905896</v>
      </c>
      <c r="R37" s="50">
        <v>559.95674868954552</v>
      </c>
      <c r="S37" s="50">
        <v>801.92809518931358</v>
      </c>
      <c r="T37" s="50">
        <v>459.82449554899262</v>
      </c>
      <c r="U37" s="50">
        <v>90.689689123458123</v>
      </c>
      <c r="V37" s="50">
        <v>488.12310127376981</v>
      </c>
      <c r="W37" s="50">
        <v>990.08120170673158</v>
      </c>
      <c r="X37" s="50">
        <v>446.5244776582465</v>
      </c>
      <c r="Y37" s="50">
        <v>942.18165228318389</v>
      </c>
      <c r="Z37" s="50">
        <v>154.15623599116174</v>
      </c>
      <c r="AA37" s="50">
        <v>561.99715676749793</v>
      </c>
      <c r="AB37" s="50">
        <v>894.1301389992567</v>
      </c>
      <c r="AC37" s="50">
        <v>907.33778224861021</v>
      </c>
      <c r="AD37" s="50">
        <v>15691.935705203297</v>
      </c>
    </row>
    <row r="38" spans="1:30" x14ac:dyDescent="0.35">
      <c r="A38" s="48">
        <v>23</v>
      </c>
      <c r="B38" s="50">
        <v>720.41929344087544</v>
      </c>
      <c r="C38" s="50">
        <v>1252.646848198023</v>
      </c>
      <c r="D38" s="50">
        <v>363.01710952904398</v>
      </c>
      <c r="E38" s="50">
        <v>805.88543998666216</v>
      </c>
      <c r="F38" s="50">
        <v>511.8405199921134</v>
      </c>
      <c r="G38" s="50">
        <v>744.60211001176037</v>
      </c>
      <c r="H38" s="50">
        <v>466.29834683158168</v>
      </c>
      <c r="I38" s="50">
        <v>126.19085561608688</v>
      </c>
      <c r="J38" s="50">
        <v>594.35207199397132</v>
      </c>
      <c r="K38" s="50">
        <v>971.20482308980991</v>
      </c>
      <c r="L38" s="50">
        <v>330.3268657673558</v>
      </c>
      <c r="M38" s="50">
        <v>1025.6397004075138</v>
      </c>
      <c r="N38" s="50">
        <v>573.87511939274702</v>
      </c>
      <c r="O38" s="50">
        <v>237.35555295561363</v>
      </c>
      <c r="P38" s="50">
        <v>313.72329302098768</v>
      </c>
      <c r="Q38" s="50">
        <v>98.108693460679945</v>
      </c>
      <c r="R38" s="50">
        <v>609.95772394560845</v>
      </c>
      <c r="S38" s="50">
        <v>877.48973029933643</v>
      </c>
      <c r="T38" s="50">
        <v>499.40880620135522</v>
      </c>
      <c r="U38" s="50">
        <v>98.730079278979346</v>
      </c>
      <c r="V38" s="50">
        <v>535.00167309588198</v>
      </c>
      <c r="W38" s="50">
        <v>1080.0521079267291</v>
      </c>
      <c r="X38" s="50">
        <v>485.33146033390983</v>
      </c>
      <c r="Y38" s="50">
        <v>1024.9358384667266</v>
      </c>
      <c r="Z38" s="50">
        <v>167.54758588690592</v>
      </c>
      <c r="AA38" s="50">
        <v>611.88890117586698</v>
      </c>
      <c r="AB38" s="50">
        <v>973.99325045150124</v>
      </c>
      <c r="AC38" s="50">
        <v>989.73437704850937</v>
      </c>
      <c r="AD38" s="50">
        <v>17089.558177806139</v>
      </c>
    </row>
    <row r="39" spans="1:30" x14ac:dyDescent="0.35">
      <c r="A39" s="48">
        <v>24</v>
      </c>
      <c r="B39" s="50">
        <v>779.84453397552568</v>
      </c>
      <c r="C39" s="50">
        <v>1356.7126916783009</v>
      </c>
      <c r="D39" s="50">
        <v>393.24579195031168</v>
      </c>
      <c r="E39" s="50">
        <v>877.51006686743949</v>
      </c>
      <c r="F39" s="50">
        <v>554.06516238412928</v>
      </c>
      <c r="G39" s="50">
        <v>808.43917753898154</v>
      </c>
      <c r="H39" s="50">
        <v>505.66226776466419</v>
      </c>
      <c r="I39" s="50">
        <v>137.76448446381104</v>
      </c>
      <c r="J39" s="50">
        <v>644.03522083134862</v>
      </c>
      <c r="K39" s="50">
        <v>1053.9866715694614</v>
      </c>
      <c r="L39" s="50">
        <v>357.75907234771233</v>
      </c>
      <c r="M39" s="50">
        <v>1111.6263702966294</v>
      </c>
      <c r="N39" s="50">
        <v>622.3676516908979</v>
      </c>
      <c r="O39" s="50">
        <v>256.66033084477516</v>
      </c>
      <c r="P39" s="50">
        <v>340.03086557727045</v>
      </c>
      <c r="Q39" s="50">
        <v>105.91762527479706</v>
      </c>
      <c r="R39" s="50">
        <v>662.00790316345183</v>
      </c>
      <c r="S39" s="50">
        <v>956.44549114932659</v>
      </c>
      <c r="T39" s="50">
        <v>540.50445179303426</v>
      </c>
      <c r="U39" s="50">
        <v>107.09565261198657</v>
      </c>
      <c r="V39" s="50">
        <v>584.0490547668943</v>
      </c>
      <c r="W39" s="50">
        <v>1173.8278067670444</v>
      </c>
      <c r="X39" s="50">
        <v>525.64877652088819</v>
      </c>
      <c r="Y39" s="50">
        <v>1110.9779807759885</v>
      </c>
      <c r="Z39" s="50">
        <v>181.45963546406117</v>
      </c>
      <c r="AA39" s="50">
        <v>663.8034558873369</v>
      </c>
      <c r="AB39" s="50">
        <v>1057.1310942233251</v>
      </c>
      <c r="AC39" s="50">
        <v>1075.611371780255</v>
      </c>
      <c r="AD39" s="50">
        <v>18544.190659959651</v>
      </c>
    </row>
    <row r="40" spans="1:30" x14ac:dyDescent="0.35">
      <c r="A40" s="48">
        <v>25</v>
      </c>
      <c r="B40" s="50">
        <v>841.45373486955475</v>
      </c>
      <c r="C40" s="50">
        <v>1464.6582179929121</v>
      </c>
      <c r="D40" s="50">
        <v>424.60664616742042</v>
      </c>
      <c r="E40" s="50">
        <v>952.15121183330962</v>
      </c>
      <c r="F40" s="50">
        <v>597.84195071433487</v>
      </c>
      <c r="G40" s="50">
        <v>874.80268586330476</v>
      </c>
      <c r="H40" s="50">
        <v>546.5400445616358</v>
      </c>
      <c r="I40" s="50">
        <v>149.85034662571383</v>
      </c>
      <c r="J40" s="50">
        <v>695.59330054937595</v>
      </c>
      <c r="K40" s="50">
        <v>1140.010084453992</v>
      </c>
      <c r="L40" s="50">
        <v>386.21321857447481</v>
      </c>
      <c r="M40" s="50">
        <v>1200.8764847730647</v>
      </c>
      <c r="N40" s="50">
        <v>672.72854922192209</v>
      </c>
      <c r="O40" s="50">
        <v>276.6541446560862</v>
      </c>
      <c r="P40" s="50">
        <v>367.33732157061178</v>
      </c>
      <c r="Q40" s="50">
        <v>113.99237439009221</v>
      </c>
      <c r="R40" s="50">
        <v>716.10056761766168</v>
      </c>
      <c r="S40" s="50">
        <v>1038.7934987591723</v>
      </c>
      <c r="T40" s="50">
        <v>583.10302574103935</v>
      </c>
      <c r="U40" s="50">
        <v>115.78520800052081</v>
      </c>
      <c r="V40" s="50">
        <v>635.26583605389419</v>
      </c>
      <c r="W40" s="50">
        <v>1271.3994779308721</v>
      </c>
      <c r="X40" s="50">
        <v>567.46898268497216</v>
      </c>
      <c r="Y40" s="50">
        <v>1200.294077112778</v>
      </c>
      <c r="Z40" s="50">
        <v>195.88980278734786</v>
      </c>
      <c r="AA40" s="50">
        <v>717.73350699240223</v>
      </c>
      <c r="AB40" s="50">
        <v>1143.5329857073241</v>
      </c>
      <c r="AC40" s="50">
        <v>1164.9605751218671</v>
      </c>
      <c r="AD40" s="50">
        <v>20055.637861327661</v>
      </c>
    </row>
    <row r="41" spans="1:30" x14ac:dyDescent="0.35">
      <c r="A41" s="48">
        <v>26</v>
      </c>
      <c r="B41" s="50">
        <v>905.23560408933054</v>
      </c>
      <c r="C41" s="50">
        <v>1576.4651265782807</v>
      </c>
      <c r="D41" s="50">
        <v>457.09449577228463</v>
      </c>
      <c r="E41" s="50">
        <v>1029.8055403574181</v>
      </c>
      <c r="F41" s="50">
        <v>643.16287028739669</v>
      </c>
      <c r="G41" s="50">
        <v>943.68532773030643</v>
      </c>
      <c r="H41" s="50">
        <v>588.92599388033545</v>
      </c>
      <c r="I41" s="50">
        <v>162.44856661455208</v>
      </c>
      <c r="J41" s="50">
        <v>749.01818096133889</v>
      </c>
      <c r="K41" s="50">
        <v>1229.2646594316138</v>
      </c>
      <c r="L41" s="50">
        <v>415.68445997295572</v>
      </c>
      <c r="M41" s="50">
        <v>1293.3764676923829</v>
      </c>
      <c r="N41" s="50">
        <v>724.95090270529499</v>
      </c>
      <c r="O41" s="50">
        <v>297.33277937769094</v>
      </c>
      <c r="P41" s="50">
        <v>395.63851900601605</v>
      </c>
      <c r="Q41" s="50">
        <v>122.33089071424796</v>
      </c>
      <c r="R41" s="50">
        <v>772.22929195629092</v>
      </c>
      <c r="S41" s="50">
        <v>1124.5318684696276</v>
      </c>
      <c r="T41" s="50">
        <v>627.19652127055656</v>
      </c>
      <c r="U41" s="50">
        <v>124.79759804953854</v>
      </c>
      <c r="V41" s="50">
        <v>688.65250793539963</v>
      </c>
      <c r="W41" s="50">
        <v>1372.7586515993867</v>
      </c>
      <c r="X41" s="50">
        <v>610.78498394571352</v>
      </c>
      <c r="Y41" s="50">
        <v>1292.8707673389058</v>
      </c>
      <c r="Z41" s="50">
        <v>210.83562695802303</v>
      </c>
      <c r="AA41" s="50">
        <v>773.67206640951338</v>
      </c>
      <c r="AB41" s="50">
        <v>1233.1887063443473</v>
      </c>
      <c r="AC41" s="50">
        <v>1257.7741228871807</v>
      </c>
      <c r="AD41" s="50">
        <v>21623.713098335931</v>
      </c>
    </row>
    <row r="42" spans="1:30" x14ac:dyDescent="0.35">
      <c r="A42" s="48">
        <v>27</v>
      </c>
      <c r="B42" s="50">
        <v>971.17936360771409</v>
      </c>
      <c r="C42" s="50">
        <v>1692.1159401599898</v>
      </c>
      <c r="D42" s="50">
        <v>490.70439623243612</v>
      </c>
      <c r="E42" s="50">
        <v>1110.4698017942912</v>
      </c>
      <c r="F42" s="50">
        <v>690.02027117344051</v>
      </c>
      <c r="G42" s="50">
        <v>1015.0800966348585</v>
      </c>
      <c r="H42" s="50">
        <v>632.81467920830437</v>
      </c>
      <c r="I42" s="50">
        <v>175.55924791941038</v>
      </c>
      <c r="J42" s="50">
        <v>804.30209330056095</v>
      </c>
      <c r="K42" s="50">
        <v>1321.740432488803</v>
      </c>
      <c r="L42" s="50">
        <v>446.16817015273318</v>
      </c>
      <c r="M42" s="50">
        <v>1389.1133426285655</v>
      </c>
      <c r="N42" s="50">
        <v>779.02810213261341</v>
      </c>
      <c r="O42" s="50">
        <v>318.69221547526092</v>
      </c>
      <c r="P42" s="50">
        <v>424.93049876634245</v>
      </c>
      <c r="Q42" s="50">
        <v>130.93122121571929</v>
      </c>
      <c r="R42" s="50">
        <v>830.38792040607768</v>
      </c>
      <c r="S42" s="50">
        <v>1213.6587147188457</v>
      </c>
      <c r="T42" s="50">
        <v>672.77729737704522</v>
      </c>
      <c r="U42" s="50">
        <v>134.1317246702898</v>
      </c>
      <c r="V42" s="50">
        <v>744.20947420711389</v>
      </c>
      <c r="W42" s="50">
        <v>1477.8971817106053</v>
      </c>
      <c r="X42" s="50">
        <v>655.59000463536995</v>
      </c>
      <c r="Y42" s="50">
        <v>1388.6952797050421</v>
      </c>
      <c r="Z42" s="50">
        <v>226.29475788875342</v>
      </c>
      <c r="AA42" s="50">
        <v>831.6124451398897</v>
      </c>
      <c r="AB42" s="50">
        <v>1326.0884658478872</v>
      </c>
      <c r="AC42" s="50">
        <v>1354.0444529951344</v>
      </c>
      <c r="AD42" s="50">
        <v>23248.237592193098</v>
      </c>
    </row>
    <row r="43" spans="1:30" x14ac:dyDescent="0.35">
      <c r="A43" s="46"/>
      <c r="B43" s="46"/>
      <c r="C43" s="46"/>
      <c r="D43" s="46"/>
      <c r="E43" s="46"/>
      <c r="F43" s="46"/>
      <c r="G43" s="46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</row>
    <row r="44" spans="1:30" x14ac:dyDescent="0.35">
      <c r="A44" s="51" t="s">
        <v>86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</row>
    <row r="45" spans="1:30" x14ac:dyDescent="0.35">
      <c r="A45" s="49" t="s">
        <v>83</v>
      </c>
      <c r="B45" s="49" t="s">
        <v>38</v>
      </c>
      <c r="C45" s="49" t="s">
        <v>39</v>
      </c>
      <c r="D45" s="49" t="s">
        <v>40</v>
      </c>
      <c r="E45" s="49" t="s">
        <v>41</v>
      </c>
      <c r="F45" s="49" t="s">
        <v>42</v>
      </c>
      <c r="G45" s="49" t="s">
        <v>43</v>
      </c>
      <c r="H45" s="49" t="s">
        <v>44</v>
      </c>
      <c r="I45" s="49" t="s">
        <v>45</v>
      </c>
      <c r="J45" s="49" t="s">
        <v>46</v>
      </c>
      <c r="K45" s="49" t="s">
        <v>47</v>
      </c>
      <c r="L45" s="49" t="s">
        <v>48</v>
      </c>
      <c r="M45" s="49" t="s">
        <v>49</v>
      </c>
      <c r="N45" s="49" t="s">
        <v>50</v>
      </c>
      <c r="O45" s="49" t="s">
        <v>51</v>
      </c>
      <c r="P45" s="49" t="s">
        <v>52</v>
      </c>
      <c r="Q45" s="49" t="s">
        <v>53</v>
      </c>
      <c r="R45" s="49" t="s">
        <v>54</v>
      </c>
      <c r="S45" s="49" t="s">
        <v>55</v>
      </c>
      <c r="T45" s="49" t="s">
        <v>56</v>
      </c>
      <c r="U45" s="49" t="s">
        <v>57</v>
      </c>
      <c r="V45" s="49" t="s">
        <v>58</v>
      </c>
      <c r="W45" s="49" t="s">
        <v>59</v>
      </c>
      <c r="X45" s="49" t="s">
        <v>60</v>
      </c>
      <c r="Y45" s="49" t="s">
        <v>61</v>
      </c>
      <c r="Z45" s="49" t="s">
        <v>62</v>
      </c>
      <c r="AA45" s="49" t="s">
        <v>63</v>
      </c>
      <c r="AB45" s="49" t="s">
        <v>64</v>
      </c>
      <c r="AC45" s="49" t="s">
        <v>65</v>
      </c>
      <c r="AD45" s="49" t="s">
        <v>87</v>
      </c>
    </row>
    <row r="46" spans="1:30" x14ac:dyDescent="0.35">
      <c r="A46" s="48">
        <v>2</v>
      </c>
      <c r="B46" s="50">
        <v>4.974702788924059E-2</v>
      </c>
      <c r="C46" s="50">
        <v>8.2637556181408833E-2</v>
      </c>
      <c r="D46" s="50">
        <v>2.3668884845765941E-2</v>
      </c>
      <c r="E46" s="50">
        <v>3.6919804933163859E-2</v>
      </c>
      <c r="F46" s="50">
        <v>3.5183477473435858E-2</v>
      </c>
      <c r="G46" s="50">
        <v>4.0791233623275101E-2</v>
      </c>
      <c r="H46" s="50">
        <v>2.88861750118386E-2</v>
      </c>
      <c r="I46" s="50">
        <v>4.4529737723167928E-3</v>
      </c>
      <c r="J46" s="50">
        <v>3.812443403201822E-2</v>
      </c>
      <c r="K46" s="50">
        <v>5.6368334039495219E-2</v>
      </c>
      <c r="L46" s="50">
        <v>2.1940865172926587E-2</v>
      </c>
      <c r="M46" s="50">
        <v>6.5432129535013178E-2</v>
      </c>
      <c r="N46" s="50">
        <v>3.4734856981448715E-2</v>
      </c>
      <c r="O46" s="50">
        <v>1.7288504515282174E-2</v>
      </c>
      <c r="P46" s="50">
        <v>1.9672839352324934E-2</v>
      </c>
      <c r="Q46" s="50">
        <v>7.8010118884430388E-3</v>
      </c>
      <c r="R46" s="50">
        <v>3.4718241407671414E-2</v>
      </c>
      <c r="S46" s="50">
        <v>3.3704691407256022E-2</v>
      </c>
      <c r="T46" s="50">
        <v>3.4701625833894113E-2</v>
      </c>
      <c r="U46" s="50">
        <v>6.0148377073831307E-3</v>
      </c>
      <c r="V46" s="50">
        <v>1.8750675007684705E-2</v>
      </c>
      <c r="W46" s="50">
        <v>5.5213551661972775E-2</v>
      </c>
      <c r="X46" s="50">
        <v>3.2184366406632942E-2</v>
      </c>
      <c r="Y46" s="50">
        <v>6.5008432403691988E-2</v>
      </c>
      <c r="Z46" s="50">
        <v>1.0966278693018968E-2</v>
      </c>
      <c r="AA46" s="50">
        <v>3.6828419277388703E-2</v>
      </c>
      <c r="AB46" s="50">
        <v>5.6210486088610859E-2</v>
      </c>
      <c r="AC46" s="50">
        <v>5.2048284857396841E-2</v>
      </c>
      <c r="AD46" s="50">
        <v>1</v>
      </c>
    </row>
    <row r="47" spans="1:30" x14ac:dyDescent="0.35">
      <c r="A47" s="48">
        <v>3</v>
      </c>
      <c r="B47" s="50">
        <v>0.57473305338932212</v>
      </c>
      <c r="C47" s="50">
        <v>0.98620275944811042</v>
      </c>
      <c r="D47" s="50">
        <v>0.28151169766046791</v>
      </c>
      <c r="E47" s="50">
        <v>0.43988002399520099</v>
      </c>
      <c r="F47" s="50">
        <v>0.41175764847030594</v>
      </c>
      <c r="G47" s="50">
        <v>0.5195440911817637</v>
      </c>
      <c r="H47" s="50">
        <v>0.33430113977204556</v>
      </c>
      <c r="I47" s="50">
        <v>5.1829634073185367E-2</v>
      </c>
      <c r="J47" s="50">
        <v>0.45360527894421115</v>
      </c>
      <c r="K47" s="50">
        <v>0.68453509298140369</v>
      </c>
      <c r="L47" s="50">
        <v>0.2584763047390522</v>
      </c>
      <c r="M47" s="50">
        <v>0.76285542891421709</v>
      </c>
      <c r="N47" s="50">
        <v>0.41857228554289144</v>
      </c>
      <c r="O47" s="50">
        <v>0.20175164967006601</v>
      </c>
      <c r="P47" s="50">
        <v>0.23592081583683264</v>
      </c>
      <c r="Q47" s="50">
        <v>8.9742051589682056E-2</v>
      </c>
      <c r="R47" s="50">
        <v>0.42826634673065389</v>
      </c>
      <c r="S47" s="50">
        <v>0.46080383923215362</v>
      </c>
      <c r="T47" s="50">
        <v>0.4057108578284343</v>
      </c>
      <c r="U47" s="50">
        <v>6.9682063587282544E-2</v>
      </c>
      <c r="V47" s="50">
        <v>0.22075584883023397</v>
      </c>
      <c r="W47" s="50">
        <v>0.69451709658068383</v>
      </c>
      <c r="X47" s="50">
        <v>0.38286742651469707</v>
      </c>
      <c r="Y47" s="50">
        <v>0.76976604679064187</v>
      </c>
      <c r="Z47" s="50">
        <v>0.13293341331733655</v>
      </c>
      <c r="AA47" s="50">
        <v>0.43316136772645475</v>
      </c>
      <c r="AB47" s="50">
        <v>0.66908218356328741</v>
      </c>
      <c r="AC47" s="50">
        <v>0.62723455308938214</v>
      </c>
      <c r="AD47" s="50">
        <v>12</v>
      </c>
    </row>
    <row r="48" spans="1:30" x14ac:dyDescent="0.35">
      <c r="A48" s="48">
        <v>4</v>
      </c>
      <c r="B48" s="50">
        <v>14.762895969431774</v>
      </c>
      <c r="C48" s="50">
        <v>25.270846172809069</v>
      </c>
      <c r="D48" s="50">
        <v>7.360886848268211</v>
      </c>
      <c r="E48" s="50">
        <v>11.441667693824725</v>
      </c>
      <c r="F48" s="50">
        <v>10.495855417231603</v>
      </c>
      <c r="G48" s="50">
        <v>13.355062862073215</v>
      </c>
      <c r="H48" s="50">
        <v>8.870316159250585</v>
      </c>
      <c r="I48" s="50">
        <v>1.5529705411068653</v>
      </c>
      <c r="J48" s="50">
        <v>11.707752989029951</v>
      </c>
      <c r="K48" s="50">
        <v>17.595494884752863</v>
      </c>
      <c r="L48" s="50">
        <v>6.6908356957968689</v>
      </c>
      <c r="M48" s="50">
        <v>20.028965857266115</v>
      </c>
      <c r="N48" s="50">
        <v>10.965133119684456</v>
      </c>
      <c r="O48" s="50">
        <v>5.1475409836065573</v>
      </c>
      <c r="P48" s="50">
        <v>6.2094632071983238</v>
      </c>
      <c r="Q48" s="50">
        <v>2.2738197953901143</v>
      </c>
      <c r="R48" s="50">
        <v>11.117527425120176</v>
      </c>
      <c r="S48" s="50">
        <v>12.687430666831011</v>
      </c>
      <c r="T48" s="50">
        <v>10.423286700357449</v>
      </c>
      <c r="U48" s="50">
        <v>1.8069610501663993</v>
      </c>
      <c r="V48" s="50">
        <v>6.8142025144829272</v>
      </c>
      <c r="W48" s="50">
        <v>18.717891039073091</v>
      </c>
      <c r="X48" s="50">
        <v>9.7000184888450622</v>
      </c>
      <c r="Y48" s="50">
        <v>19.66854123012449</v>
      </c>
      <c r="Z48" s="50">
        <v>3.4228244792308637</v>
      </c>
      <c r="AA48" s="50">
        <v>11.439248736595587</v>
      </c>
      <c r="AB48" s="50">
        <v>17.774497719709107</v>
      </c>
      <c r="AC48" s="50">
        <v>16.698061752742511</v>
      </c>
      <c r="AD48" s="50">
        <v>314</v>
      </c>
    </row>
    <row r="49" spans="1:30" x14ac:dyDescent="0.35">
      <c r="A49" s="48">
        <v>5</v>
      </c>
      <c r="B49" s="50">
        <v>26.221452197196406</v>
      </c>
      <c r="C49" s="50">
        <v>44.202236572688612</v>
      </c>
      <c r="D49" s="50">
        <v>12.629810468840237</v>
      </c>
      <c r="E49" s="50">
        <v>22.899144222187221</v>
      </c>
      <c r="F49" s="50">
        <v>18.45119966398908</v>
      </c>
      <c r="G49" s="50">
        <v>23.9701790308185</v>
      </c>
      <c r="H49" s="50">
        <v>15.611907386990076</v>
      </c>
      <c r="I49" s="50">
        <v>3.2467055179293323</v>
      </c>
      <c r="J49" s="50">
        <v>20.75287446842022</v>
      </c>
      <c r="K49" s="50">
        <v>31.370819551635428</v>
      </c>
      <c r="L49" s="50">
        <v>11.617577571271065</v>
      </c>
      <c r="M49" s="50">
        <v>35.264346091247965</v>
      </c>
      <c r="N49" s="50">
        <v>19.035018638105736</v>
      </c>
      <c r="O49" s="50">
        <v>8.9420906179450821</v>
      </c>
      <c r="P49" s="50">
        <v>10.844752454454769</v>
      </c>
      <c r="Q49" s="50">
        <v>3.9439281776657737</v>
      </c>
      <c r="R49" s="50">
        <v>20.085052764214833</v>
      </c>
      <c r="S49" s="50">
        <v>24.062582033916101</v>
      </c>
      <c r="T49" s="50">
        <v>18.047986559563185</v>
      </c>
      <c r="U49" s="50">
        <v>3.3349083845224969</v>
      </c>
      <c r="V49" s="50">
        <v>13.549640363311806</v>
      </c>
      <c r="W49" s="50">
        <v>32.71486323305507</v>
      </c>
      <c r="X49" s="50">
        <v>16.964351341418595</v>
      </c>
      <c r="Y49" s="50">
        <v>34.529322202971592</v>
      </c>
      <c r="Z49" s="50">
        <v>5.9515934267863697</v>
      </c>
      <c r="AA49" s="50">
        <v>19.770042526382106</v>
      </c>
      <c r="AB49" s="50">
        <v>31.753031973539137</v>
      </c>
      <c r="AC49" s="50">
        <v>30.23258255893316</v>
      </c>
      <c r="AD49" s="50">
        <v>560</v>
      </c>
    </row>
    <row r="50" spans="1:30" x14ac:dyDescent="0.35">
      <c r="A50" s="48">
        <v>6</v>
      </c>
      <c r="B50" s="50">
        <v>51.216830876361207</v>
      </c>
      <c r="C50" s="50">
        <v>87.466034521075642</v>
      </c>
      <c r="D50" s="50">
        <v>25.189421438625082</v>
      </c>
      <c r="E50" s="50">
        <v>47.275798207274612</v>
      </c>
      <c r="F50" s="50">
        <v>36.448329505889326</v>
      </c>
      <c r="G50" s="50">
        <v>47.765315949329583</v>
      </c>
      <c r="H50" s="50">
        <v>31.254463293577306</v>
      </c>
      <c r="I50" s="50">
        <v>6.4135121120082967</v>
      </c>
      <c r="J50" s="50">
        <v>40.804207719090307</v>
      </c>
      <c r="K50" s="50">
        <v>63.463071338617681</v>
      </c>
      <c r="L50" s="50">
        <v>23.140084450700055</v>
      </c>
      <c r="M50" s="50">
        <v>70.249944440328917</v>
      </c>
      <c r="N50" s="50">
        <v>38.66360471146011</v>
      </c>
      <c r="O50" s="50">
        <v>17.448403585450777</v>
      </c>
      <c r="P50" s="50">
        <v>21.347951700125936</v>
      </c>
      <c r="Q50" s="50">
        <v>7.5584858137639825</v>
      </c>
      <c r="R50" s="50">
        <v>39.659234017334619</v>
      </c>
      <c r="S50" s="50">
        <v>48.097192384621088</v>
      </c>
      <c r="T50" s="50">
        <v>35.203792873546192</v>
      </c>
      <c r="U50" s="50">
        <v>6.6209348840654867</v>
      </c>
      <c r="V50" s="50">
        <v>27.19727387213868</v>
      </c>
      <c r="W50" s="50">
        <v>66.441662345358921</v>
      </c>
      <c r="X50" s="50">
        <v>34.166679013260243</v>
      </c>
      <c r="Y50" s="50">
        <v>69.353878065041854</v>
      </c>
      <c r="Z50" s="50">
        <v>11.715238165790058</v>
      </c>
      <c r="AA50" s="50">
        <v>40.314689977035336</v>
      </c>
      <c r="AB50" s="50">
        <v>63.629009556263433</v>
      </c>
      <c r="AC50" s="50">
        <v>61.894955181865328</v>
      </c>
      <c r="AD50" s="50">
        <v>1120</v>
      </c>
    </row>
    <row r="51" spans="1:30" x14ac:dyDescent="0.35">
      <c r="A51" s="48">
        <v>7</v>
      </c>
      <c r="B51" s="50">
        <v>55.084145384688703</v>
      </c>
      <c r="C51" s="50">
        <v>94.0972481907569</v>
      </c>
      <c r="D51" s="50">
        <v>27.127134613551544</v>
      </c>
      <c r="E51" s="50">
        <v>51.871721548873396</v>
      </c>
      <c r="F51" s="50">
        <v>39.200494196490766</v>
      </c>
      <c r="G51" s="50">
        <v>51.372011174413238</v>
      </c>
      <c r="H51" s="50">
        <v>34.105233056905917</v>
      </c>
      <c r="I51" s="50">
        <v>7.4064216214630854</v>
      </c>
      <c r="J51" s="50">
        <v>43.938819354318355</v>
      </c>
      <c r="K51" s="50">
        <v>69.45974204996223</v>
      </c>
      <c r="L51" s="50">
        <v>24.887361328024756</v>
      </c>
      <c r="M51" s="50">
        <v>75.554423938467409</v>
      </c>
      <c r="N51" s="50">
        <v>41.333186687490375</v>
      </c>
      <c r="O51" s="50">
        <v>18.614211448640958</v>
      </c>
      <c r="P51" s="50">
        <v>22.85282623200839</v>
      </c>
      <c r="Q51" s="50">
        <v>8.0042893909064912</v>
      </c>
      <c r="R51" s="50">
        <v>42.600309422728635</v>
      </c>
      <c r="S51" s="50">
        <v>52.523129715580389</v>
      </c>
      <c r="T51" s="50">
        <v>38.941715609716752</v>
      </c>
      <c r="U51" s="50">
        <v>7.0762558383376231</v>
      </c>
      <c r="V51" s="50">
        <v>31.410366394638629</v>
      </c>
      <c r="W51" s="50">
        <v>73.046948666622669</v>
      </c>
      <c r="X51" s="50">
        <v>36.630555127838512</v>
      </c>
      <c r="Y51" s="50">
        <v>76.875087070969258</v>
      </c>
      <c r="Z51" s="50">
        <v>12.457065763328274</v>
      </c>
      <c r="AA51" s="50">
        <v>44.795465710535773</v>
      </c>
      <c r="AB51" s="50">
        <v>68.433551102410121</v>
      </c>
      <c r="AC51" s="50">
        <v>67.300279360330833</v>
      </c>
      <c r="AD51" s="50">
        <v>1217</v>
      </c>
    </row>
    <row r="52" spans="1:30" x14ac:dyDescent="0.35">
      <c r="A52" s="48">
        <v>8</v>
      </c>
      <c r="B52" s="50">
        <v>247.21059641136145</v>
      </c>
      <c r="C52" s="50">
        <v>423.83450305746135</v>
      </c>
      <c r="D52" s="50">
        <v>122.25463826277635</v>
      </c>
      <c r="E52" s="50">
        <v>234.65086777450239</v>
      </c>
      <c r="F52" s="50">
        <v>175.6010196720749</v>
      </c>
      <c r="G52" s="50">
        <v>235.84809282995474</v>
      </c>
      <c r="H52" s="50">
        <v>152.68575476981596</v>
      </c>
      <c r="I52" s="50">
        <v>33.82973943928048</v>
      </c>
      <c r="J52" s="50">
        <v>198.60817938565322</v>
      </c>
      <c r="K52" s="50">
        <v>311.54847431664683</v>
      </c>
      <c r="L52" s="50">
        <v>111.85009200447875</v>
      </c>
      <c r="M52" s="50">
        <v>340.68297137631004</v>
      </c>
      <c r="N52" s="50">
        <v>187.52693434401294</v>
      </c>
      <c r="O52" s="50">
        <v>83.676691831650984</v>
      </c>
      <c r="P52" s="50">
        <v>104.16017668785005</v>
      </c>
      <c r="Q52" s="50">
        <v>35.97399445422554</v>
      </c>
      <c r="R52" s="50">
        <v>195.18021249334743</v>
      </c>
      <c r="S52" s="50">
        <v>247.6329063252366</v>
      </c>
      <c r="T52" s="50">
        <v>172.17732691738792</v>
      </c>
      <c r="U52" s="50">
        <v>32.076326238249251</v>
      </c>
      <c r="V52" s="50">
        <v>143.59163486699993</v>
      </c>
      <c r="W52" s="50">
        <v>332.50590295874201</v>
      </c>
      <c r="X52" s="50">
        <v>164.23238542937077</v>
      </c>
      <c r="Y52" s="50">
        <v>339.51795331483697</v>
      </c>
      <c r="Z52" s="50">
        <v>56.748982960318529</v>
      </c>
      <c r="AA52" s="50">
        <v>198.24183817562843</v>
      </c>
      <c r="AB52" s="50">
        <v>311.48052327550766</v>
      </c>
      <c r="AC52" s="50">
        <v>305.16304640762303</v>
      </c>
      <c r="AD52" s="50">
        <v>5498.4917659813054</v>
      </c>
    </row>
    <row r="53" spans="1:30" x14ac:dyDescent="0.35">
      <c r="A53" s="48">
        <v>9</v>
      </c>
      <c r="B53" s="50">
        <v>345.71560981607331</v>
      </c>
      <c r="C53" s="50">
        <v>593.6825851995826</v>
      </c>
      <c r="D53" s="50">
        <v>171.34035596006441</v>
      </c>
      <c r="E53" s="50">
        <v>334.87417098700939</v>
      </c>
      <c r="F53" s="50">
        <v>245.57785352347449</v>
      </c>
      <c r="G53" s="50">
        <v>332.98109497942767</v>
      </c>
      <c r="H53" s="50">
        <v>214.7012876465173</v>
      </c>
      <c r="I53" s="50">
        <v>48.830065676002697</v>
      </c>
      <c r="J53" s="50">
        <v>278.60428285623942</v>
      </c>
      <c r="K53" s="50">
        <v>439.17580233994613</v>
      </c>
      <c r="L53" s="50">
        <v>156.65945689754486</v>
      </c>
      <c r="M53" s="50">
        <v>478.24133392266526</v>
      </c>
      <c r="N53" s="50">
        <v>263.75830487068276</v>
      </c>
      <c r="O53" s="50">
        <v>116.66132346407454</v>
      </c>
      <c r="P53" s="50">
        <v>146.22515700510803</v>
      </c>
      <c r="Q53" s="50">
        <v>49.937945767849023</v>
      </c>
      <c r="R53" s="50">
        <v>275.22006334645755</v>
      </c>
      <c r="S53" s="50">
        <v>354.88912154251716</v>
      </c>
      <c r="T53" s="50">
        <v>240.65475802089838</v>
      </c>
      <c r="U53" s="50">
        <v>45.146988622668857</v>
      </c>
      <c r="V53" s="50">
        <v>207.22693621206929</v>
      </c>
      <c r="W53" s="50">
        <v>471.11518382079998</v>
      </c>
      <c r="X53" s="50">
        <v>230.04387721979359</v>
      </c>
      <c r="Y53" s="50">
        <v>476.76031590898401</v>
      </c>
      <c r="Z53" s="50">
        <v>79.481042290067251</v>
      </c>
      <c r="AA53" s="50">
        <v>279.11661163703815</v>
      </c>
      <c r="AB53" s="50">
        <v>439.24525483398861</v>
      </c>
      <c r="AC53" s="50">
        <v>432.29138194044145</v>
      </c>
      <c r="AD53" s="50">
        <v>7748.1581663079869</v>
      </c>
    </row>
    <row r="54" spans="1:30" x14ac:dyDescent="0.35">
      <c r="A54" s="48">
        <v>10</v>
      </c>
      <c r="B54" s="50">
        <v>465.30769424867225</v>
      </c>
      <c r="C54" s="50">
        <v>800.2061224750579</v>
      </c>
      <c r="D54" s="50">
        <v>231.05555495805504</v>
      </c>
      <c r="E54" s="50">
        <v>458.75442520875123</v>
      </c>
      <c r="F54" s="50">
        <v>330.53660126353441</v>
      </c>
      <c r="G54" s="50">
        <v>451.94104198819673</v>
      </c>
      <c r="H54" s="50">
        <v>290.37756197819033</v>
      </c>
      <c r="I54" s="50">
        <v>67.539499567553065</v>
      </c>
      <c r="J54" s="50">
        <v>376.00610383925886</v>
      </c>
      <c r="K54" s="50">
        <v>595.26621450455752</v>
      </c>
      <c r="L54" s="50">
        <v>211.14011703759735</v>
      </c>
      <c r="M54" s="50">
        <v>645.83908688094948</v>
      </c>
      <c r="N54" s="50">
        <v>356.80262656371269</v>
      </c>
      <c r="O54" s="50">
        <v>156.58985281737836</v>
      </c>
      <c r="P54" s="50">
        <v>197.47868268325055</v>
      </c>
      <c r="Q54" s="50">
        <v>66.769832537800994</v>
      </c>
      <c r="R54" s="50">
        <v>373.13672619745961</v>
      </c>
      <c r="S54" s="50">
        <v>487.91706433662387</v>
      </c>
      <c r="T54" s="50">
        <v>323.74884780312345</v>
      </c>
      <c r="U54" s="50">
        <v>61.110471834285335</v>
      </c>
      <c r="V54" s="50">
        <v>286.58718534498939</v>
      </c>
      <c r="W54" s="50">
        <v>641.40027541123823</v>
      </c>
      <c r="X54" s="50">
        <v>310.06504954292359</v>
      </c>
      <c r="Y54" s="50">
        <v>644.02297094394407</v>
      </c>
      <c r="Z54" s="50">
        <v>107.118525239966</v>
      </c>
      <c r="AA54" s="50">
        <v>377.92081559670413</v>
      </c>
      <c r="AB54" s="50">
        <v>595.55635883881496</v>
      </c>
      <c r="AC54" s="50">
        <v>588.44593286002248</v>
      </c>
      <c r="AD54" s="50">
        <v>10498.64124250261</v>
      </c>
    </row>
    <row r="55" spans="1:30" x14ac:dyDescent="0.35">
      <c r="A55" s="48">
        <v>11</v>
      </c>
      <c r="B55" s="50">
        <v>607.50602287019899</v>
      </c>
      <c r="C55" s="50">
        <v>1046.1031975737301</v>
      </c>
      <c r="D55" s="50">
        <v>302.18753168181036</v>
      </c>
      <c r="E55" s="50">
        <v>608.38545217561284</v>
      </c>
      <c r="F55" s="50">
        <v>431.55693908427071</v>
      </c>
      <c r="G55" s="50">
        <v>594.48323405348344</v>
      </c>
      <c r="H55" s="50">
        <v>380.76683933134905</v>
      </c>
      <c r="I55" s="50">
        <v>90.313339350454584</v>
      </c>
      <c r="J55" s="50">
        <v>492.11728138782257</v>
      </c>
      <c r="K55" s="50">
        <v>782.07223414583518</v>
      </c>
      <c r="L55" s="50">
        <v>276.00277785278524</v>
      </c>
      <c r="M55" s="50">
        <v>845.74509240309055</v>
      </c>
      <c r="N55" s="50">
        <v>467.95853748061336</v>
      </c>
      <c r="O55" s="50">
        <v>203.94181502612989</v>
      </c>
      <c r="P55" s="50">
        <v>258.61520792463239</v>
      </c>
      <c r="Q55" s="50">
        <v>86.654805542949632</v>
      </c>
      <c r="R55" s="50">
        <v>490.34945179769551</v>
      </c>
      <c r="S55" s="50">
        <v>649.07067492076828</v>
      </c>
      <c r="T55" s="50">
        <v>422.50512660323943</v>
      </c>
      <c r="U55" s="50">
        <v>80.191946407624854</v>
      </c>
      <c r="V55" s="50">
        <v>383.17714707519082</v>
      </c>
      <c r="W55" s="50">
        <v>845.99759552480054</v>
      </c>
      <c r="X55" s="50">
        <v>405.34107276526476</v>
      </c>
      <c r="Y55" s="50">
        <v>843.58199216187643</v>
      </c>
      <c r="Z55" s="50">
        <v>140.02175727582883</v>
      </c>
      <c r="AA55" s="50">
        <v>496.05518395959825</v>
      </c>
      <c r="AB55" s="50">
        <v>782.68188845305588</v>
      </c>
      <c r="AC55" s="50">
        <v>776.03829593802777</v>
      </c>
      <c r="AD55" s="50">
        <v>13789.422440767739</v>
      </c>
    </row>
    <row r="56" spans="1:30" x14ac:dyDescent="0.35">
      <c r="A56" s="48">
        <v>12</v>
      </c>
      <c r="B56" s="50">
        <v>773.76615546332437</v>
      </c>
      <c r="C56" s="50">
        <v>1333.9621800456393</v>
      </c>
      <c r="D56" s="50">
        <v>385.49187308485108</v>
      </c>
      <c r="E56" s="50">
        <v>785.79616066063409</v>
      </c>
      <c r="F56" s="50">
        <v>549.67335279805843</v>
      </c>
      <c r="G56" s="50">
        <v>762.30015487322089</v>
      </c>
      <c r="H56" s="50">
        <v>486.88129916277501</v>
      </c>
      <c r="I56" s="50">
        <v>117.49715327543352</v>
      </c>
      <c r="J56" s="50">
        <v>628.18976978712692</v>
      </c>
      <c r="K56" s="50">
        <v>1001.763865891602</v>
      </c>
      <c r="L56" s="50">
        <v>351.92920060472449</v>
      </c>
      <c r="M56" s="50">
        <v>1080.1393279964841</v>
      </c>
      <c r="N56" s="50">
        <v>598.47540374601624</v>
      </c>
      <c r="O56" s="50">
        <v>259.1754542431168</v>
      </c>
      <c r="P56" s="50">
        <v>330.30200602189313</v>
      </c>
      <c r="Q56" s="50">
        <v>109.76900827288419</v>
      </c>
      <c r="R56" s="50">
        <v>628.22573805344621</v>
      </c>
      <c r="S56" s="50">
        <v>840.63438622520573</v>
      </c>
      <c r="T56" s="50">
        <v>537.92490649641616</v>
      </c>
      <c r="U56" s="50">
        <v>102.60813382302227</v>
      </c>
      <c r="V56" s="50">
        <v>498.46030993861751</v>
      </c>
      <c r="W56" s="50">
        <v>1087.453876899137</v>
      </c>
      <c r="X56" s="50">
        <v>516.87460649999286</v>
      </c>
      <c r="Y56" s="50">
        <v>1077.6247685420017</v>
      </c>
      <c r="Z56" s="50">
        <v>178.53638039045092</v>
      </c>
      <c r="AA56" s="50">
        <v>634.86816948018429</v>
      </c>
      <c r="AB56" s="50">
        <v>1002.807284751847</v>
      </c>
      <c r="AC56" s="50">
        <v>997.3978136966989</v>
      </c>
      <c r="AD56" s="50">
        <v>17658.528740724803</v>
      </c>
    </row>
    <row r="57" spans="1:30" x14ac:dyDescent="0.35">
      <c r="A57" s="48">
        <v>13</v>
      </c>
      <c r="B57" s="50">
        <v>965.48837938688087</v>
      </c>
      <c r="C57" s="50">
        <v>1666.2759644906664</v>
      </c>
      <c r="D57" s="50">
        <v>481.69655763865018</v>
      </c>
      <c r="E57" s="50">
        <v>992.95803074440153</v>
      </c>
      <c r="F57" s="50">
        <v>685.88106229151401</v>
      </c>
      <c r="G57" s="50">
        <v>957.02922602740034</v>
      </c>
      <c r="H57" s="50">
        <v>609.69811478734994</v>
      </c>
      <c r="I57" s="50">
        <v>149.42782313240104</v>
      </c>
      <c r="J57" s="50">
        <v>785.43048443201064</v>
      </c>
      <c r="K57" s="50">
        <v>1256.4388829262291</v>
      </c>
      <c r="L57" s="50">
        <v>439.57596072879477</v>
      </c>
      <c r="M57" s="50">
        <v>1351.1242648518823</v>
      </c>
      <c r="N57" s="50">
        <v>749.5595496394842</v>
      </c>
      <c r="O57" s="50">
        <v>322.73056994697168</v>
      </c>
      <c r="P57" s="50">
        <v>413.18264764612195</v>
      </c>
      <c r="Q57" s="50">
        <v>136.28081455604698</v>
      </c>
      <c r="R57" s="50">
        <v>788.08776946827186</v>
      </c>
      <c r="S57" s="50">
        <v>1064.8309264116572</v>
      </c>
      <c r="T57" s="50">
        <v>670.97109893597985</v>
      </c>
      <c r="U57" s="50">
        <v>128.56837013922146</v>
      </c>
      <c r="V57" s="50">
        <v>633.86331767964202</v>
      </c>
      <c r="W57" s="50">
        <v>1368.2369921593488</v>
      </c>
      <c r="X57" s="50">
        <v>645.63131699725636</v>
      </c>
      <c r="Y57" s="50">
        <v>1348.2613337759683</v>
      </c>
      <c r="Z57" s="50">
        <v>222.99526013376206</v>
      </c>
      <c r="AA57" s="50">
        <v>795.66251129855618</v>
      </c>
      <c r="AB57" s="50">
        <v>1258.0456511022755</v>
      </c>
      <c r="AC57" s="50">
        <v>1254.7815145163927</v>
      </c>
      <c r="AD57" s="50">
        <v>22142.714395845138</v>
      </c>
    </row>
    <row r="58" spans="1:30" x14ac:dyDescent="0.35">
      <c r="A58" s="48">
        <v>14</v>
      </c>
      <c r="B58" s="50">
        <v>1184.0243430721378</v>
      </c>
      <c r="C58" s="50">
        <v>2045.4533129418546</v>
      </c>
      <c r="D58" s="50">
        <v>591.50522408124255</v>
      </c>
      <c r="E58" s="50">
        <v>1231.79119747766</v>
      </c>
      <c r="F58" s="50">
        <v>841.1407333110426</v>
      </c>
      <c r="G58" s="50">
        <v>1180.2590356907901</v>
      </c>
      <c r="H58" s="50">
        <v>750.16351324423408</v>
      </c>
      <c r="I58" s="50">
        <v>186.43440389088877</v>
      </c>
      <c r="J58" s="50">
        <v>965.00660401188645</v>
      </c>
      <c r="K58" s="50">
        <v>1548.1310765449755</v>
      </c>
      <c r="L58" s="50">
        <v>539.57744152440716</v>
      </c>
      <c r="M58" s="50">
        <v>1660.7339522941177</v>
      </c>
      <c r="N58" s="50">
        <v>922.37924183317762</v>
      </c>
      <c r="O58" s="50">
        <v>395.03077359324317</v>
      </c>
      <c r="P58" s="50">
        <v>507.87977806790383</v>
      </c>
      <c r="Q58" s="50">
        <v>166.3518055906116</v>
      </c>
      <c r="R58" s="50">
        <v>971.21758272075874</v>
      </c>
      <c r="S58" s="50">
        <v>1323.8276920093097</v>
      </c>
      <c r="T58" s="50">
        <v>822.57283894875093</v>
      </c>
      <c r="U58" s="50">
        <v>158.27545755070742</v>
      </c>
      <c r="V58" s="50">
        <v>790.77961910948602</v>
      </c>
      <c r="W58" s="50">
        <v>1690.7446824426463</v>
      </c>
      <c r="X58" s="50">
        <v>792.54427232714204</v>
      </c>
      <c r="Y58" s="50">
        <v>1657.5334147653009</v>
      </c>
      <c r="Z58" s="50">
        <v>273.72000459653947</v>
      </c>
      <c r="AA58" s="50">
        <v>979.70049486010396</v>
      </c>
      <c r="AB58" s="50">
        <v>1550.4459956877624</v>
      </c>
      <c r="AC58" s="50">
        <v>1550.3821261007411</v>
      </c>
      <c r="AD58" s="50">
        <v>27277.606618289417</v>
      </c>
    </row>
    <row r="59" spans="1:30" x14ac:dyDescent="0.35">
      <c r="A59" s="48">
        <v>15</v>
      </c>
      <c r="B59" s="50">
        <v>1430.6824376772165</v>
      </c>
      <c r="C59" s="50">
        <v>2473.8280704741801</v>
      </c>
      <c r="D59" s="50">
        <v>715.59982858125977</v>
      </c>
      <c r="E59" s="50">
        <v>1504.169482005226</v>
      </c>
      <c r="F59" s="50">
        <v>1016.3823001450725</v>
      </c>
      <c r="G59" s="50">
        <v>1433.5344367371413</v>
      </c>
      <c r="H59" s="50">
        <v>909.19608570910464</v>
      </c>
      <c r="I59" s="50">
        <v>228.83884271899566</v>
      </c>
      <c r="J59" s="50">
        <v>1168.0498842787263</v>
      </c>
      <c r="K59" s="50">
        <v>1878.8169984301694</v>
      </c>
      <c r="L59" s="50">
        <v>652.54826631389506</v>
      </c>
      <c r="M59" s="50">
        <v>2010.9414135494651</v>
      </c>
      <c r="N59" s="50">
        <v>1118.0687544622858</v>
      </c>
      <c r="O59" s="50">
        <v>476.48531431787393</v>
      </c>
      <c r="P59" s="50">
        <v>614.99737824258511</v>
      </c>
      <c r="Q59" s="50">
        <v>200.13755733001003</v>
      </c>
      <c r="R59" s="50">
        <v>1178.8612896384582</v>
      </c>
      <c r="S59" s="50">
        <v>1619.7420403172052</v>
      </c>
      <c r="T59" s="50">
        <v>993.62923483563043</v>
      </c>
      <c r="U59" s="50">
        <v>191.92635935504427</v>
      </c>
      <c r="V59" s="50">
        <v>970.57252040173364</v>
      </c>
      <c r="W59" s="50">
        <v>2057.3117257286881</v>
      </c>
      <c r="X59" s="50">
        <v>958.51751338951192</v>
      </c>
      <c r="Y59" s="50">
        <v>2007.4218003268093</v>
      </c>
      <c r="Z59" s="50">
        <v>331.02219843727352</v>
      </c>
      <c r="AA59" s="50">
        <v>1188.2082459558319</v>
      </c>
      <c r="AB59" s="50">
        <v>1881.9999704184122</v>
      </c>
      <c r="AC59" s="50">
        <v>1886.334655284784</v>
      </c>
      <c r="AD59" s="50">
        <v>33097.824605062582</v>
      </c>
    </row>
    <row r="60" spans="1:30" x14ac:dyDescent="0.35">
      <c r="A60" s="48">
        <v>16</v>
      </c>
      <c r="B60" s="50">
        <v>1706.7322366928997</v>
      </c>
      <c r="C60" s="50">
        <v>2953.6667778652536</v>
      </c>
      <c r="D60" s="50">
        <v>854.64284070873316</v>
      </c>
      <c r="E60" s="50">
        <v>1811.9246132915266</v>
      </c>
      <c r="F60" s="50">
        <v>1212.5081192143755</v>
      </c>
      <c r="G60" s="50">
        <v>1718.3607858916278</v>
      </c>
      <c r="H60" s="50">
        <v>1087.6895308895175</v>
      </c>
      <c r="I60" s="50">
        <v>276.95658826110588</v>
      </c>
      <c r="J60" s="50">
        <v>1395.6602257909933</v>
      </c>
      <c r="K60" s="50">
        <v>2250.4215596688941</v>
      </c>
      <c r="L60" s="50">
        <v>779.08530741112577</v>
      </c>
      <c r="M60" s="50">
        <v>2403.664766067639</v>
      </c>
      <c r="N60" s="50">
        <v>1337.7317386062482</v>
      </c>
      <c r="O60" s="50">
        <v>567.49058126175794</v>
      </c>
      <c r="P60" s="50">
        <v>735.12263604241468</v>
      </c>
      <c r="Q60" s="50">
        <v>237.78828610966752</v>
      </c>
      <c r="R60" s="50">
        <v>1412.2325849894601</v>
      </c>
      <c r="S60" s="50">
        <v>1954.6457463957072</v>
      </c>
      <c r="T60" s="50">
        <v>1185.0124601221357</v>
      </c>
      <c r="U60" s="50">
        <v>229.71277633563793</v>
      </c>
      <c r="V60" s="50">
        <v>1174.5777711561104</v>
      </c>
      <c r="W60" s="50">
        <v>2470.2159152322365</v>
      </c>
      <c r="X60" s="50">
        <v>1144.4290037537357</v>
      </c>
      <c r="Y60" s="50">
        <v>2399.8524407615241</v>
      </c>
      <c r="Z60" s="50">
        <v>395.20442216232527</v>
      </c>
      <c r="AA60" s="50">
        <v>1422.3792930573602</v>
      </c>
      <c r="AB60" s="50">
        <v>2254.6474689162137</v>
      </c>
      <c r="AC60" s="50">
        <v>2264.721874713804</v>
      </c>
      <c r="AD60" s="50">
        <v>39637.078351370037</v>
      </c>
    </row>
    <row r="61" spans="1:30" x14ac:dyDescent="0.35">
      <c r="A61" s="48">
        <v>17</v>
      </c>
      <c r="B61" s="50">
        <v>2013.4082108654156</v>
      </c>
      <c r="C61" s="50">
        <v>3487.1750494351395</v>
      </c>
      <c r="D61" s="50">
        <v>1009.2790839599105</v>
      </c>
      <c r="E61" s="50">
        <v>2156.8498151295498</v>
      </c>
      <c r="F61" s="50">
        <v>1430.395607944404</v>
      </c>
      <c r="G61" s="50">
        <v>2036.2075164551991</v>
      </c>
      <c r="H61" s="50">
        <v>1286.5149601237533</v>
      </c>
      <c r="I61" s="50">
        <v>331.09711276476912</v>
      </c>
      <c r="J61" s="50">
        <v>1648.9086662286331</v>
      </c>
      <c r="K61" s="50">
        <v>2664.8227440426663</v>
      </c>
      <c r="L61" s="50">
        <v>919.7693691127904</v>
      </c>
      <c r="M61" s="50">
        <v>2840.7723574436695</v>
      </c>
      <c r="N61" s="50">
        <v>1582.4440539697027</v>
      </c>
      <c r="O61" s="50">
        <v>668.43135777441455</v>
      </c>
      <c r="P61" s="50">
        <v>868.82751658196719</v>
      </c>
      <c r="Q61" s="50">
        <v>279.44938588942927</v>
      </c>
      <c r="R61" s="50">
        <v>1672.5157000381628</v>
      </c>
      <c r="S61" s="50">
        <v>2330.5688019897211</v>
      </c>
      <c r="T61" s="50">
        <v>1397.5703397586481</v>
      </c>
      <c r="U61" s="50">
        <v>271.82163140204676</v>
      </c>
      <c r="V61" s="50">
        <v>1404.1057802770961</v>
      </c>
      <c r="W61" s="50">
        <v>2931.6831114328847</v>
      </c>
      <c r="X61" s="50">
        <v>1351.1331009898381</v>
      </c>
      <c r="Y61" s="50">
        <v>2836.7015676104511</v>
      </c>
      <c r="Z61" s="50">
        <v>466.56110599471981</v>
      </c>
      <c r="AA61" s="50">
        <v>1683.3775633972723</v>
      </c>
      <c r="AB61" s="50">
        <v>2670.2813402717238</v>
      </c>
      <c r="AC61" s="50">
        <v>2687.578958682529</v>
      </c>
      <c r="AD61" s="50">
        <v>46928.2518095665</v>
      </c>
    </row>
    <row r="62" spans="1:30" x14ac:dyDescent="0.35">
      <c r="A62" s="48">
        <v>18</v>
      </c>
      <c r="B62" s="50">
        <v>2351.9128750639816</v>
      </c>
      <c r="C62" s="50">
        <v>4076.5029817106997</v>
      </c>
      <c r="D62" s="50">
        <v>1180.1372971821559</v>
      </c>
      <c r="E62" s="50">
        <v>2540.7028869733736</v>
      </c>
      <c r="F62" s="50">
        <v>1670.899480159622</v>
      </c>
      <c r="G62" s="50">
        <v>2388.5111845810688</v>
      </c>
      <c r="H62" s="50">
        <v>1506.5228574022515</v>
      </c>
      <c r="I62" s="50">
        <v>391.56436393838464</v>
      </c>
      <c r="J62" s="50">
        <v>1928.8399205457988</v>
      </c>
      <c r="K62" s="50">
        <v>3123.8556225425932</v>
      </c>
      <c r="L62" s="50">
        <v>1075.1666148570609</v>
      </c>
      <c r="M62" s="50">
        <v>3324.0871273767443</v>
      </c>
      <c r="N62" s="50">
        <v>1853.2561770604323</v>
      </c>
      <c r="O62" s="50">
        <v>779.68188158367491</v>
      </c>
      <c r="P62" s="50">
        <v>1016.670095951844</v>
      </c>
      <c r="Q62" s="50">
        <v>325.26188101334446</v>
      </c>
      <c r="R62" s="50">
        <v>1960.8679187391226</v>
      </c>
      <c r="S62" s="50">
        <v>2749.502687579693</v>
      </c>
      <c r="T62" s="50">
        <v>1632.1285400459212</v>
      </c>
      <c r="U62" s="50">
        <v>318.43548194442485</v>
      </c>
      <c r="V62" s="50">
        <v>1660.4435334244386</v>
      </c>
      <c r="W62" s="50">
        <v>3443.8915600953483</v>
      </c>
      <c r="X62" s="50">
        <v>1579.4626524361863</v>
      </c>
      <c r="Y62" s="50">
        <v>3319.8000428522951</v>
      </c>
      <c r="Z62" s="50">
        <v>545.37925392874456</v>
      </c>
      <c r="AA62" s="50">
        <v>1972.339932761344</v>
      </c>
      <c r="AB62" s="50">
        <v>3130.7514049901902</v>
      </c>
      <c r="AC62" s="50">
        <v>3156.8974449181533</v>
      </c>
      <c r="AD62" s="50">
        <v>55003.473701658906</v>
      </c>
    </row>
    <row r="63" spans="1:30" x14ac:dyDescent="0.35">
      <c r="A63" s="48">
        <v>19</v>
      </c>
      <c r="B63" s="50">
        <v>2723.41948256361</v>
      </c>
      <c r="C63" s="50">
        <v>4723.7497890140121</v>
      </c>
      <c r="D63" s="50">
        <v>1367.8314732828378</v>
      </c>
      <c r="E63" s="50">
        <v>2965.2088751568872</v>
      </c>
      <c r="F63" s="50">
        <v>1934.8536600107179</v>
      </c>
      <c r="G63" s="50">
        <v>2776.6780931452313</v>
      </c>
      <c r="H63" s="50">
        <v>1748.5447633500094</v>
      </c>
      <c r="I63" s="50">
        <v>458.65715939216813</v>
      </c>
      <c r="J63" s="50">
        <v>2236.4745600665356</v>
      </c>
      <c r="K63" s="50">
        <v>3629.3158078703618</v>
      </c>
      <c r="L63" s="50">
        <v>1245.8297903267635</v>
      </c>
      <c r="M63" s="50">
        <v>3855.3903512900843</v>
      </c>
      <c r="N63" s="50">
        <v>2151.1952705311719</v>
      </c>
      <c r="O63" s="50">
        <v>901.60675071008393</v>
      </c>
      <c r="P63" s="50">
        <v>1179.1957059255574</v>
      </c>
      <c r="Q63" s="50">
        <v>375.36281200866745</v>
      </c>
      <c r="R63" s="50">
        <v>2278.4217433384874</v>
      </c>
      <c r="S63" s="50">
        <v>3213.403216578708</v>
      </c>
      <c r="T63" s="50">
        <v>1889.4924429597718</v>
      </c>
      <c r="U63" s="50">
        <v>369.73287432348002</v>
      </c>
      <c r="V63" s="50">
        <v>1944.8562666546843</v>
      </c>
      <c r="W63" s="50">
        <v>4008.9756197257925</v>
      </c>
      <c r="X63" s="50">
        <v>1830.2307913969798</v>
      </c>
      <c r="Y63" s="50">
        <v>3850.9370923355245</v>
      </c>
      <c r="Z63" s="50">
        <v>631.93906424559304</v>
      </c>
      <c r="AA63" s="50">
        <v>2290.3784179391264</v>
      </c>
      <c r="AB63" s="50">
        <v>3637.867911536654</v>
      </c>
      <c r="AC63" s="50">
        <v>3674.6286541172281</v>
      </c>
      <c r="AD63" s="50">
        <v>63894.178439796728</v>
      </c>
    </row>
    <row r="64" spans="1:30" x14ac:dyDescent="0.35">
      <c r="A64" s="48">
        <v>20</v>
      </c>
      <c r="B64" s="50">
        <v>3129.0743535768088</v>
      </c>
      <c r="C64" s="50">
        <v>5430.9678136200191</v>
      </c>
      <c r="D64" s="50">
        <v>1572.962017691593</v>
      </c>
      <c r="E64" s="50">
        <v>3432.0624083585853</v>
      </c>
      <c r="F64" s="50">
        <v>2223.0729361077997</v>
      </c>
      <c r="G64" s="50">
        <v>3202.0865720346983</v>
      </c>
      <c r="H64" s="50">
        <v>2013.3947353043441</v>
      </c>
      <c r="I64" s="50">
        <v>532.66953360898128</v>
      </c>
      <c r="J64" s="50">
        <v>2572.810899193189</v>
      </c>
      <c r="K64" s="50">
        <v>4182.9624539181232</v>
      </c>
      <c r="L64" s="50">
        <v>1432.2992814780121</v>
      </c>
      <c r="M64" s="50">
        <v>4436.4248829756489</v>
      </c>
      <c r="N64" s="50">
        <v>2477.2669776339221</v>
      </c>
      <c r="O64" s="50">
        <v>1034.5617049732962</v>
      </c>
      <c r="P64" s="50">
        <v>1356.9379255121685</v>
      </c>
      <c r="Q64" s="50">
        <v>429.88556753188362</v>
      </c>
      <c r="R64" s="50">
        <v>2626.2867750533801</v>
      </c>
      <c r="S64" s="50">
        <v>3724.1930277267111</v>
      </c>
      <c r="T64" s="50">
        <v>2170.4487655176331</v>
      </c>
      <c r="U64" s="50">
        <v>425.88865139438462</v>
      </c>
      <c r="V64" s="50">
        <v>2258.5889385158707</v>
      </c>
      <c r="W64" s="50">
        <v>4629.0290074676923</v>
      </c>
      <c r="X64" s="50">
        <v>2104.2324909849403</v>
      </c>
      <c r="Y64" s="50">
        <v>4431.8635402105911</v>
      </c>
      <c r="Z64" s="50">
        <v>726.51446627113023</v>
      </c>
      <c r="AA64" s="50">
        <v>2638.5820790690173</v>
      </c>
      <c r="AB64" s="50">
        <v>4193.4045382397517</v>
      </c>
      <c r="AC64" s="50">
        <v>4242.6866673816376</v>
      </c>
      <c r="AD64" s="50">
        <v>73631.159011351789</v>
      </c>
    </row>
    <row r="65" spans="1:30" x14ac:dyDescent="0.35">
      <c r="A65" s="48">
        <v>21</v>
      </c>
      <c r="B65" s="50">
        <v>3569.9989044788376</v>
      </c>
      <c r="C65" s="50">
        <v>6200.1660235871577</v>
      </c>
      <c r="D65" s="50">
        <v>1796.1167591220305</v>
      </c>
      <c r="E65" s="50">
        <v>3942.9297547113042</v>
      </c>
      <c r="F65" s="50">
        <v>2536.3544030523053</v>
      </c>
      <c r="G65" s="50">
        <v>3666.0889755827588</v>
      </c>
      <c r="H65" s="50">
        <v>2301.870623535171</v>
      </c>
      <c r="I65" s="50">
        <v>613.89104525547691</v>
      </c>
      <c r="J65" s="50">
        <v>2938.8266423857508</v>
      </c>
      <c r="K65" s="50">
        <v>4786.5208810245686</v>
      </c>
      <c r="L65" s="50">
        <v>1635.1040373539131</v>
      </c>
      <c r="M65" s="50">
        <v>5068.8979863069389</v>
      </c>
      <c r="N65" s="50">
        <v>2832.4569909177453</v>
      </c>
      <c r="O65" s="50">
        <v>1178.8943058825489</v>
      </c>
      <c r="P65" s="50">
        <v>1550.4194468777066</v>
      </c>
      <c r="Q65" s="50">
        <v>488.96017244320228</v>
      </c>
      <c r="R65" s="50">
        <v>3005.5513603771742</v>
      </c>
      <c r="S65" s="50">
        <v>4283.7637850012879</v>
      </c>
      <c r="T65" s="50">
        <v>2475.766970573487</v>
      </c>
      <c r="U65" s="50">
        <v>487.07422144200979</v>
      </c>
      <c r="V65" s="50">
        <v>2602.8675337759701</v>
      </c>
      <c r="W65" s="50">
        <v>5306.1076476483804</v>
      </c>
      <c r="X65" s="50">
        <v>2402.2459194387347</v>
      </c>
      <c r="Y65" s="50">
        <v>5064.2946339674336</v>
      </c>
      <c r="Z65" s="50">
        <v>829.37358852782518</v>
      </c>
      <c r="AA65" s="50">
        <v>3018.0186835733916</v>
      </c>
      <c r="AB65" s="50">
        <v>4799.101021194535</v>
      </c>
      <c r="AC65" s="50">
        <v>4862.9509389096656</v>
      </c>
      <c r="AD65" s="50">
        <v>84244.613256947312</v>
      </c>
    </row>
    <row r="66" spans="1:30" x14ac:dyDescent="0.35">
      <c r="A66" s="48">
        <v>22</v>
      </c>
      <c r="B66" s="50">
        <v>4047.2914293571375</v>
      </c>
      <c r="C66" s="50">
        <v>7033.3130862393782</v>
      </c>
      <c r="D66" s="50">
        <v>2037.8718379578972</v>
      </c>
      <c r="E66" s="50">
        <v>4499.450645795655</v>
      </c>
      <c r="F66" s="50">
        <v>2875.4787270391316</v>
      </c>
      <c r="G66" s="50">
        <v>4170.0134446398697</v>
      </c>
      <c r="H66" s="50">
        <v>2614.7551948377036</v>
      </c>
      <c r="I66" s="50">
        <v>702.60705104673116</v>
      </c>
      <c r="J66" s="50">
        <v>3335.4803324113223</v>
      </c>
      <c r="K66" s="50">
        <v>5441.6848901208841</v>
      </c>
      <c r="L66" s="50">
        <v>1854.7623809085021</v>
      </c>
      <c r="M66" s="50">
        <v>5754.4838261590967</v>
      </c>
      <c r="N66" s="50">
        <v>3217.7324334900609</v>
      </c>
      <c r="O66" s="50">
        <v>1334.9445325878312</v>
      </c>
      <c r="P66" s="50">
        <v>1760.1528370752053</v>
      </c>
      <c r="Q66" s="50">
        <v>552.71353973046098</v>
      </c>
      <c r="R66" s="50">
        <v>3417.2840425036734</v>
      </c>
      <c r="S66" s="50">
        <v>4893.9781319524118</v>
      </c>
      <c r="T66" s="50">
        <v>2806.2005050734219</v>
      </c>
      <c r="U66" s="50">
        <v>553.45779506451811</v>
      </c>
      <c r="V66" s="50">
        <v>2978.9002251762677</v>
      </c>
      <c r="W66" s="50">
        <v>6042.2321889919976</v>
      </c>
      <c r="X66" s="50">
        <v>2725.0336310078346</v>
      </c>
      <c r="Y66" s="50">
        <v>5749.9125298910449</v>
      </c>
      <c r="Z66" s="50">
        <v>940.77917006603764</v>
      </c>
      <c r="AA66" s="50">
        <v>3429.73617203207</v>
      </c>
      <c r="AB66" s="50">
        <v>5456.665471171591</v>
      </c>
      <c r="AC66" s="50">
        <v>5537.2686045755981</v>
      </c>
      <c r="AD66" s="50">
        <v>95764.184656903337</v>
      </c>
    </row>
    <row r="67" spans="1:30" x14ac:dyDescent="0.35">
      <c r="A67" s="48">
        <v>23</v>
      </c>
      <c r="B67" s="50">
        <v>4562.0286745575049</v>
      </c>
      <c r="C67" s="50">
        <v>7932.3400866726788</v>
      </c>
      <c r="D67" s="50">
        <v>2298.7924922396546</v>
      </c>
      <c r="E67" s="50">
        <v>5103.2399036232518</v>
      </c>
      <c r="F67" s="50">
        <v>3241.2112644177546</v>
      </c>
      <c r="G67" s="50">
        <v>4715.1654709098302</v>
      </c>
      <c r="H67" s="50">
        <v>2952.8171281812297</v>
      </c>
      <c r="I67" s="50">
        <v>799.09895116486177</v>
      </c>
      <c r="J67" s="50">
        <v>3763.7126322210188</v>
      </c>
      <c r="K67" s="50">
        <v>6150.1188157280867</v>
      </c>
      <c r="L67" s="50">
        <v>2091.7827261535726</v>
      </c>
      <c r="M67" s="50">
        <v>6494.8256739152012</v>
      </c>
      <c r="N67" s="50">
        <v>3634.0430831336212</v>
      </c>
      <c r="O67" s="50">
        <v>1503.0453077917584</v>
      </c>
      <c r="P67" s="50">
        <v>1986.641212511907</v>
      </c>
      <c r="Q67" s="50">
        <v>621.26969233886382</v>
      </c>
      <c r="R67" s="50">
        <v>3862.5348491393052</v>
      </c>
      <c r="S67" s="50">
        <v>5556.6714380114527</v>
      </c>
      <c r="T67" s="50">
        <v>3162.4878941475699</v>
      </c>
      <c r="U67" s="50">
        <v>625.20459517510756</v>
      </c>
      <c r="V67" s="50">
        <v>3387.8784144472129</v>
      </c>
      <c r="W67" s="50">
        <v>6839.3902429299551</v>
      </c>
      <c r="X67" s="50">
        <v>3073.3436192875574</v>
      </c>
      <c r="Y67" s="50">
        <v>6490.3684940672492</v>
      </c>
      <c r="Z67" s="50">
        <v>1060.9889242668953</v>
      </c>
      <c r="AA67" s="50">
        <v>3874.7639579101337</v>
      </c>
      <c r="AB67" s="50">
        <v>6167.7764294216331</v>
      </c>
      <c r="AC67" s="50">
        <v>6267.456534548196</v>
      </c>
      <c r="AD67" s="50">
        <v>108218.99850891308</v>
      </c>
    </row>
    <row r="68" spans="1:30" x14ac:dyDescent="0.35">
      <c r="A68" s="48">
        <v>24</v>
      </c>
      <c r="B68" s="50">
        <v>5115.2672386632667</v>
      </c>
      <c r="C68" s="50">
        <v>8899.1429466613026</v>
      </c>
      <c r="D68" s="50">
        <v>2579.4337572015993</v>
      </c>
      <c r="E68" s="50">
        <v>5755.8888997548547</v>
      </c>
      <c r="F68" s="50">
        <v>3634.3030562513713</v>
      </c>
      <c r="G68" s="50">
        <v>5302.8292937253718</v>
      </c>
      <c r="H68" s="50">
        <v>3316.8119021604066</v>
      </c>
      <c r="I68" s="50">
        <v>903.6444102988138</v>
      </c>
      <c r="J68" s="50">
        <v>4224.4474663039055</v>
      </c>
      <c r="K68" s="50">
        <v>6913.459357831709</v>
      </c>
      <c r="L68" s="50">
        <v>2346.6642162452436</v>
      </c>
      <c r="M68" s="50">
        <v>7291.5378718176216</v>
      </c>
      <c r="N68" s="50">
        <v>4082.3224635157258</v>
      </c>
      <c r="O68" s="50">
        <v>1683.5229646886985</v>
      </c>
      <c r="P68" s="50">
        <v>2230.3788396833356</v>
      </c>
      <c r="Q68" s="50">
        <v>694.74995971720864</v>
      </c>
      <c r="R68" s="50">
        <v>4342.336441758589</v>
      </c>
      <c r="S68" s="50">
        <v>6273.6533671682964</v>
      </c>
      <c r="T68" s="50">
        <v>3545.3537136612508</v>
      </c>
      <c r="U68" s="50">
        <v>702.47704425988786</v>
      </c>
      <c r="V68" s="50">
        <v>3830.9776698583655</v>
      </c>
      <c r="W68" s="50">
        <v>7699.5383851415945</v>
      </c>
      <c r="X68" s="50">
        <v>3447.9102544624793</v>
      </c>
      <c r="Y68" s="50">
        <v>7287.2848630083927</v>
      </c>
      <c r="Z68" s="50">
        <v>1190.2558625335212</v>
      </c>
      <c r="AA68" s="50">
        <v>4354.1140866911755</v>
      </c>
      <c r="AB68" s="50">
        <v>6934.0847023523966</v>
      </c>
      <c r="AC68" s="50">
        <v>7055.3031686362592</v>
      </c>
      <c r="AD68" s="50">
        <v>121637.69420405265</v>
      </c>
    </row>
    <row r="69" spans="1:30" x14ac:dyDescent="0.35">
      <c r="A69" s="48">
        <v>25</v>
      </c>
      <c r="B69" s="50">
        <v>5708.044824062431</v>
      </c>
      <c r="C69" s="50">
        <v>9935.5845886535826</v>
      </c>
      <c r="D69" s="50">
        <v>2880.3410912356089</v>
      </c>
      <c r="E69" s="50">
        <v>6458.9668703204889</v>
      </c>
      <c r="F69" s="50">
        <v>4055.4917174517814</v>
      </c>
      <c r="G69" s="50">
        <v>5934.2691537188866</v>
      </c>
      <c r="H69" s="50">
        <v>3707.4825902181287</v>
      </c>
      <c r="I69" s="50">
        <v>1016.5175576450046</v>
      </c>
      <c r="J69" s="50">
        <v>4718.5930423957143</v>
      </c>
      <c r="K69" s="50">
        <v>7733.3172250466732</v>
      </c>
      <c r="L69" s="50">
        <v>2619.8972943061171</v>
      </c>
      <c r="M69" s="50">
        <v>8146.2075919240078</v>
      </c>
      <c r="N69" s="50">
        <v>4563.4888220925259</v>
      </c>
      <c r="O69" s="50">
        <v>1876.6976638405415</v>
      </c>
      <c r="P69" s="50">
        <v>2491.8516731061127</v>
      </c>
      <c r="Q69" s="50">
        <v>773.2731529450308</v>
      </c>
      <c r="R69" s="50">
        <v>4857.7051465958821</v>
      </c>
      <c r="S69" s="50">
        <v>7046.7092938641563</v>
      </c>
      <c r="T69" s="50">
        <v>3955.5094594621528</v>
      </c>
      <c r="U69" s="50">
        <v>785.43493224000133</v>
      </c>
      <c r="V69" s="50">
        <v>4309.3585744833126</v>
      </c>
      <c r="W69" s="50">
        <v>8624.6039545406857</v>
      </c>
      <c r="X69" s="50">
        <v>3849.4551217757348</v>
      </c>
      <c r="Y69" s="50">
        <v>8142.2567995119825</v>
      </c>
      <c r="Z69" s="50">
        <v>1328.8285838558561</v>
      </c>
      <c r="AA69" s="50">
        <v>4868.7822750935529</v>
      </c>
      <c r="AB69" s="50">
        <v>7757.2150074575884</v>
      </c>
      <c r="AC69" s="50">
        <v>7902.5701657762793</v>
      </c>
      <c r="AD69" s="50">
        <v>136048.45417361986</v>
      </c>
    </row>
    <row r="70" spans="1:30" x14ac:dyDescent="0.35">
      <c r="A70" s="48">
        <v>26</v>
      </c>
      <c r="B70" s="50">
        <v>6341.3813614064165</v>
      </c>
      <c r="C70" s="50">
        <v>11043.496881287267</v>
      </c>
      <c r="D70" s="50">
        <v>3202.0509387805619</v>
      </c>
      <c r="E70" s="50">
        <v>7214.0221065047299</v>
      </c>
      <c r="F70" s="50">
        <v>4505.5022356220443</v>
      </c>
      <c r="G70" s="50">
        <v>6610.7304234038183</v>
      </c>
      <c r="H70" s="50">
        <v>4125.5605766827202</v>
      </c>
      <c r="I70" s="50">
        <v>1137.9891686353203</v>
      </c>
      <c r="J70" s="50">
        <v>5247.0427705736283</v>
      </c>
      <c r="K70" s="50">
        <v>8611.2786155790582</v>
      </c>
      <c r="L70" s="50">
        <v>2911.9642165982082</v>
      </c>
      <c r="M70" s="50">
        <v>9060.3964188496229</v>
      </c>
      <c r="N70" s="50">
        <v>5078.4460107210425</v>
      </c>
      <c r="O70" s="50">
        <v>2082.8837672350214</v>
      </c>
      <c r="P70" s="50">
        <v>2771.5378393707169</v>
      </c>
      <c r="Q70" s="50">
        <v>856.95572157701497</v>
      </c>
      <c r="R70" s="50">
        <v>5409.6418839712933</v>
      </c>
      <c r="S70" s="50">
        <v>7877.6015865998988</v>
      </c>
      <c r="T70" s="50">
        <v>4393.6543281737331</v>
      </c>
      <c r="U70" s="50">
        <v>874.23556767386879</v>
      </c>
      <c r="V70" s="50">
        <v>4824.1674969253445</v>
      </c>
      <c r="W70" s="50">
        <v>9616.486677762965</v>
      </c>
      <c r="X70" s="50">
        <v>4278.6877753408025</v>
      </c>
      <c r="Y70" s="50">
        <v>9056.8538728190542</v>
      </c>
      <c r="Z70" s="50">
        <v>1476.9515351277616</v>
      </c>
      <c r="AA70" s="50">
        <v>5419.7488472690766</v>
      </c>
      <c r="AB70" s="50">
        <v>8638.7674569826449</v>
      </c>
      <c r="AC70" s="50">
        <v>8810.993893418472</v>
      </c>
      <c r="AD70" s="50">
        <v>151479.02997489212</v>
      </c>
    </row>
    <row r="71" spans="1:30" x14ac:dyDescent="0.35">
      <c r="A71" s="48">
        <v>27</v>
      </c>
      <c r="B71" s="50">
        <v>7016.2800244705559</v>
      </c>
      <c r="C71" s="50">
        <v>12224.682396390295</v>
      </c>
      <c r="D71" s="50">
        <v>3545.0912387757608</v>
      </c>
      <c r="E71" s="50">
        <v>8022.5830367357439</v>
      </c>
      <c r="F71" s="50">
        <v>4985.0476920445881</v>
      </c>
      <c r="G71" s="50">
        <v>7333.4406311928233</v>
      </c>
      <c r="H71" s="50">
        <v>4571.7662043675882</v>
      </c>
      <c r="I71" s="50">
        <v>1268.3268307022838</v>
      </c>
      <c r="J71" s="50">
        <v>5810.6760937560712</v>
      </c>
      <c r="K71" s="50">
        <v>9548.9065578540885</v>
      </c>
      <c r="L71" s="50">
        <v>3223.3395159554402</v>
      </c>
      <c r="M71" s="50">
        <v>10035.641780324288</v>
      </c>
      <c r="N71" s="50">
        <v>5628.084282175997</v>
      </c>
      <c r="O71" s="50">
        <v>2302.3901754738422</v>
      </c>
      <c r="P71" s="50">
        <v>3069.9080746601207</v>
      </c>
      <c r="Q71" s="50">
        <v>945.91189477380067</v>
      </c>
      <c r="R71" s="50">
        <v>5999.1330096467991</v>
      </c>
      <c r="S71" s="50">
        <v>8768.0707763123719</v>
      </c>
      <c r="T71" s="50">
        <v>4860.4759217377123</v>
      </c>
      <c r="U71" s="50">
        <v>969.03391455512553</v>
      </c>
      <c r="V71" s="50">
        <v>5376.537294309981</v>
      </c>
      <c r="W71" s="50">
        <v>10677.060142358947</v>
      </c>
      <c r="X71" s="50">
        <v>4736.3064189074876</v>
      </c>
      <c r="Y71" s="50">
        <v>10032.621487009576</v>
      </c>
      <c r="Z71" s="50">
        <v>1634.8652462292187</v>
      </c>
      <c r="AA71" s="50">
        <v>6007.9795819188867</v>
      </c>
      <c r="AB71" s="50">
        <v>9580.3189011824597</v>
      </c>
      <c r="AC71" s="50">
        <v>9782.286778111953</v>
      </c>
      <c r="AD71" s="50">
        <v>167956.7659019338</v>
      </c>
    </row>
    <row r="73" spans="1:30" x14ac:dyDescent="0.35">
      <c r="A73" s="47" t="s">
        <v>103</v>
      </c>
      <c r="B73" s="46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</row>
    <row r="74" spans="1:30" x14ac:dyDescent="0.35">
      <c r="A74" s="91" t="s">
        <v>83</v>
      </c>
      <c r="B74" s="91" t="s">
        <v>38</v>
      </c>
      <c r="C74" s="91" t="s">
        <v>39</v>
      </c>
      <c r="D74" s="91" t="s">
        <v>40</v>
      </c>
      <c r="E74" s="91" t="s">
        <v>41</v>
      </c>
      <c r="F74" s="91" t="s">
        <v>42</v>
      </c>
      <c r="G74" s="91" t="s">
        <v>43</v>
      </c>
      <c r="H74" s="91" t="s">
        <v>44</v>
      </c>
      <c r="I74" s="91" t="s">
        <v>45</v>
      </c>
      <c r="J74" s="91" t="s">
        <v>46</v>
      </c>
      <c r="K74" s="91" t="s">
        <v>47</v>
      </c>
      <c r="L74" s="91" t="s">
        <v>48</v>
      </c>
      <c r="M74" s="91" t="s">
        <v>49</v>
      </c>
      <c r="N74" s="91" t="s">
        <v>50</v>
      </c>
      <c r="O74" s="91" t="s">
        <v>51</v>
      </c>
      <c r="P74" s="91" t="s">
        <v>52</v>
      </c>
      <c r="Q74" s="91" t="s">
        <v>53</v>
      </c>
      <c r="R74" s="91" t="s">
        <v>54</v>
      </c>
      <c r="S74" s="91" t="s">
        <v>55</v>
      </c>
      <c r="T74" s="91" t="s">
        <v>56</v>
      </c>
      <c r="U74" s="91" t="s">
        <v>57</v>
      </c>
      <c r="V74" s="91" t="s">
        <v>58</v>
      </c>
      <c r="W74" s="91" t="s">
        <v>59</v>
      </c>
      <c r="X74" s="91" t="s">
        <v>60</v>
      </c>
      <c r="Y74" s="91" t="s">
        <v>61</v>
      </c>
      <c r="Z74" s="91" t="s">
        <v>62</v>
      </c>
      <c r="AA74" s="91" t="s">
        <v>63</v>
      </c>
      <c r="AB74" s="91" t="s">
        <v>64</v>
      </c>
      <c r="AC74" s="91" t="s">
        <v>65</v>
      </c>
      <c r="AD74" s="91" t="s">
        <v>104</v>
      </c>
    </row>
    <row r="75" spans="1:30" x14ac:dyDescent="0.35">
      <c r="A75" s="50">
        <v>2</v>
      </c>
      <c r="B75" s="102">
        <f>($B$13*B46)+($B$6*B17)</f>
        <v>16678.43730528625</v>
      </c>
      <c r="C75" s="102">
        <f t="shared" ref="C75:AD84" si="0">($B$13*C46)+($B$6*C17)</f>
        <v>27705.480273160036</v>
      </c>
      <c r="D75" s="102">
        <f t="shared" si="0"/>
        <v>7935.3486778157185</v>
      </c>
      <c r="E75" s="102">
        <f t="shared" si="0"/>
        <v>12377.918400917182</v>
      </c>
      <c r="F75" s="102">
        <f t="shared" si="0"/>
        <v>11795.788575131473</v>
      </c>
      <c r="G75" s="102">
        <f t="shared" si="0"/>
        <v>13675.872940707328</v>
      </c>
      <c r="H75" s="102">
        <f t="shared" si="0"/>
        <v>9684.5234653440693</v>
      </c>
      <c r="I75" s="102">
        <f t="shared" si="0"/>
        <v>1492.9262517757898</v>
      </c>
      <c r="J75" s="102">
        <f t="shared" si="0"/>
        <v>12781.788375744589</v>
      </c>
      <c r="K75" s="102">
        <f t="shared" si="0"/>
        <v>18898.32951175137</v>
      </c>
      <c r="L75" s="102">
        <f t="shared" si="0"/>
        <v>7356.0041622012332</v>
      </c>
      <c r="M75" s="102">
        <f t="shared" si="0"/>
        <v>21937.102908556197</v>
      </c>
      <c r="N75" s="102">
        <f t="shared" si="0"/>
        <v>11645.381825885406</v>
      </c>
      <c r="O75" s="102">
        <f t="shared" si="0"/>
        <v>5796.2304663160794</v>
      </c>
      <c r="P75" s="102">
        <f t="shared" si="0"/>
        <v>6595.6144854572203</v>
      </c>
      <c r="Q75" s="102">
        <f t="shared" si="0"/>
        <v>2615.4062507788558</v>
      </c>
      <c r="R75" s="102">
        <f t="shared" si="0"/>
        <v>11639.811205542957</v>
      </c>
      <c r="S75" s="102">
        <f t="shared" si="0"/>
        <v>11300.003364653694</v>
      </c>
      <c r="T75" s="102">
        <f t="shared" si="0"/>
        <v>11634.240585200512</v>
      </c>
      <c r="U75" s="102">
        <f t="shared" si="0"/>
        <v>2016.5645639658057</v>
      </c>
      <c r="V75" s="102">
        <f t="shared" si="0"/>
        <v>6286.4450564514136</v>
      </c>
      <c r="W75" s="102">
        <f t="shared" si="0"/>
        <v>18511.171397951304</v>
      </c>
      <c r="X75" s="102">
        <f t="shared" si="0"/>
        <v>10790.291603319796</v>
      </c>
      <c r="Y75" s="102">
        <f t="shared" si="0"/>
        <v>21795.052089823799</v>
      </c>
      <c r="Z75" s="102">
        <f t="shared" si="0"/>
        <v>3676.6094260150044</v>
      </c>
      <c r="AA75" s="102">
        <f t="shared" si="0"/>
        <v>12347.279989033726</v>
      </c>
      <c r="AB75" s="102">
        <f t="shared" si="0"/>
        <v>18845.408618498124</v>
      </c>
      <c r="AC75" s="102">
        <f t="shared" si="0"/>
        <v>17449.968222715153</v>
      </c>
      <c r="AD75" s="102">
        <f t="shared" si="0"/>
        <v>335265.00000000006</v>
      </c>
    </row>
    <row r="76" spans="1:30" x14ac:dyDescent="0.35">
      <c r="A76" s="50">
        <v>3</v>
      </c>
      <c r="B76" s="102">
        <f t="shared" ref="B76:Q100" si="1">($B$13*B47)+($B$6*B18)</f>
        <v>19948.026394721059</v>
      </c>
      <c r="C76" s="102">
        <f t="shared" si="1"/>
        <v>34229.454109178172</v>
      </c>
      <c r="D76" s="102">
        <f t="shared" si="1"/>
        <v>9770.8018396320749</v>
      </c>
      <c r="E76" s="102">
        <f t="shared" si="1"/>
        <v>15267.502499500102</v>
      </c>
      <c r="F76" s="102">
        <f t="shared" si="1"/>
        <v>14291.42171565687</v>
      </c>
      <c r="G76" s="102">
        <f t="shared" si="1"/>
        <v>18032.509498100386</v>
      </c>
      <c r="H76" s="102">
        <f t="shared" si="1"/>
        <v>11603.035392921418</v>
      </c>
      <c r="I76" s="102">
        <f t="shared" si="1"/>
        <v>1798.9202159568088</v>
      </c>
      <c r="J76" s="102">
        <f t="shared" si="1"/>
        <v>15743.883223355331</v>
      </c>
      <c r="K76" s="102">
        <f t="shared" si="1"/>
        <v>23759.072185562891</v>
      </c>
      <c r="L76" s="102">
        <f t="shared" si="1"/>
        <v>8971.2817436512705</v>
      </c>
      <c r="M76" s="102">
        <f t="shared" si="1"/>
        <v>26477.440511897621</v>
      </c>
      <c r="N76" s="102">
        <f t="shared" si="1"/>
        <v>14527.946410717857</v>
      </c>
      <c r="O76" s="102">
        <f t="shared" si="1"/>
        <v>7002.4635072985411</v>
      </c>
      <c r="P76" s="102">
        <f t="shared" si="1"/>
        <v>8188.4183163367334</v>
      </c>
      <c r="Q76" s="102">
        <f t="shared" si="1"/>
        <v>3114.7970405918818</v>
      </c>
      <c r="R76" s="102">
        <f t="shared" si="0"/>
        <v>14864.411117776446</v>
      </c>
      <c r="S76" s="102">
        <f t="shared" si="0"/>
        <v>15993.733253349334</v>
      </c>
      <c r="T76" s="102">
        <f t="shared" si="0"/>
        <v>14081.54769046191</v>
      </c>
      <c r="U76" s="102">
        <f t="shared" si="0"/>
        <v>2418.548290341932</v>
      </c>
      <c r="V76" s="102">
        <f t="shared" si="0"/>
        <v>7662.0675864827044</v>
      </c>
      <c r="W76" s="102">
        <f t="shared" si="0"/>
        <v>24105.530893821237</v>
      </c>
      <c r="X76" s="102">
        <f t="shared" si="0"/>
        <v>13288.690261947611</v>
      </c>
      <c r="Y76" s="102">
        <f t="shared" si="0"/>
        <v>26717.296540691867</v>
      </c>
      <c r="Z76" s="102">
        <f t="shared" si="0"/>
        <v>4613.8972205558894</v>
      </c>
      <c r="AA76" s="102">
        <f t="shared" si="0"/>
        <v>15034.309138172368</v>
      </c>
      <c r="AB76" s="102">
        <f t="shared" si="0"/>
        <v>23222.727454509102</v>
      </c>
      <c r="AC76" s="102">
        <f t="shared" si="0"/>
        <v>21770.265946810639</v>
      </c>
      <c r="AD76" s="102">
        <f t="shared" si="0"/>
        <v>416500.00000000006</v>
      </c>
    </row>
    <row r="77" spans="1:30" x14ac:dyDescent="0.35">
      <c r="A77" s="50">
        <v>4</v>
      </c>
      <c r="B77" s="102">
        <f t="shared" si="1"/>
        <v>68583.054896462461</v>
      </c>
      <c r="C77" s="102">
        <f t="shared" si="0"/>
        <v>117399.17655306298</v>
      </c>
      <c r="D77" s="102">
        <f t="shared" si="0"/>
        <v>34196.007873166527</v>
      </c>
      <c r="E77" s="102">
        <f t="shared" si="0"/>
        <v>53153.834124245041</v>
      </c>
      <c r="F77" s="102">
        <f t="shared" si="0"/>
        <v>48759.933671268329</v>
      </c>
      <c r="G77" s="102">
        <f t="shared" si="0"/>
        <v>62042.773403796382</v>
      </c>
      <c r="H77" s="102">
        <f t="shared" si="0"/>
        <v>41208.268442622953</v>
      </c>
      <c r="I77" s="102">
        <f t="shared" si="0"/>
        <v>7214.5373166522859</v>
      </c>
      <c r="J77" s="102">
        <f t="shared" si="0"/>
        <v>54389.969801553059</v>
      </c>
      <c r="K77" s="102">
        <f t="shared" si="0"/>
        <v>81742.28106125971</v>
      </c>
      <c r="L77" s="102">
        <f t="shared" si="0"/>
        <v>31083.193485763593</v>
      </c>
      <c r="M77" s="102">
        <f t="shared" si="0"/>
        <v>93047.303710094915</v>
      </c>
      <c r="N77" s="102">
        <f t="shared" si="0"/>
        <v>50940.027502157027</v>
      </c>
      <c r="O77" s="102">
        <f t="shared" si="0"/>
        <v>23913.606557377054</v>
      </c>
      <c r="P77" s="102">
        <f t="shared" si="0"/>
        <v>28846.911669542715</v>
      </c>
      <c r="Q77" s="102">
        <f t="shared" si="0"/>
        <v>10563.341242450388</v>
      </c>
      <c r="R77" s="102">
        <f t="shared" si="0"/>
        <v>51647.99611734254</v>
      </c>
      <c r="S77" s="102">
        <f t="shared" si="0"/>
        <v>58941.196613459877</v>
      </c>
      <c r="T77" s="102">
        <f t="shared" si="0"/>
        <v>48422.80575927523</v>
      </c>
      <c r="U77" s="102">
        <f t="shared" si="0"/>
        <v>8394.4850086281258</v>
      </c>
      <c r="V77" s="102">
        <f t="shared" si="0"/>
        <v>31656.310936151851</v>
      </c>
      <c r="W77" s="102">
        <f t="shared" si="0"/>
        <v>86956.526100086281</v>
      </c>
      <c r="X77" s="102">
        <f t="shared" si="0"/>
        <v>45062.764236410694</v>
      </c>
      <c r="Y77" s="102">
        <f t="shared" si="0"/>
        <v>91372.901747195865</v>
      </c>
      <c r="Z77" s="102">
        <f t="shared" si="0"/>
        <v>15901.199849007766</v>
      </c>
      <c r="AA77" s="102">
        <f t="shared" si="0"/>
        <v>53142.596527178604</v>
      </c>
      <c r="AB77" s="102">
        <f t="shared" si="0"/>
        <v>82573.863244176013</v>
      </c>
      <c r="AC77" s="102">
        <f t="shared" si="0"/>
        <v>77573.132549611735</v>
      </c>
      <c r="AD77" s="102">
        <f t="shared" si="0"/>
        <v>1458730</v>
      </c>
    </row>
    <row r="78" spans="1:30" x14ac:dyDescent="0.35">
      <c r="A78" s="50">
        <v>5</v>
      </c>
      <c r="B78" s="102">
        <f t="shared" si="1"/>
        <v>123634.14710978107</v>
      </c>
      <c r="C78" s="102">
        <f t="shared" si="0"/>
        <v>208413.54544022679</v>
      </c>
      <c r="D78" s="102">
        <f t="shared" si="0"/>
        <v>59549.556360581715</v>
      </c>
      <c r="E78" s="102">
        <f t="shared" si="0"/>
        <v>107969.46500761276</v>
      </c>
      <c r="F78" s="102">
        <f t="shared" si="0"/>
        <v>86997.406415708509</v>
      </c>
      <c r="G78" s="102">
        <f t="shared" si="0"/>
        <v>113019.39413030923</v>
      </c>
      <c r="H78" s="102">
        <f t="shared" si="0"/>
        <v>73610.143329658211</v>
      </c>
      <c r="I78" s="102">
        <f t="shared" si="0"/>
        <v>15308.216517036803</v>
      </c>
      <c r="J78" s="102">
        <f t="shared" si="0"/>
        <v>97849.803118601354</v>
      </c>
      <c r="K78" s="102">
        <f t="shared" si="0"/>
        <v>147913.41418596104</v>
      </c>
      <c r="L78" s="102">
        <f t="shared" si="0"/>
        <v>54776.878248543071</v>
      </c>
      <c r="M78" s="102">
        <f t="shared" si="0"/>
        <v>166271.39182023419</v>
      </c>
      <c r="N78" s="102">
        <f t="shared" si="0"/>
        <v>89750.112878668559</v>
      </c>
      <c r="O78" s="102">
        <f t="shared" si="0"/>
        <v>42161.957263611068</v>
      </c>
      <c r="P78" s="102">
        <f t="shared" si="0"/>
        <v>51133.00782275424</v>
      </c>
      <c r="Q78" s="102">
        <f t="shared" si="0"/>
        <v>18595.621357694123</v>
      </c>
      <c r="R78" s="102">
        <f t="shared" si="0"/>
        <v>94701.023783272947</v>
      </c>
      <c r="S78" s="102">
        <f t="shared" si="0"/>
        <v>113455.07428991442</v>
      </c>
      <c r="T78" s="102">
        <f t="shared" si="0"/>
        <v>85096.25662834043</v>
      </c>
      <c r="U78" s="102">
        <f t="shared" si="0"/>
        <v>15724.093033023571</v>
      </c>
      <c r="V78" s="102">
        <f t="shared" si="0"/>
        <v>63886.554313015164</v>
      </c>
      <c r="W78" s="102">
        <f t="shared" si="0"/>
        <v>154250.58014385466</v>
      </c>
      <c r="X78" s="102">
        <f t="shared" si="0"/>
        <v>79986.916574788687</v>
      </c>
      <c r="Y78" s="102">
        <f t="shared" si="0"/>
        <v>162805.75418701107</v>
      </c>
      <c r="Z78" s="102">
        <f t="shared" si="0"/>
        <v>28061.763007297734</v>
      </c>
      <c r="AA78" s="102">
        <f t="shared" si="0"/>
        <v>93215.750511891631</v>
      </c>
      <c r="AB78" s="102">
        <f t="shared" si="0"/>
        <v>149715.54575523705</v>
      </c>
      <c r="AC78" s="102">
        <f t="shared" si="0"/>
        <v>142546.62676536985</v>
      </c>
      <c r="AD78" s="102">
        <f t="shared" si="0"/>
        <v>2640400</v>
      </c>
    </row>
    <row r="79" spans="1:30" x14ac:dyDescent="0.35">
      <c r="A79" s="50">
        <v>6</v>
      </c>
      <c r="B79" s="102">
        <f t="shared" si="1"/>
        <v>201064.47381287505</v>
      </c>
      <c r="C79" s="102">
        <f t="shared" si="0"/>
        <v>343369.78502111271</v>
      </c>
      <c r="D79" s="102">
        <f t="shared" si="0"/>
        <v>98887.371212682425</v>
      </c>
      <c r="E79" s="102">
        <f t="shared" si="0"/>
        <v>185592.96481220832</v>
      </c>
      <c r="F79" s="102">
        <f t="shared" si="0"/>
        <v>143087.02955774503</v>
      </c>
      <c r="G79" s="102">
        <f t="shared" si="0"/>
        <v>187514.68908808063</v>
      </c>
      <c r="H79" s="102">
        <f t="shared" si="0"/>
        <v>122697.20927476112</v>
      </c>
      <c r="I79" s="102">
        <f t="shared" si="0"/>
        <v>25177.845173716574</v>
      </c>
      <c r="J79" s="102">
        <f t="shared" si="0"/>
        <v>160187.11845321878</v>
      </c>
      <c r="K79" s="102">
        <f t="shared" si="0"/>
        <v>249140.15230757836</v>
      </c>
      <c r="L79" s="102">
        <f t="shared" si="0"/>
        <v>90842.186532335734</v>
      </c>
      <c r="M79" s="102">
        <f t="shared" si="0"/>
        <v>275783.71938662126</v>
      </c>
      <c r="N79" s="102">
        <f t="shared" si="0"/>
        <v>151783.64619601454</v>
      </c>
      <c r="O79" s="102">
        <f t="shared" si="0"/>
        <v>68498.070375583382</v>
      </c>
      <c r="P79" s="102">
        <f t="shared" si="0"/>
        <v>83806.721386769394</v>
      </c>
      <c r="Q79" s="102">
        <f t="shared" si="0"/>
        <v>29672.725683383956</v>
      </c>
      <c r="R79" s="102">
        <f t="shared" si="0"/>
        <v>155692.23794355139</v>
      </c>
      <c r="S79" s="102">
        <f t="shared" si="0"/>
        <v>188817.55300392624</v>
      </c>
      <c r="T79" s="102">
        <f t="shared" si="0"/>
        <v>138201.28987332399</v>
      </c>
      <c r="U79" s="102">
        <f t="shared" si="0"/>
        <v>25992.135121120082</v>
      </c>
      <c r="V79" s="102">
        <f t="shared" si="0"/>
        <v>106769.69790354843</v>
      </c>
      <c r="W79" s="102">
        <f t="shared" si="0"/>
        <v>260833.3559522928</v>
      </c>
      <c r="X79" s="102">
        <f t="shared" si="0"/>
        <v>134129.84013630639</v>
      </c>
      <c r="Y79" s="102">
        <f t="shared" si="0"/>
        <v>272265.98681383807</v>
      </c>
      <c r="Z79" s="102">
        <f t="shared" si="0"/>
        <v>45991.096229350325</v>
      </c>
      <c r="AA79" s="102">
        <f t="shared" si="0"/>
        <v>158265.39417734649</v>
      </c>
      <c r="AB79" s="102">
        <f t="shared" si="0"/>
        <v>249791.58426550118</v>
      </c>
      <c r="AC79" s="102">
        <f t="shared" si="0"/>
        <v>242984.12030520785</v>
      </c>
      <c r="AD79" s="102">
        <f t="shared" si="0"/>
        <v>4396840</v>
      </c>
    </row>
    <row r="80" spans="1:30" x14ac:dyDescent="0.35">
      <c r="A80" s="50">
        <v>7</v>
      </c>
      <c r="B80" s="102">
        <f t="shared" si="1"/>
        <v>221548.9306218517</v>
      </c>
      <c r="C80" s="102">
        <f t="shared" si="0"/>
        <v>378459.98273245199</v>
      </c>
      <c r="D80" s="102">
        <f t="shared" si="0"/>
        <v>109105.58060755374</v>
      </c>
      <c r="E80" s="102">
        <f t="shared" si="0"/>
        <v>208628.53291832563</v>
      </c>
      <c r="F80" s="102">
        <f t="shared" si="0"/>
        <v>157664.74197663931</v>
      </c>
      <c r="G80" s="102">
        <f t="shared" si="0"/>
        <v>206618.69327555492</v>
      </c>
      <c r="H80" s="102">
        <f t="shared" si="0"/>
        <v>137171.55561910209</v>
      </c>
      <c r="I80" s="102">
        <f t="shared" si="0"/>
        <v>29788.694705351838</v>
      </c>
      <c r="J80" s="102">
        <f t="shared" si="0"/>
        <v>176722.32858934032</v>
      </c>
      <c r="K80" s="102">
        <f t="shared" si="0"/>
        <v>279367.71034513094</v>
      </c>
      <c r="L80" s="102">
        <f t="shared" si="0"/>
        <v>100097.19220870637</v>
      </c>
      <c r="M80" s="102">
        <f t="shared" si="0"/>
        <v>303880.57598820969</v>
      </c>
      <c r="N80" s="102">
        <f t="shared" si="0"/>
        <v>166242.45045203582</v>
      </c>
      <c r="O80" s="102">
        <f t="shared" si="0"/>
        <v>74866.526693209569</v>
      </c>
      <c r="P80" s="102">
        <f t="shared" si="0"/>
        <v>91914.273663139844</v>
      </c>
      <c r="Q80" s="102">
        <f t="shared" si="0"/>
        <v>32193.324277952532</v>
      </c>
      <c r="R80" s="102">
        <f t="shared" si="0"/>
        <v>171338.82954620442</v>
      </c>
      <c r="S80" s="102">
        <f t="shared" si="0"/>
        <v>211248.50245265174</v>
      </c>
      <c r="T80" s="102">
        <f t="shared" si="0"/>
        <v>156623.93216163304</v>
      </c>
      <c r="U80" s="102">
        <f t="shared" si="0"/>
        <v>28460.764941378326</v>
      </c>
      <c r="V80" s="102">
        <f t="shared" si="0"/>
        <v>126332.77754558853</v>
      </c>
      <c r="W80" s="102">
        <f t="shared" si="0"/>
        <v>293795.48778073513</v>
      </c>
      <c r="X80" s="102">
        <f t="shared" si="0"/>
        <v>147328.42381381843</v>
      </c>
      <c r="Y80" s="102">
        <f t="shared" si="0"/>
        <v>309192.29504410375</v>
      </c>
      <c r="Z80" s="102">
        <f t="shared" si="0"/>
        <v>50102.431094784537</v>
      </c>
      <c r="AA80" s="102">
        <f t="shared" si="0"/>
        <v>180167.7679769473</v>
      </c>
      <c r="AB80" s="102">
        <f t="shared" si="0"/>
        <v>275240.36107872683</v>
      </c>
      <c r="AC80" s="102">
        <f t="shared" si="0"/>
        <v>270682.33188887179</v>
      </c>
      <c r="AD80" s="102">
        <f t="shared" si="0"/>
        <v>4894785</v>
      </c>
    </row>
    <row r="81" spans="1:30" x14ac:dyDescent="0.35">
      <c r="A81" s="50">
        <v>8</v>
      </c>
      <c r="B81" s="102">
        <f t="shared" si="1"/>
        <v>960669.99503398291</v>
      </c>
      <c r="C81" s="102">
        <f t="shared" si="0"/>
        <v>1647037.3675645939</v>
      </c>
      <c r="D81" s="102">
        <f t="shared" si="0"/>
        <v>475086.28043334582</v>
      </c>
      <c r="E81" s="102">
        <f t="shared" si="0"/>
        <v>911862.40093262808</v>
      </c>
      <c r="F81" s="102">
        <f t="shared" si="0"/>
        <v>682392.39395557542</v>
      </c>
      <c r="G81" s="102">
        <f t="shared" si="0"/>
        <v>916514.86407446745</v>
      </c>
      <c r="H81" s="102">
        <f t="shared" si="0"/>
        <v>593342.78305935021</v>
      </c>
      <c r="I81" s="102">
        <f t="shared" si="0"/>
        <v>131463.68355932215</v>
      </c>
      <c r="J81" s="102">
        <f t="shared" si="0"/>
        <v>771799.11166362569</v>
      </c>
      <c r="K81" s="102">
        <f t="shared" si="0"/>
        <v>1210689.4915482793</v>
      </c>
      <c r="L81" s="102">
        <f t="shared" si="0"/>
        <v>434653.8088994103</v>
      </c>
      <c r="M81" s="102">
        <f t="shared" si="0"/>
        <v>1323907.280558629</v>
      </c>
      <c r="N81" s="102">
        <f t="shared" si="0"/>
        <v>728736.96233160922</v>
      </c>
      <c r="O81" s="102">
        <f t="shared" si="0"/>
        <v>325170.87978142127</v>
      </c>
      <c r="P81" s="102">
        <f t="shared" si="0"/>
        <v>404770.49881368643</v>
      </c>
      <c r="Q81" s="102">
        <f t="shared" si="0"/>
        <v>139796.34196661439</v>
      </c>
      <c r="R81" s="102">
        <f t="shared" si="0"/>
        <v>758477.8989599105</v>
      </c>
      <c r="S81" s="102">
        <f t="shared" si="0"/>
        <v>962311.10778867302</v>
      </c>
      <c r="T81" s="102">
        <f t="shared" si="0"/>
        <v>669087.79071692622</v>
      </c>
      <c r="U81" s="102">
        <f t="shared" si="0"/>
        <v>124649.85164604831</v>
      </c>
      <c r="V81" s="102">
        <f t="shared" si="0"/>
        <v>558002.67932310444</v>
      </c>
      <c r="W81" s="102">
        <f t="shared" si="0"/>
        <v>1292130.874570651</v>
      </c>
      <c r="X81" s="102">
        <f t="shared" si="0"/>
        <v>638213.43900775351</v>
      </c>
      <c r="Y81" s="102">
        <f t="shared" si="0"/>
        <v>1319379.9750483609</v>
      </c>
      <c r="Z81" s="102">
        <f t="shared" si="0"/>
        <v>220528.75552290547</v>
      </c>
      <c r="AA81" s="102">
        <f t="shared" si="0"/>
        <v>770375.49546948157</v>
      </c>
      <c r="AB81" s="102">
        <f t="shared" si="0"/>
        <v>1210425.431158873</v>
      </c>
      <c r="AC81" s="102">
        <f t="shared" si="0"/>
        <v>1185875.4702777499</v>
      </c>
      <c r="AD81" s="102">
        <f t="shared" si="0"/>
        <v>21367352.913666982</v>
      </c>
    </row>
    <row r="82" spans="1:30" x14ac:dyDescent="0.35">
      <c r="A82" s="50">
        <v>9</v>
      </c>
      <c r="B82" s="102">
        <f t="shared" si="1"/>
        <v>1295363.2383953729</v>
      </c>
      <c r="C82" s="102">
        <f t="shared" si="0"/>
        <v>2224471.7169473716</v>
      </c>
      <c r="D82" s="102">
        <f t="shared" si="0"/>
        <v>641995.88350183307</v>
      </c>
      <c r="E82" s="102">
        <f t="shared" si="0"/>
        <v>1254741.4067171533</v>
      </c>
      <c r="F82" s="102">
        <f t="shared" si="0"/>
        <v>920156.66804167116</v>
      </c>
      <c r="G82" s="102">
        <f t="shared" si="0"/>
        <v>1247648.2324488168</v>
      </c>
      <c r="H82" s="102">
        <f t="shared" si="0"/>
        <v>804465.1365363911</v>
      </c>
      <c r="I82" s="102">
        <f t="shared" si="0"/>
        <v>182961.5736436579</v>
      </c>
      <c r="J82" s="102">
        <f t="shared" si="0"/>
        <v>1043903.531759762</v>
      </c>
      <c r="K82" s="102">
        <f t="shared" si="0"/>
        <v>1645549.6176369339</v>
      </c>
      <c r="L82" s="102">
        <f t="shared" si="0"/>
        <v>586987.96250486572</v>
      </c>
      <c r="M82" s="102">
        <f t="shared" si="0"/>
        <v>1791924.4183800938</v>
      </c>
      <c r="N82" s="102">
        <f t="shared" si="0"/>
        <v>988277.07586802985</v>
      </c>
      <c r="O82" s="102">
        <f t="shared" si="0"/>
        <v>437118.7920566026</v>
      </c>
      <c r="P82" s="102">
        <f t="shared" si="0"/>
        <v>547891.64138055686</v>
      </c>
      <c r="Q82" s="102">
        <f t="shared" si="0"/>
        <v>187112.69411024984</v>
      </c>
      <c r="R82" s="102">
        <f t="shared" si="0"/>
        <v>1031223.1857783812</v>
      </c>
      <c r="S82" s="102">
        <f t="shared" si="0"/>
        <v>1329735.5071620224</v>
      </c>
      <c r="T82" s="102">
        <f t="shared" si="0"/>
        <v>901710.3012821849</v>
      </c>
      <c r="U82" s="102">
        <f t="shared" si="0"/>
        <v>169161.4371048293</v>
      </c>
      <c r="V82" s="102">
        <f t="shared" si="0"/>
        <v>776459.45844686939</v>
      </c>
      <c r="W82" s="102">
        <f t="shared" si="0"/>
        <v>1765223.4172938114</v>
      </c>
      <c r="X82" s="102">
        <f t="shared" si="0"/>
        <v>861952.34842590825</v>
      </c>
      <c r="Y82" s="102">
        <f t="shared" si="0"/>
        <v>1786375.1859015697</v>
      </c>
      <c r="Z82" s="102">
        <f t="shared" si="0"/>
        <v>297807.8438132311</v>
      </c>
      <c r="AA82" s="102">
        <f t="shared" si="0"/>
        <v>1045823.1785728511</v>
      </c>
      <c r="AB82" s="102">
        <f t="shared" si="0"/>
        <v>1645809.8494721274</v>
      </c>
      <c r="AC82" s="102">
        <f t="shared" si="0"/>
        <v>1619754.3545652954</v>
      </c>
      <c r="AD82" s="102">
        <f t="shared" si="0"/>
        <v>29031605.657748446</v>
      </c>
    </row>
    <row r="83" spans="1:30" x14ac:dyDescent="0.35">
      <c r="A83" s="50">
        <v>10</v>
      </c>
      <c r="B83" s="102">
        <f t="shared" si="1"/>
        <v>1693048.4271205366</v>
      </c>
      <c r="C83" s="102">
        <f t="shared" si="0"/>
        <v>2911595.3459918229</v>
      </c>
      <c r="D83" s="102">
        <f t="shared" si="0"/>
        <v>840708.73689472431</v>
      </c>
      <c r="E83" s="102">
        <f t="shared" si="0"/>
        <v>1669203.9861674355</v>
      </c>
      <c r="F83" s="102">
        <f t="shared" si="0"/>
        <v>1202676.1641640139</v>
      </c>
      <c r="G83" s="102">
        <f t="shared" si="0"/>
        <v>1644413.1050203803</v>
      </c>
      <c r="H83" s="102">
        <f t="shared" si="0"/>
        <v>1056555.2228232343</v>
      </c>
      <c r="I83" s="102">
        <f t="shared" si="0"/>
        <v>245746.29847028403</v>
      </c>
      <c r="J83" s="102">
        <f t="shared" si="0"/>
        <v>1368119.527274709</v>
      </c>
      <c r="K83" s="102">
        <f t="shared" si="0"/>
        <v>2165909.8713427577</v>
      </c>
      <c r="L83" s="102">
        <f t="shared" si="0"/>
        <v>768245.28687356913</v>
      </c>
      <c r="M83" s="102">
        <f t="shared" si="0"/>
        <v>2349922.1348194485</v>
      </c>
      <c r="N83" s="102">
        <f t="shared" si="0"/>
        <v>1298246.5864261682</v>
      </c>
      <c r="O83" s="102">
        <f t="shared" si="0"/>
        <v>569761.057666532</v>
      </c>
      <c r="P83" s="102">
        <f t="shared" si="0"/>
        <v>718537.38341157231</v>
      </c>
      <c r="Q83" s="102">
        <f t="shared" si="0"/>
        <v>242945.82134464278</v>
      </c>
      <c r="R83" s="102">
        <f t="shared" si="0"/>
        <v>1357679.1340396323</v>
      </c>
      <c r="S83" s="102">
        <f t="shared" si="0"/>
        <v>1775313.9020712592</v>
      </c>
      <c r="T83" s="102">
        <f t="shared" si="0"/>
        <v>1177978.5383523738</v>
      </c>
      <c r="U83" s="102">
        <f t="shared" si="0"/>
        <v>222353.9165555629</v>
      </c>
      <c r="V83" s="102">
        <f t="shared" si="0"/>
        <v>1042763.7225399707</v>
      </c>
      <c r="W83" s="102">
        <f t="shared" si="0"/>
        <v>2333771.2676191675</v>
      </c>
      <c r="X83" s="102">
        <f t="shared" si="0"/>
        <v>1128189.2625509619</v>
      </c>
      <c r="Y83" s="102">
        <f t="shared" si="0"/>
        <v>2343314.0940141482</v>
      </c>
      <c r="Z83" s="102">
        <f t="shared" si="0"/>
        <v>389756.82739532401</v>
      </c>
      <c r="AA83" s="102">
        <f t="shared" si="0"/>
        <v>1375086.3145627773</v>
      </c>
      <c r="AB83" s="102">
        <f t="shared" si="0"/>
        <v>2166965.5779532958</v>
      </c>
      <c r="AC83" s="102">
        <f t="shared" si="0"/>
        <v>2141093.8898889287</v>
      </c>
      <c r="AD83" s="102">
        <f t="shared" si="0"/>
        <v>38199901.403355226</v>
      </c>
    </row>
    <row r="84" spans="1:30" x14ac:dyDescent="0.35">
      <c r="A84" s="50">
        <v>11</v>
      </c>
      <c r="B84" s="102">
        <f t="shared" si="1"/>
        <v>2157607.8797227796</v>
      </c>
      <c r="C84" s="102">
        <f t="shared" si="0"/>
        <v>3715322.0167671135</v>
      </c>
      <c r="D84" s="102">
        <f t="shared" si="0"/>
        <v>1073244.0090556261</v>
      </c>
      <c r="E84" s="102">
        <f t="shared" si="0"/>
        <v>2160731.2456279527</v>
      </c>
      <c r="F84" s="102">
        <f t="shared" si="0"/>
        <v>1532710.1580295172</v>
      </c>
      <c r="G84" s="102">
        <f t="shared" si="0"/>
        <v>2111356.3682823498</v>
      </c>
      <c r="H84" s="102">
        <f t="shared" si="0"/>
        <v>1352324.9185201733</v>
      </c>
      <c r="I84" s="102">
        <f t="shared" si="0"/>
        <v>320755.29343065061</v>
      </c>
      <c r="J84" s="102">
        <f t="shared" si="0"/>
        <v>1747795.2219363989</v>
      </c>
      <c r="K84" s="102">
        <f t="shared" si="0"/>
        <v>2777594.2153350264</v>
      </c>
      <c r="L84" s="102">
        <f t="shared" si="0"/>
        <v>980246.69040652853</v>
      </c>
      <c r="M84" s="102">
        <f t="shared" si="0"/>
        <v>3003733.6370501574</v>
      </c>
      <c r="N84" s="102">
        <f t="shared" si="0"/>
        <v>1661993.4450714863</v>
      </c>
      <c r="O84" s="102">
        <f t="shared" si="0"/>
        <v>724316.22163416888</v>
      </c>
      <c r="P84" s="102">
        <f t="shared" si="0"/>
        <v>918493.29789040342</v>
      </c>
      <c r="Q84" s="102">
        <f t="shared" si="0"/>
        <v>307761.70806007157</v>
      </c>
      <c r="R84" s="102">
        <f t="shared" si="0"/>
        <v>1741516.6289511896</v>
      </c>
      <c r="S84" s="102">
        <f t="shared" si="0"/>
        <v>2305228.1787916585</v>
      </c>
      <c r="T84" s="102">
        <f t="shared" si="0"/>
        <v>1500561.8974368498</v>
      </c>
      <c r="U84" s="102">
        <f t="shared" ref="C84:AD93" si="2">($B$13*U55)+($B$6*U26)</f>
        <v>284808.32937580056</v>
      </c>
      <c r="V84" s="102">
        <f t="shared" si="2"/>
        <v>1360885.3257999229</v>
      </c>
      <c r="W84" s="102">
        <f t="shared" si="2"/>
        <v>3004630.4227683991</v>
      </c>
      <c r="X84" s="102">
        <f t="shared" si="2"/>
        <v>1439602.3407993137</v>
      </c>
      <c r="Y84" s="102">
        <f t="shared" si="2"/>
        <v>2996051.2076595416</v>
      </c>
      <c r="Z84" s="102">
        <f t="shared" si="2"/>
        <v>497298.85047659627</v>
      </c>
      <c r="AA84" s="102">
        <f t="shared" si="2"/>
        <v>1761781.0085765079</v>
      </c>
      <c r="AB84" s="102">
        <f t="shared" si="2"/>
        <v>2779759.4530242784</v>
      </c>
      <c r="AC84" s="102">
        <f t="shared" si="2"/>
        <v>2756164.1847957121</v>
      </c>
      <c r="AD84" s="102">
        <f t="shared" si="2"/>
        <v>48974274.155276172</v>
      </c>
    </row>
    <row r="85" spans="1:30" x14ac:dyDescent="0.35">
      <c r="A85" s="50">
        <v>12</v>
      </c>
      <c r="B85" s="102">
        <f t="shared" si="1"/>
        <v>2692768.6730370442</v>
      </c>
      <c r="C85" s="102">
        <f t="shared" si="2"/>
        <v>4642296.0529880114</v>
      </c>
      <c r="D85" s="102">
        <f t="shared" si="2"/>
        <v>1341542.8320610505</v>
      </c>
      <c r="E85" s="102">
        <f t="shared" si="2"/>
        <v>2734634.0620865189</v>
      </c>
      <c r="F85" s="102">
        <f t="shared" si="2"/>
        <v>1912907.6328384434</v>
      </c>
      <c r="G85" s="102">
        <f t="shared" si="2"/>
        <v>2652866.0655424492</v>
      </c>
      <c r="H85" s="102">
        <f t="shared" si="2"/>
        <v>1694386.2181307832</v>
      </c>
      <c r="I85" s="102">
        <f t="shared" si="2"/>
        <v>408899.57680000388</v>
      </c>
      <c r="J85" s="102">
        <f t="shared" si="2"/>
        <v>2186151.1011582445</v>
      </c>
      <c r="K85" s="102">
        <f t="shared" si="2"/>
        <v>3486219.107422886</v>
      </c>
      <c r="L85" s="102">
        <f t="shared" si="2"/>
        <v>1224742.0229279981</v>
      </c>
      <c r="M85" s="102">
        <f t="shared" si="2"/>
        <v>3758972.0413690023</v>
      </c>
      <c r="N85" s="102">
        <f t="shared" si="2"/>
        <v>2082742.7090365358</v>
      </c>
      <c r="O85" s="102">
        <f t="shared" si="2"/>
        <v>901951.4992719146</v>
      </c>
      <c r="P85" s="102">
        <f t="shared" si="2"/>
        <v>1149477.6402109058</v>
      </c>
      <c r="Q85" s="102">
        <f t="shared" si="2"/>
        <v>382005.00843898306</v>
      </c>
      <c r="R85" s="102">
        <f t="shared" si="2"/>
        <v>2186276.2736280975</v>
      </c>
      <c r="S85" s="102">
        <f t="shared" si="2"/>
        <v>2925475.513140677</v>
      </c>
      <c r="T85" s="102">
        <f t="shared" si="2"/>
        <v>1872022.0914710041</v>
      </c>
      <c r="U85" s="102">
        <f t="shared" si="2"/>
        <v>357084.58738671651</v>
      </c>
      <c r="V85" s="102">
        <f t="shared" si="2"/>
        <v>1734682.1101930006</v>
      </c>
      <c r="W85" s="102">
        <f t="shared" si="2"/>
        <v>3784427.2619203166</v>
      </c>
      <c r="X85" s="102">
        <f t="shared" si="2"/>
        <v>1798765.3484767866</v>
      </c>
      <c r="Y85" s="102">
        <f t="shared" si="2"/>
        <v>3750221.1715128957</v>
      </c>
      <c r="Z85" s="102">
        <f t="shared" si="2"/>
        <v>621321.01374343305</v>
      </c>
      <c r="AA85" s="102">
        <f t="shared" si="2"/>
        <v>2209392.4711154466</v>
      </c>
      <c r="AB85" s="102">
        <f t="shared" si="2"/>
        <v>3489850.2892727065</v>
      </c>
      <c r="AC85" s="102">
        <f t="shared" si="2"/>
        <v>3471024.8933928865</v>
      </c>
      <c r="AD85" s="102">
        <f t="shared" si="2"/>
        <v>61453105.26857473</v>
      </c>
    </row>
    <row r="86" spans="1:30" x14ac:dyDescent="0.35">
      <c r="A86" s="50">
        <v>13</v>
      </c>
      <c r="B86" s="102">
        <f t="shared" si="1"/>
        <v>3302122.313708737</v>
      </c>
      <c r="C86" s="102">
        <f t="shared" si="2"/>
        <v>5698926.2228462007</v>
      </c>
      <c r="D86" s="102">
        <f t="shared" si="2"/>
        <v>1647478.0902338501</v>
      </c>
      <c r="E86" s="102">
        <f t="shared" si="2"/>
        <v>3396072.8475878406</v>
      </c>
      <c r="F86" s="102">
        <f t="shared" si="2"/>
        <v>2345821.2534689736</v>
      </c>
      <c r="G86" s="102">
        <f t="shared" si="2"/>
        <v>3273190.6769746277</v>
      </c>
      <c r="H86" s="102">
        <f t="shared" si="2"/>
        <v>2085263.5748386469</v>
      </c>
      <c r="I86" s="102">
        <f t="shared" si="2"/>
        <v>511066.68872365798</v>
      </c>
      <c r="J86" s="102">
        <f t="shared" si="2"/>
        <v>2686295.9553765156</v>
      </c>
      <c r="K86" s="102">
        <f t="shared" si="2"/>
        <v>4297218.8580422765</v>
      </c>
      <c r="L86" s="102">
        <f t="shared" si="2"/>
        <v>1503419.0151664836</v>
      </c>
      <c r="M86" s="102">
        <f t="shared" si="2"/>
        <v>4621057.7763701025</v>
      </c>
      <c r="N86" s="102">
        <f t="shared" si="2"/>
        <v>2563611.7090190267</v>
      </c>
      <c r="O86" s="102">
        <f t="shared" si="2"/>
        <v>1103789.3765376937</v>
      </c>
      <c r="P86" s="102">
        <f t="shared" si="2"/>
        <v>1413149.72770148</v>
      </c>
      <c r="Q86" s="102">
        <f t="shared" si="2"/>
        <v>466101.84885052801</v>
      </c>
      <c r="R86" s="102">
        <f t="shared" si="2"/>
        <v>2695384.2887003147</v>
      </c>
      <c r="S86" s="102">
        <f t="shared" si="2"/>
        <v>3641889.4701394448</v>
      </c>
      <c r="T86" s="102">
        <f t="shared" si="2"/>
        <v>2294826.8306006682</v>
      </c>
      <c r="U86" s="102">
        <f t="shared" si="2"/>
        <v>439724.0743006047</v>
      </c>
      <c r="V86" s="102">
        <f t="shared" si="2"/>
        <v>2167912.3745441497</v>
      </c>
      <c r="W86" s="102">
        <f t="shared" si="2"/>
        <v>4679585.9988705982</v>
      </c>
      <c r="X86" s="102">
        <f t="shared" si="2"/>
        <v>2208160.7855701637</v>
      </c>
      <c r="Y86" s="102">
        <f t="shared" si="2"/>
        <v>4611266.1012031892</v>
      </c>
      <c r="Z86" s="102">
        <f t="shared" si="2"/>
        <v>762678.90951374581</v>
      </c>
      <c r="AA86" s="102">
        <f t="shared" si="2"/>
        <v>2721291.0987172811</v>
      </c>
      <c r="AB86" s="102">
        <f t="shared" si="2"/>
        <v>4302714.2582566729</v>
      </c>
      <c r="AC86" s="102">
        <f t="shared" si="2"/>
        <v>4291550.3970592115</v>
      </c>
      <c r="AD86" s="102">
        <f t="shared" si="2"/>
        <v>75731570.52292268</v>
      </c>
    </row>
    <row r="87" spans="1:30" x14ac:dyDescent="0.35">
      <c r="A87" s="50">
        <v>14</v>
      </c>
      <c r="B87" s="102">
        <f t="shared" si="1"/>
        <v>3989140.4941969281</v>
      </c>
      <c r="C87" s="102">
        <f t="shared" si="2"/>
        <v>6891412.9066588636</v>
      </c>
      <c r="D87" s="102">
        <f t="shared" si="2"/>
        <v>1992862.2715553001</v>
      </c>
      <c r="E87" s="102">
        <f t="shared" si="2"/>
        <v>4150073.5816831775</v>
      </c>
      <c r="F87" s="102">
        <f t="shared" si="2"/>
        <v>2833918.5593628846</v>
      </c>
      <c r="G87" s="102">
        <f t="shared" si="2"/>
        <v>3976454.6569200861</v>
      </c>
      <c r="H87" s="102">
        <f t="shared" si="2"/>
        <v>2527403.8202517652</v>
      </c>
      <c r="I87" s="102">
        <f t="shared" si="2"/>
        <v>628123.09090109507</v>
      </c>
      <c r="J87" s="102">
        <f t="shared" si="2"/>
        <v>3251239.6757342163</v>
      </c>
      <c r="K87" s="102">
        <f t="shared" si="2"/>
        <v>5215866.0452422677</v>
      </c>
      <c r="L87" s="102">
        <f t="shared" si="2"/>
        <v>1817910.4461275823</v>
      </c>
      <c r="M87" s="102">
        <f t="shared" si="2"/>
        <v>5595240.5860126354</v>
      </c>
      <c r="N87" s="102">
        <f t="shared" si="2"/>
        <v>3107622.2428470901</v>
      </c>
      <c r="O87" s="102">
        <f t="shared" si="2"/>
        <v>1330912.8858837455</v>
      </c>
      <c r="P87" s="102">
        <f t="shared" si="2"/>
        <v>1711116.668106365</v>
      </c>
      <c r="Q87" s="102">
        <f t="shared" si="2"/>
        <v>560462.06131410017</v>
      </c>
      <c r="R87" s="102">
        <f t="shared" si="2"/>
        <v>3272165.3153303335</v>
      </c>
      <c r="S87" s="102">
        <f t="shared" si="2"/>
        <v>4460157.1618294418</v>
      </c>
      <c r="T87" s="102">
        <f t="shared" si="2"/>
        <v>2771360.7752041551</v>
      </c>
      <c r="U87" s="102">
        <f t="shared" si="2"/>
        <v>533251.73645910947</v>
      </c>
      <c r="V87" s="102">
        <f t="shared" si="2"/>
        <v>2664245.0546163144</v>
      </c>
      <c r="W87" s="102">
        <f t="shared" si="2"/>
        <v>5696350.854223242</v>
      </c>
      <c r="X87" s="102">
        <f t="shared" si="2"/>
        <v>2670190.4134680601</v>
      </c>
      <c r="Y87" s="102">
        <f t="shared" si="2"/>
        <v>5584457.5358717293</v>
      </c>
      <c r="Z87" s="102">
        <f t="shared" si="2"/>
        <v>922200.2577875203</v>
      </c>
      <c r="AA87" s="102">
        <f t="shared" si="2"/>
        <v>3300745.4104286954</v>
      </c>
      <c r="AB87" s="102">
        <f t="shared" si="2"/>
        <v>5223665.3255081801</v>
      </c>
      <c r="AC87" s="102">
        <f t="shared" si="2"/>
        <v>5223450.1401047511</v>
      </c>
      <c r="AD87" s="102">
        <f t="shared" si="2"/>
        <v>91901999.973629624</v>
      </c>
    </row>
    <row r="88" spans="1:30" x14ac:dyDescent="0.35">
      <c r="A88" s="50">
        <v>15</v>
      </c>
      <c r="B88" s="102">
        <f t="shared" si="1"/>
        <v>4757187.9532907447</v>
      </c>
      <c r="C88" s="102">
        <f t="shared" si="2"/>
        <v>8225770.2935662931</v>
      </c>
      <c r="D88" s="102">
        <f t="shared" si="2"/>
        <v>2379453.8845606069</v>
      </c>
      <c r="E88" s="102">
        <f t="shared" si="2"/>
        <v>5001541.0485644443</v>
      </c>
      <c r="F88" s="102">
        <f t="shared" si="2"/>
        <v>3379591.100620579</v>
      </c>
      <c r="G88" s="102">
        <f t="shared" si="2"/>
        <v>4766671.1867556768</v>
      </c>
      <c r="H88" s="102">
        <f t="shared" si="2"/>
        <v>3023184.2875884143</v>
      </c>
      <c r="I88" s="102">
        <f t="shared" si="2"/>
        <v>760916.15942056652</v>
      </c>
      <c r="J88" s="102">
        <f t="shared" si="2"/>
        <v>3883903.7175537515</v>
      </c>
      <c r="K88" s="102">
        <f t="shared" si="2"/>
        <v>6247288.2562820697</v>
      </c>
      <c r="L88" s="102">
        <f t="shared" si="2"/>
        <v>2169799.9987259214</v>
      </c>
      <c r="M88" s="102">
        <f t="shared" si="2"/>
        <v>6686617.5297730938</v>
      </c>
      <c r="N88" s="102">
        <f t="shared" si="2"/>
        <v>3717710.5621805284</v>
      </c>
      <c r="O88" s="102">
        <f t="shared" si="2"/>
        <v>1584369.9045282837</v>
      </c>
      <c r="P88" s="102">
        <f t="shared" si="2"/>
        <v>2044938.8641625936</v>
      </c>
      <c r="Q88" s="102">
        <f t="shared" si="2"/>
        <v>665480.99819910259</v>
      </c>
      <c r="R88" s="102">
        <f t="shared" si="2"/>
        <v>3919852.9163284022</v>
      </c>
      <c r="S88" s="102">
        <f t="shared" si="2"/>
        <v>5385833.4447340425</v>
      </c>
      <c r="T88" s="102">
        <f t="shared" si="2"/>
        <v>3303934.4731678441</v>
      </c>
      <c r="U88" s="102">
        <f t="shared" si="2"/>
        <v>638177.79585322645</v>
      </c>
      <c r="V88" s="102">
        <f t="shared" si="2"/>
        <v>3227268.1765398672</v>
      </c>
      <c r="W88" s="102">
        <f t="shared" si="2"/>
        <v>6840804.2903567161</v>
      </c>
      <c r="X88" s="102">
        <f t="shared" si="2"/>
        <v>3187183.8555018008</v>
      </c>
      <c r="Y88" s="102">
        <f t="shared" si="2"/>
        <v>6674914.4004257834</v>
      </c>
      <c r="Z88" s="102">
        <f t="shared" si="2"/>
        <v>1100687.8767829677</v>
      </c>
      <c r="AA88" s="102">
        <f t="shared" si="2"/>
        <v>3950932.6492040898</v>
      </c>
      <c r="AB88" s="102">
        <f t="shared" si="2"/>
        <v>6257872.0137948226</v>
      </c>
      <c r="AC88" s="102">
        <f t="shared" si="2"/>
        <v>6272285.3525516018</v>
      </c>
      <c r="AD88" s="102">
        <f t="shared" si="2"/>
        <v>110054172.99101381</v>
      </c>
    </row>
    <row r="89" spans="1:30" x14ac:dyDescent="0.35">
      <c r="A89" s="50">
        <v>16</v>
      </c>
      <c r="B89" s="102">
        <f t="shared" si="1"/>
        <v>5609533.1414902098</v>
      </c>
      <c r="C89" s="102">
        <f t="shared" si="2"/>
        <v>9707844.8060830906</v>
      </c>
      <c r="D89" s="102">
        <f t="shared" si="2"/>
        <v>2808962.7863258142</v>
      </c>
      <c r="E89" s="102">
        <f t="shared" si="2"/>
        <v>5955269.9302354101</v>
      </c>
      <c r="F89" s="102">
        <f t="shared" si="2"/>
        <v>3985162.0147741111</v>
      </c>
      <c r="G89" s="102">
        <f t="shared" si="2"/>
        <v>5647752.8051933516</v>
      </c>
      <c r="H89" s="102">
        <f t="shared" si="2"/>
        <v>3574919.568519609</v>
      </c>
      <c r="I89" s="102">
        <f t="shared" si="2"/>
        <v>910275.86355028092</v>
      </c>
      <c r="J89" s="102">
        <f t="shared" si="2"/>
        <v>4587129.7925469456</v>
      </c>
      <c r="K89" s="102">
        <f t="shared" si="2"/>
        <v>7396482.0315034632</v>
      </c>
      <c r="L89" s="102">
        <f t="shared" si="2"/>
        <v>2560627.1200683764</v>
      </c>
      <c r="M89" s="102">
        <f t="shared" si="2"/>
        <v>7900147.9414341617</v>
      </c>
      <c r="N89" s="102">
        <f t="shared" si="2"/>
        <v>4396735.6805045847</v>
      </c>
      <c r="O89" s="102">
        <f t="shared" si="2"/>
        <v>1865176.7129211202</v>
      </c>
      <c r="P89" s="102">
        <f t="shared" si="2"/>
        <v>2416134.5882409592</v>
      </c>
      <c r="Q89" s="102">
        <f t="shared" si="2"/>
        <v>781541.03081510356</v>
      </c>
      <c r="R89" s="102">
        <f t="shared" si="2"/>
        <v>4641598.3237892063</v>
      </c>
      <c r="S89" s="102">
        <f t="shared" si="2"/>
        <v>6424352.841383934</v>
      </c>
      <c r="T89" s="102">
        <f t="shared" si="2"/>
        <v>3894791.7694543777</v>
      </c>
      <c r="U89" s="102">
        <f t="shared" si="2"/>
        <v>754999.17572035023</v>
      </c>
      <c r="V89" s="102">
        <f t="shared" si="2"/>
        <v>3860495.9775793254</v>
      </c>
      <c r="W89" s="102">
        <f t="shared" si="2"/>
        <v>8118882.238951413</v>
      </c>
      <c r="X89" s="102">
        <f t="shared" si="2"/>
        <v>3761405.7358397064</v>
      </c>
      <c r="Y89" s="102">
        <f t="shared" si="2"/>
        <v>7887617.9354431629</v>
      </c>
      <c r="Z89" s="102">
        <f t="shared" si="2"/>
        <v>1298922.1484904494</v>
      </c>
      <c r="AA89" s="102">
        <f t="shared" si="2"/>
        <v>4674947.606096196</v>
      </c>
      <c r="AB89" s="102">
        <f t="shared" si="2"/>
        <v>7410371.3677837122</v>
      </c>
      <c r="AC89" s="102">
        <f t="shared" si="2"/>
        <v>7443483.0135283945</v>
      </c>
      <c r="AD89" s="102">
        <f t="shared" si="2"/>
        <v>130275563.94826685</v>
      </c>
    </row>
    <row r="90" spans="1:30" x14ac:dyDescent="0.35">
      <c r="A90" s="50">
        <v>17</v>
      </c>
      <c r="B90" s="102">
        <f t="shared" si="1"/>
        <v>6549357.186819287</v>
      </c>
      <c r="C90" s="102">
        <f t="shared" si="2"/>
        <v>11343330.601546638</v>
      </c>
      <c r="D90" s="102">
        <f t="shared" si="2"/>
        <v>3283054.6663947599</v>
      </c>
      <c r="E90" s="102">
        <f t="shared" si="2"/>
        <v>7015954.2219890188</v>
      </c>
      <c r="F90" s="102">
        <f t="shared" si="2"/>
        <v>4652892.3962512007</v>
      </c>
      <c r="G90" s="102">
        <f t="shared" si="2"/>
        <v>6623520.3868664131</v>
      </c>
      <c r="H90" s="102">
        <f t="shared" si="2"/>
        <v>4184867.2090273155</v>
      </c>
      <c r="I90" s="102">
        <f t="shared" si="2"/>
        <v>1077016.1973706216</v>
      </c>
      <c r="J90" s="102">
        <f t="shared" si="2"/>
        <v>5363687.1873743311</v>
      </c>
      <c r="K90" s="102">
        <f t="shared" si="2"/>
        <v>8668324.6328838728</v>
      </c>
      <c r="L90" s="102">
        <f t="shared" si="2"/>
        <v>2991891.1104598437</v>
      </c>
      <c r="M90" s="102">
        <f t="shared" si="2"/>
        <v>9240666.028348146</v>
      </c>
      <c r="N90" s="102">
        <f t="shared" si="2"/>
        <v>5147486.3774153413</v>
      </c>
      <c r="O90" s="102">
        <f t="shared" si="2"/>
        <v>2174320.9813640052</v>
      </c>
      <c r="P90" s="102">
        <f t="shared" si="2"/>
        <v>2826183.8355107512</v>
      </c>
      <c r="Q90" s="102">
        <f t="shared" si="2"/>
        <v>909012.80423431669</v>
      </c>
      <c r="R90" s="102">
        <f t="shared" si="2"/>
        <v>5440477.8231259715</v>
      </c>
      <c r="S90" s="102">
        <f t="shared" si="2"/>
        <v>7581039.6770595498</v>
      </c>
      <c r="T90" s="102">
        <f t="shared" si="2"/>
        <v>4546116.0331960181</v>
      </c>
      <c r="U90" s="102">
        <f t="shared" si="2"/>
        <v>884200.70284243906</v>
      </c>
      <c r="V90" s="102">
        <f t="shared" si="2"/>
        <v>4567374.9781519091</v>
      </c>
      <c r="W90" s="102">
        <f t="shared" si="2"/>
        <v>9536386.9838827942</v>
      </c>
      <c r="X90" s="102">
        <f t="shared" si="2"/>
        <v>4395061.6857341966</v>
      </c>
      <c r="Y90" s="102">
        <f t="shared" si="2"/>
        <v>9227424.274139367</v>
      </c>
      <c r="Z90" s="102">
        <f t="shared" si="2"/>
        <v>1517663.0929320906</v>
      </c>
      <c r="AA90" s="102">
        <f t="shared" si="2"/>
        <v>5475810.0634880271</v>
      </c>
      <c r="AB90" s="102">
        <f t="shared" si="2"/>
        <v>8686080.7422757968</v>
      </c>
      <c r="AC90" s="102">
        <f t="shared" si="2"/>
        <v>8742347.6636295002</v>
      </c>
      <c r="AD90" s="102">
        <f t="shared" si="2"/>
        <v>152651549.54431349</v>
      </c>
    </row>
    <row r="91" spans="1:30" x14ac:dyDescent="0.35">
      <c r="A91" s="50">
        <v>18</v>
      </c>
      <c r="B91" s="102">
        <f t="shared" si="1"/>
        <v>7579761.5208121333</v>
      </c>
      <c r="C91" s="102">
        <f t="shared" si="2"/>
        <v>13137782.767317057</v>
      </c>
      <c r="D91" s="102">
        <f t="shared" si="2"/>
        <v>3803354.8645857871</v>
      </c>
      <c r="E91" s="102">
        <f t="shared" si="2"/>
        <v>8188195.3122830633</v>
      </c>
      <c r="F91" s="102">
        <f t="shared" si="2"/>
        <v>5384986.7140654009</v>
      </c>
      <c r="G91" s="102">
        <f t="shared" si="2"/>
        <v>7697710.8127036728</v>
      </c>
      <c r="H91" s="102">
        <f t="shared" si="2"/>
        <v>4855232.5665766355</v>
      </c>
      <c r="I91" s="102">
        <f t="shared" si="2"/>
        <v>1261936.4136185127</v>
      </c>
      <c r="J91" s="102">
        <f t="shared" si="2"/>
        <v>6216278.9976485204</v>
      </c>
      <c r="K91" s="102">
        <f t="shared" si="2"/>
        <v>10067584.090961209</v>
      </c>
      <c r="L91" s="102">
        <f t="shared" si="2"/>
        <v>3465054.6039183913</v>
      </c>
      <c r="M91" s="102">
        <f t="shared" si="2"/>
        <v>10712891.607105879</v>
      </c>
      <c r="N91" s="102">
        <f t="shared" si="2"/>
        <v>5972687.1722269561</v>
      </c>
      <c r="O91" s="102">
        <f t="shared" si="2"/>
        <v>2512764.3065186124</v>
      </c>
      <c r="P91" s="102">
        <f t="shared" si="2"/>
        <v>3276531.6072545964</v>
      </c>
      <c r="Q91" s="102">
        <f t="shared" si="2"/>
        <v>1048256.3006611604</v>
      </c>
      <c r="R91" s="102">
        <f t="shared" si="2"/>
        <v>6319499.0577401565</v>
      </c>
      <c r="S91" s="102">
        <f t="shared" si="2"/>
        <v>8861116.7929080501</v>
      </c>
      <c r="T91" s="102">
        <f t="shared" si="2"/>
        <v>5260035.4528535903</v>
      </c>
      <c r="U91" s="102">
        <f t="shared" si="2"/>
        <v>1026256.1332498156</v>
      </c>
      <c r="V91" s="102">
        <f t="shared" si="2"/>
        <v>5351289.2146523539</v>
      </c>
      <c r="W91" s="102">
        <f t="shared" si="2"/>
        <v>11098998.183914553</v>
      </c>
      <c r="X91" s="102">
        <f t="shared" si="2"/>
        <v>5090303.4561473662</v>
      </c>
      <c r="Y91" s="102">
        <f t="shared" si="2"/>
        <v>10699075.160646737</v>
      </c>
      <c r="Z91" s="102">
        <f t="shared" si="2"/>
        <v>1757652.1337193963</v>
      </c>
      <c r="AA91" s="102">
        <f t="shared" si="2"/>
        <v>6356471.1460236087</v>
      </c>
      <c r="AB91" s="102">
        <f t="shared" si="2"/>
        <v>10089807.867618227</v>
      </c>
      <c r="AC91" s="102">
        <f t="shared" si="2"/>
        <v>10174071.510829162</v>
      </c>
      <c r="AD91" s="102">
        <f t="shared" si="2"/>
        <v>177265585.76856065</v>
      </c>
    </row>
    <row r="92" spans="1:30" x14ac:dyDescent="0.35">
      <c r="A92" s="50">
        <v>19</v>
      </c>
      <c r="B92" s="102">
        <f t="shared" si="1"/>
        <v>8703774.4316211976</v>
      </c>
      <c r="C92" s="102">
        <f t="shared" si="2"/>
        <v>15096628.667829871</v>
      </c>
      <c r="D92" s="102">
        <f t="shared" si="2"/>
        <v>4371451.6548582595</v>
      </c>
      <c r="E92" s="102">
        <f t="shared" si="2"/>
        <v>9476508.9833728783</v>
      </c>
      <c r="F92" s="102">
        <f t="shared" si="2"/>
        <v>6183597.4673566073</v>
      </c>
      <c r="G92" s="102">
        <f t="shared" si="2"/>
        <v>8873983.5881656893</v>
      </c>
      <c r="H92" s="102">
        <f t="shared" si="2"/>
        <v>5588172.993998359</v>
      </c>
      <c r="I92" s="102">
        <f t="shared" si="2"/>
        <v>1465822.0969469475</v>
      </c>
      <c r="J92" s="102">
        <f t="shared" si="2"/>
        <v>7147547.4922265215</v>
      </c>
      <c r="K92" s="102">
        <f t="shared" si="2"/>
        <v>11598927.868095282</v>
      </c>
      <c r="L92" s="102">
        <f t="shared" si="2"/>
        <v>3981546.5610868549</v>
      </c>
      <c r="M92" s="102">
        <f t="shared" si="2"/>
        <v>12321439.3442946</v>
      </c>
      <c r="N92" s="102">
        <f t="shared" si="2"/>
        <v>6875003.4700672822</v>
      </c>
      <c r="O92" s="102">
        <f t="shared" si="2"/>
        <v>2881444.3880017325</v>
      </c>
      <c r="P92" s="102">
        <f t="shared" si="2"/>
        <v>3768590.7370579499</v>
      </c>
      <c r="Q92" s="102">
        <f t="shared" si="2"/>
        <v>1199621.7500313655</v>
      </c>
      <c r="R92" s="102">
        <f t="shared" si="2"/>
        <v>7281606.4660931788</v>
      </c>
      <c r="S92" s="102">
        <f t="shared" si="2"/>
        <v>10269713.106634434</v>
      </c>
      <c r="T92" s="102">
        <f t="shared" si="2"/>
        <v>6038627.5853083236</v>
      </c>
      <c r="U92" s="102">
        <f t="shared" si="2"/>
        <v>1181629.0360959317</v>
      </c>
      <c r="V92" s="102">
        <f t="shared" si="2"/>
        <v>6215564.7909785155</v>
      </c>
      <c r="W92" s="102">
        <f t="shared" si="2"/>
        <v>12812282.396950617</v>
      </c>
      <c r="X92" s="102">
        <f t="shared" si="2"/>
        <v>5849233.3142640628</v>
      </c>
      <c r="Y92" s="102">
        <f t="shared" si="2"/>
        <v>12307207.177096618</v>
      </c>
      <c r="Z92" s="102">
        <f t="shared" si="2"/>
        <v>2019613.6162417098</v>
      </c>
      <c r="AA92" s="102">
        <f t="shared" si="2"/>
        <v>7319818.7941397922</v>
      </c>
      <c r="AB92" s="102">
        <f t="shared" si="2"/>
        <v>11626259.530258901</v>
      </c>
      <c r="AC92" s="102">
        <f t="shared" si="2"/>
        <v>11743743.161924424</v>
      </c>
      <c r="AD92" s="102">
        <f t="shared" si="2"/>
        <v>204199360.47099793</v>
      </c>
    </row>
    <row r="93" spans="1:30" x14ac:dyDescent="0.35">
      <c r="A93" s="50">
        <v>20</v>
      </c>
      <c r="B93" s="102">
        <f t="shared" si="1"/>
        <v>9924356.7461634204</v>
      </c>
      <c r="C93" s="102">
        <f t="shared" si="2"/>
        <v>17225177.790257707</v>
      </c>
      <c r="D93" s="102">
        <f t="shared" si="2"/>
        <v>4988899.0953161754</v>
      </c>
      <c r="E93" s="102">
        <f t="shared" si="2"/>
        <v>10885331.528383994</v>
      </c>
      <c r="F93" s="102">
        <f t="shared" si="2"/>
        <v>7050829.2222124087</v>
      </c>
      <c r="G93" s="102">
        <f t="shared" si="2"/>
        <v>10155926.603868026</v>
      </c>
      <c r="H93" s="102">
        <f t="shared" si="2"/>
        <v>6385801.4754960332</v>
      </c>
      <c r="I93" s="102">
        <f t="shared" si="2"/>
        <v>1689446.1051413466</v>
      </c>
      <c r="J93" s="102">
        <f t="shared" si="2"/>
        <v>8160078.7705231942</v>
      </c>
      <c r="K93" s="102">
        <f t="shared" si="2"/>
        <v>13266930.394618891</v>
      </c>
      <c r="L93" s="102">
        <f t="shared" si="2"/>
        <v>4542764.8660418466</v>
      </c>
      <c r="M93" s="102">
        <f t="shared" si="2"/>
        <v>14070826.781689603</v>
      </c>
      <c r="N93" s="102">
        <f t="shared" si="2"/>
        <v>7857046.0345328432</v>
      </c>
      <c r="O93" s="102">
        <f t="shared" si="2"/>
        <v>3281276.9131988068</v>
      </c>
      <c r="P93" s="102">
        <f t="shared" si="2"/>
        <v>4303744.3452847376</v>
      </c>
      <c r="Q93" s="102">
        <f t="shared" si="2"/>
        <v>1363450.417001609</v>
      </c>
      <c r="R93" s="102">
        <f t="shared" si="2"/>
        <v>8329686.0119565697</v>
      </c>
      <c r="S93" s="102">
        <f t="shared" si="2"/>
        <v>11811870.228166858</v>
      </c>
      <c r="T93" s="102">
        <f t="shared" si="2"/>
        <v>6883923.2994398214</v>
      </c>
      <c r="U93" s="102">
        <f t="shared" si="2"/>
        <v>1350773.5620755844</v>
      </c>
      <c r="V93" s="102">
        <f t="shared" si="2"/>
        <v>7163473.8698834963</v>
      </c>
      <c r="W93" s="102">
        <f t="shared" si="2"/>
        <v>14681701.38109199</v>
      </c>
      <c r="X93" s="102">
        <f t="shared" ref="C93:AD100" si="3">($B$13*X64)+($B$6*X35)</f>
        <v>6673907.8582557049</v>
      </c>
      <c r="Y93" s="102">
        <f t="shared" si="3"/>
        <v>14056359.757986503</v>
      </c>
      <c r="Z93" s="102">
        <f t="shared" si="3"/>
        <v>2304256.1249084175</v>
      </c>
      <c r="AA93" s="102">
        <f t="shared" si="3"/>
        <v>8368682.5232456783</v>
      </c>
      <c r="AB93" s="102">
        <f t="shared" si="3"/>
        <v>13300049.125039248</v>
      </c>
      <c r="AC93" s="102">
        <f t="shared" si="3"/>
        <v>13456355.23206911</v>
      </c>
      <c r="AD93" s="102">
        <f t="shared" si="3"/>
        <v>233532926.06384957</v>
      </c>
    </row>
    <row r="94" spans="1:30" x14ac:dyDescent="0.35">
      <c r="A94" s="50">
        <v>21</v>
      </c>
      <c r="B94" s="102">
        <f t="shared" si="1"/>
        <v>11244406.79661922</v>
      </c>
      <c r="C94" s="102">
        <f t="shared" si="3"/>
        <v>19528630.355691548</v>
      </c>
      <c r="D94" s="102">
        <f t="shared" si="3"/>
        <v>5657219.5213997634</v>
      </c>
      <c r="E94" s="102">
        <f t="shared" si="3"/>
        <v>12419025.136631036</v>
      </c>
      <c r="F94" s="102">
        <f t="shared" si="3"/>
        <v>7988742.1400987394</v>
      </c>
      <c r="G94" s="102">
        <f t="shared" si="3"/>
        <v>11547061.188824499</v>
      </c>
      <c r="H94" s="102">
        <f t="shared" si="3"/>
        <v>7250189.8114715321</v>
      </c>
      <c r="I94" s="102">
        <f t="shared" si="3"/>
        <v>1933569.4005379716</v>
      </c>
      <c r="J94" s="102">
        <f t="shared" si="3"/>
        <v>9256406.8381841891</v>
      </c>
      <c r="K94" s="102">
        <f t="shared" si="3"/>
        <v>15076079.675887059</v>
      </c>
      <c r="L94" s="102">
        <f t="shared" si="3"/>
        <v>5150078.59742912</v>
      </c>
      <c r="M94" s="102">
        <f t="shared" si="3"/>
        <v>15965481.361098578</v>
      </c>
      <c r="N94" s="102">
        <f t="shared" si="3"/>
        <v>8921374.9057036769</v>
      </c>
      <c r="O94" s="102">
        <f t="shared" si="3"/>
        <v>3713157.2026340966</v>
      </c>
      <c r="P94" s="102">
        <f t="shared" si="3"/>
        <v>4883347.9876451986</v>
      </c>
      <c r="Q94" s="102">
        <f t="shared" si="3"/>
        <v>1540075.2866895008</v>
      </c>
      <c r="R94" s="102">
        <f t="shared" si="3"/>
        <v>9466569.3319440559</v>
      </c>
      <c r="S94" s="102">
        <f t="shared" si="3"/>
        <v>13492548.291471133</v>
      </c>
      <c r="T94" s="102">
        <f t="shared" si="3"/>
        <v>7797910.2222794294</v>
      </c>
      <c r="U94" s="102">
        <f t="shared" si="3"/>
        <v>1534135.1167277412</v>
      </c>
      <c r="V94" s="102">
        <f t="shared" si="3"/>
        <v>8198238.198552791</v>
      </c>
      <c r="W94" s="102">
        <f t="shared" si="3"/>
        <v>16712619.385389045</v>
      </c>
      <c r="X94" s="102">
        <f t="shared" si="3"/>
        <v>7566341.3537184224</v>
      </c>
      <c r="Y94" s="102">
        <f t="shared" si="3"/>
        <v>15950982.206415748</v>
      </c>
      <c r="Z94" s="102">
        <f t="shared" si="3"/>
        <v>2612273.6351764146</v>
      </c>
      <c r="AA94" s="102">
        <f t="shared" si="3"/>
        <v>9505837.5943256821</v>
      </c>
      <c r="AB94" s="102">
        <f t="shared" si="3"/>
        <v>15115703.277298288</v>
      </c>
      <c r="AC94" s="102">
        <f t="shared" si="3"/>
        <v>15316811.02772893</v>
      </c>
      <c r="AD94" s="102">
        <f t="shared" si="3"/>
        <v>265344815.8475734</v>
      </c>
    </row>
    <row r="95" spans="1:30" x14ac:dyDescent="0.35">
      <c r="A95" s="50">
        <v>22</v>
      </c>
      <c r="B95" s="102">
        <f t="shared" si="1"/>
        <v>12666764.792542048</v>
      </c>
      <c r="C95" s="102">
        <f t="shared" si="3"/>
        <v>22012084.904361073</v>
      </c>
      <c r="D95" s="102">
        <f t="shared" si="3"/>
        <v>6377905.7424728516</v>
      </c>
      <c r="E95" s="102">
        <f t="shared" si="3"/>
        <v>14081882.6666499</v>
      </c>
      <c r="F95" s="102">
        <f t="shared" si="3"/>
        <v>8999355.0840365961</v>
      </c>
      <c r="G95" s="102">
        <f t="shared" si="3"/>
        <v>13050846.574045986</v>
      </c>
      <c r="H95" s="102">
        <f t="shared" si="3"/>
        <v>8183371.4278260963</v>
      </c>
      <c r="I95" s="102">
        <f t="shared" si="3"/>
        <v>2198941.7892262191</v>
      </c>
      <c r="J95" s="102">
        <f t="shared" si="3"/>
        <v>10439017.199093822</v>
      </c>
      <c r="K95" s="102">
        <f t="shared" si="3"/>
        <v>17030783.125306025</v>
      </c>
      <c r="L95" s="102">
        <f t="shared" si="3"/>
        <v>5804830.0289448099</v>
      </c>
      <c r="M95" s="102">
        <f t="shared" si="3"/>
        <v>18009746.617140066</v>
      </c>
      <c r="N95" s="102">
        <f t="shared" si="3"/>
        <v>10070502.856481103</v>
      </c>
      <c r="O95" s="102">
        <f t="shared" si="3"/>
        <v>4177961.656708742</v>
      </c>
      <c r="P95" s="102">
        <f t="shared" si="3"/>
        <v>5508731.549311379</v>
      </c>
      <c r="Q95" s="102">
        <f t="shared" si="3"/>
        <v>1729821.6665685303</v>
      </c>
      <c r="R95" s="102">
        <f t="shared" si="3"/>
        <v>10695037.397535942</v>
      </c>
      <c r="S95" s="102">
        <f t="shared" si="3"/>
        <v>15316631.129558168</v>
      </c>
      <c r="T95" s="102">
        <f t="shared" si="3"/>
        <v>8782535.7721086293</v>
      </c>
      <c r="U95" s="102">
        <f t="shared" si="3"/>
        <v>1732150.9545446113</v>
      </c>
      <c r="V95" s="102">
        <f t="shared" si="3"/>
        <v>9323032.243010914</v>
      </c>
      <c r="W95" s="102">
        <f t="shared" si="3"/>
        <v>18910309.59736073</v>
      </c>
      <c r="X95" s="102">
        <f t="shared" si="3"/>
        <v>8528508.6725829653</v>
      </c>
      <c r="Y95" s="102">
        <f t="shared" si="3"/>
        <v>17995439.879996199</v>
      </c>
      <c r="Z95" s="102">
        <f t="shared" si="3"/>
        <v>2944346.5282761273</v>
      </c>
      <c r="AA95" s="102">
        <f t="shared" si="3"/>
        <v>10734008.694428079</v>
      </c>
      <c r="AB95" s="102">
        <f t="shared" si="3"/>
        <v>17077667.689943139</v>
      </c>
      <c r="AC95" s="102">
        <f t="shared" si="3"/>
        <v>17329930.456336662</v>
      </c>
      <c r="AD95" s="102">
        <f t="shared" si="3"/>
        <v>299712146.69639742</v>
      </c>
    </row>
    <row r="96" spans="1:30" x14ac:dyDescent="0.35">
      <c r="A96" s="50">
        <v>23</v>
      </c>
      <c r="B96" s="102">
        <f t="shared" si="1"/>
        <v>14194216.694511347</v>
      </c>
      <c r="C96" s="102">
        <f t="shared" si="3"/>
        <v>24680545.019965693</v>
      </c>
      <c r="D96" s="102">
        <f t="shared" si="3"/>
        <v>7152422.989478549</v>
      </c>
      <c r="E96" s="102">
        <f t="shared" si="3"/>
        <v>15878131.902169956</v>
      </c>
      <c r="F96" s="102">
        <f t="shared" si="3"/>
        <v>10084648.370672315</v>
      </c>
      <c r="G96" s="102">
        <f t="shared" si="3"/>
        <v>14670683.859974526</v>
      </c>
      <c r="H96" s="102">
        <f t="shared" si="3"/>
        <v>9187343.8697170001</v>
      </c>
      <c r="I96" s="102">
        <f t="shared" si="3"/>
        <v>2486302.5821053097</v>
      </c>
      <c r="J96" s="102">
        <f t="shared" si="3"/>
        <v>11710350.041321607</v>
      </c>
      <c r="K96" s="102">
        <f t="shared" si="3"/>
        <v>19135372.746402845</v>
      </c>
      <c r="L96" s="102">
        <f t="shared" si="3"/>
        <v>6508336.4027165845</v>
      </c>
      <c r="M96" s="102">
        <f t="shared" si="3"/>
        <v>20207887.671282548</v>
      </c>
      <c r="N96" s="102">
        <f t="shared" si="3"/>
        <v>11306898.460955415</v>
      </c>
      <c r="O96" s="102">
        <f t="shared" si="3"/>
        <v>4676549.0360566564</v>
      </c>
      <c r="P96" s="102">
        <f t="shared" si="3"/>
        <v>6181200.9253483983</v>
      </c>
      <c r="Q96" s="102">
        <f t="shared" si="3"/>
        <v>1933007.7182484118</v>
      </c>
      <c r="R96" s="102">
        <f t="shared" si="3"/>
        <v>12017823.76874315</v>
      </c>
      <c r="S96" s="102">
        <f t="shared" si="3"/>
        <v>17288930.894102018</v>
      </c>
      <c r="T96" s="102">
        <f t="shared" si="3"/>
        <v>9839709.8452375457</v>
      </c>
      <c r="U96" s="102">
        <f t="shared" si="3"/>
        <v>1945250.7065139138</v>
      </c>
      <c r="V96" s="102">
        <f t="shared" si="3"/>
        <v>10540985.991059251</v>
      </c>
      <c r="W96" s="102">
        <f t="shared" si="3"/>
        <v>21279959.880105458</v>
      </c>
      <c r="X96" s="102">
        <f t="shared" si="3"/>
        <v>9562347.8984582815</v>
      </c>
      <c r="Y96" s="102">
        <f t="shared" si="3"/>
        <v>20194019.679404046</v>
      </c>
      <c r="Z96" s="102">
        <f t="shared" si="3"/>
        <v>3301142.4907322708</v>
      </c>
      <c r="AA96" s="102">
        <f t="shared" si="3"/>
        <v>12055873.205135772</v>
      </c>
      <c r="AB96" s="102">
        <f t="shared" si="3"/>
        <v>19190312.33862241</v>
      </c>
      <c r="AC96" s="102">
        <f t="shared" si="3"/>
        <v>19500455.284498423</v>
      </c>
      <c r="AD96" s="102">
        <f t="shared" si="3"/>
        <v>336710710.27353978</v>
      </c>
    </row>
    <row r="97" spans="1:30" x14ac:dyDescent="0.35">
      <c r="A97" s="50">
        <v>24</v>
      </c>
      <c r="B97" s="102">
        <f t="shared" si="1"/>
        <v>15829497.666135695</v>
      </c>
      <c r="C97" s="102">
        <f t="shared" si="3"/>
        <v>27538925.325355086</v>
      </c>
      <c r="D97" s="102">
        <f t="shared" si="3"/>
        <v>7982210.6518611582</v>
      </c>
      <c r="E97" s="102">
        <f t="shared" si="3"/>
        <v>17811939.367808208</v>
      </c>
      <c r="F97" s="102">
        <f t="shared" si="3"/>
        <v>11246566.222802967</v>
      </c>
      <c r="G97" s="102">
        <f t="shared" si="3"/>
        <v>16409919.562849166</v>
      </c>
      <c r="H97" s="102">
        <f t="shared" si="3"/>
        <v>10264071.027886234</v>
      </c>
      <c r="I97" s="102">
        <f t="shared" si="3"/>
        <v>2796381.1891829246</v>
      </c>
      <c r="J97" s="102">
        <f t="shared" si="3"/>
        <v>13072803.079208307</v>
      </c>
      <c r="K97" s="102">
        <f t="shared" si="3"/>
        <v>21394109.762742177</v>
      </c>
      <c r="L97" s="102">
        <f t="shared" si="3"/>
        <v>7261891.5104747191</v>
      </c>
      <c r="M97" s="102">
        <f t="shared" si="3"/>
        <v>22564096.134034876</v>
      </c>
      <c r="N97" s="102">
        <f t="shared" si="3"/>
        <v>12632988.833936747</v>
      </c>
      <c r="O97" s="102">
        <f t="shared" si="3"/>
        <v>5209761.6013097409</v>
      </c>
      <c r="P97" s="102">
        <f t="shared" si="3"/>
        <v>6902039.520146749</v>
      </c>
      <c r="Q97" s="102">
        <f t="shared" si="3"/>
        <v>2149944.9301040475</v>
      </c>
      <c r="R97" s="102">
        <f t="shared" si="3"/>
        <v>13437617.501359727</v>
      </c>
      <c r="S97" s="102">
        <f t="shared" si="3"/>
        <v>19414192.201556705</v>
      </c>
      <c r="T97" s="102">
        <f t="shared" si="3"/>
        <v>10971307.209883329</v>
      </c>
      <c r="U97" s="102">
        <f t="shared" si="3"/>
        <v>2173856.8512271242</v>
      </c>
      <c r="V97" s="102">
        <f t="shared" si="3"/>
        <v>11855187.472060245</v>
      </c>
      <c r="W97" s="102">
        <f t="shared" si="3"/>
        <v>23826677.905839182</v>
      </c>
      <c r="X97" s="102">
        <f t="shared" si="3"/>
        <v>10669762.649648344</v>
      </c>
      <c r="Y97" s="102">
        <f t="shared" si="3"/>
        <v>22550934.946187075</v>
      </c>
      <c r="Z97" s="102">
        <f t="shared" si="3"/>
        <v>3683317.3163798014</v>
      </c>
      <c r="AA97" s="102">
        <f t="shared" si="3"/>
        <v>13474064.121697335</v>
      </c>
      <c r="AB97" s="102">
        <f t="shared" si="3"/>
        <v>21457936.113882881</v>
      </c>
      <c r="AC97" s="102">
        <f t="shared" si="3"/>
        <v>21833053.842753366</v>
      </c>
      <c r="AD97" s="102">
        <f t="shared" si="3"/>
        <v>376415054.51831394</v>
      </c>
    </row>
    <row r="98" spans="1:30" x14ac:dyDescent="0.35">
      <c r="A98" s="50">
        <v>25</v>
      </c>
      <c r="B98" s="102">
        <f t="shared" si="1"/>
        <v>17575295.16656211</v>
      </c>
      <c r="C98" s="102">
        <f t="shared" si="3"/>
        <v>30592056.856633827</v>
      </c>
      <c r="D98" s="102">
        <f t="shared" si="3"/>
        <v>8868683.8346891291</v>
      </c>
      <c r="E98" s="102">
        <f t="shared" si="3"/>
        <v>19887413.767037876</v>
      </c>
      <c r="F98" s="102">
        <f t="shared" si="3"/>
        <v>12487018.966511076</v>
      </c>
      <c r="G98" s="102">
        <f t="shared" si="3"/>
        <v>18271848.800971057</v>
      </c>
      <c r="H98" s="102">
        <f t="shared" si="3"/>
        <v>11415485.136572426</v>
      </c>
      <c r="I98" s="102">
        <f t="shared" si="3"/>
        <v>3129897.6564253359</v>
      </c>
      <c r="J98" s="102">
        <f t="shared" si="3"/>
        <v>14528734.101980828</v>
      </c>
      <c r="K98" s="102">
        <f t="shared" si="3"/>
        <v>23811188.775865812</v>
      </c>
      <c r="L98" s="102">
        <f t="shared" si="3"/>
        <v>8066767.1107629398</v>
      </c>
      <c r="M98" s="102">
        <f t="shared" si="3"/>
        <v>25082494.50190156</v>
      </c>
      <c r="N98" s="102">
        <f t="shared" si="3"/>
        <v>14051162.089596402</v>
      </c>
      <c r="O98" s="102">
        <f t="shared" si="3"/>
        <v>5778426.1331221666</v>
      </c>
      <c r="P98" s="102">
        <f t="shared" si="3"/>
        <v>7672509.59234103</v>
      </c>
      <c r="Q98" s="102">
        <f t="shared" si="3"/>
        <v>2380938.5396021903</v>
      </c>
      <c r="R98" s="102">
        <f t="shared" si="3"/>
        <v>14957065.758076588</v>
      </c>
      <c r="S98" s="102">
        <f t="shared" si="3"/>
        <v>21697095.872571662</v>
      </c>
      <c r="T98" s="102">
        <f t="shared" si="3"/>
        <v>12179169.650370553</v>
      </c>
      <c r="U98" s="102">
        <f t="shared" si="3"/>
        <v>2418385.1377716074</v>
      </c>
      <c r="V98" s="102">
        <f t="shared" si="3"/>
        <v>13268685.033064689</v>
      </c>
      <c r="W98" s="102">
        <f t="shared" si="3"/>
        <v>26555495.772696387</v>
      </c>
      <c r="X98" s="102">
        <f t="shared" si="3"/>
        <v>11852624.161331018</v>
      </c>
      <c r="Y98" s="102">
        <f t="shared" si="3"/>
        <v>25070329.85622631</v>
      </c>
      <c r="Z98" s="102">
        <f t="shared" si="3"/>
        <v>4091515.6252066535</v>
      </c>
      <c r="AA98" s="102">
        <f t="shared" si="3"/>
        <v>14991172.673657175</v>
      </c>
      <c r="AB98" s="102">
        <f t="shared" si="3"/>
        <v>23884770.990554728</v>
      </c>
      <c r="AC98" s="102">
        <f t="shared" si="3"/>
        <v>24332325.256538086</v>
      </c>
      <c r="AD98" s="102">
        <f t="shared" si="3"/>
        <v>418898556.81864136</v>
      </c>
    </row>
    <row r="99" spans="1:30" x14ac:dyDescent="0.35">
      <c r="A99" s="50">
        <v>26</v>
      </c>
      <c r="B99" s="102">
        <f t="shared" si="1"/>
        <v>19434251.734286983</v>
      </c>
      <c r="C99" s="102">
        <f t="shared" si="3"/>
        <v>33844691.903240182</v>
      </c>
      <c r="D99" s="102">
        <f t="shared" si="3"/>
        <v>9813234.7612776123</v>
      </c>
      <c r="E99" s="102">
        <f t="shared" si="3"/>
        <v>22108609.093875766</v>
      </c>
      <c r="F99" s="102">
        <f t="shared" si="3"/>
        <v>13807885.008993048</v>
      </c>
      <c r="G99" s="102">
        <f t="shared" si="3"/>
        <v>20259718.170844365</v>
      </c>
      <c r="H99" s="102">
        <f t="shared" si="3"/>
        <v>12643488.574943574</v>
      </c>
      <c r="I99" s="102">
        <f t="shared" si="3"/>
        <v>3487563.1528405361</v>
      </c>
      <c r="J99" s="102">
        <f t="shared" si="3"/>
        <v>16080463.270116698</v>
      </c>
      <c r="K99" s="102">
        <f t="shared" si="3"/>
        <v>26390741.516944401</v>
      </c>
      <c r="L99" s="102">
        <f t="shared" si="3"/>
        <v>8924214.2052870002</v>
      </c>
      <c r="M99" s="102">
        <f t="shared" si="3"/>
        <v>27767140.119972799</v>
      </c>
      <c r="N99" s="102">
        <f t="shared" si="3"/>
        <v>15563769.558475045</v>
      </c>
      <c r="O99" s="102">
        <f t="shared" si="3"/>
        <v>6383354.8494752198</v>
      </c>
      <c r="P99" s="102">
        <f t="shared" si="3"/>
        <v>8493853.4668866619</v>
      </c>
      <c r="Q99" s="102">
        <f t="shared" si="3"/>
        <v>2626287.9125395482</v>
      </c>
      <c r="R99" s="102">
        <f t="shared" si="3"/>
        <v>16578776.164650021</v>
      </c>
      <c r="S99" s="102">
        <f t="shared" si="3"/>
        <v>24142262.31971119</v>
      </c>
      <c r="T99" s="102">
        <f t="shared" si="3"/>
        <v>13465107.896969363</v>
      </c>
      <c r="U99" s="102">
        <f t="shared" si="3"/>
        <v>2679244.9671364841</v>
      </c>
      <c r="V99" s="102">
        <f t="shared" si="3"/>
        <v>14784489.403870061</v>
      </c>
      <c r="W99" s="102">
        <f t="shared" si="3"/>
        <v>29471374.176053897</v>
      </c>
      <c r="X99" s="102">
        <f t="shared" si="3"/>
        <v>13112773.160822405</v>
      </c>
      <c r="Y99" s="102">
        <f t="shared" si="3"/>
        <v>27756283.379553847</v>
      </c>
      <c r="Z99" s="102">
        <f t="shared" si="3"/>
        <v>4526371.5107410848</v>
      </c>
      <c r="AA99" s="102">
        <f t="shared" si="3"/>
        <v>16609750.688622627</v>
      </c>
      <c r="AB99" s="102">
        <f t="shared" si="3"/>
        <v>26474985.790120035</v>
      </c>
      <c r="AC99" s="102">
        <f t="shared" si="3"/>
        <v>27002803.268716007</v>
      </c>
      <c r="AD99" s="102">
        <f t="shared" si="3"/>
        <v>464233490.02696645</v>
      </c>
    </row>
    <row r="100" spans="1:30" x14ac:dyDescent="0.35">
      <c r="A100" s="50">
        <v>27</v>
      </c>
      <c r="B100" s="102">
        <f t="shared" si="1"/>
        <v>21408967.504146971</v>
      </c>
      <c r="C100" s="102">
        <f t="shared" si="3"/>
        <v>37301508.386217296</v>
      </c>
      <c r="D100" s="102">
        <f t="shared" si="3"/>
        <v>10817234.042182274</v>
      </c>
      <c r="E100" s="102">
        <f t="shared" si="3"/>
        <v>24479527.460957743</v>
      </c>
      <c r="F100" s="102">
        <f t="shared" si="3"/>
        <v>15211012.626831241</v>
      </c>
      <c r="G100" s="102">
        <f t="shared" si="3"/>
        <v>22376728.354516525</v>
      </c>
      <c r="H100" s="102">
        <f t="shared" si="3"/>
        <v>13949955.498426497</v>
      </c>
      <c r="I100" s="102">
        <f t="shared" si="3"/>
        <v>3870080.414185279</v>
      </c>
      <c r="J100" s="102">
        <f t="shared" si="3"/>
        <v>17730275.193475414</v>
      </c>
      <c r="K100" s="102">
        <f t="shared" si="3"/>
        <v>29136840.246432498</v>
      </c>
      <c r="L100" s="102">
        <f t="shared" si="3"/>
        <v>9835464.1934534498</v>
      </c>
      <c r="M100" s="102">
        <f t="shared" si="3"/>
        <v>30622028.768647239</v>
      </c>
      <c r="N100" s="102">
        <f t="shared" si="3"/>
        <v>17173127.795280442</v>
      </c>
      <c r="O100" s="102">
        <f t="shared" si="3"/>
        <v>7025346.2342826398</v>
      </c>
      <c r="P100" s="102">
        <f t="shared" si="3"/>
        <v>9367294.6321831513</v>
      </c>
      <c r="Q100" s="102">
        <f t="shared" si="3"/>
        <v>2886286.8851256422</v>
      </c>
      <c r="R100" s="102">
        <f t="shared" si="3"/>
        <v>18305318.945173565</v>
      </c>
      <c r="S100" s="102">
        <f t="shared" si="3"/>
        <v>26754254.629154023</v>
      </c>
      <c r="T100" s="102">
        <f t="shared" si="3"/>
        <v>14830903.370482793</v>
      </c>
      <c r="U100" s="102">
        <f t="shared" si="3"/>
        <v>2956839.7376916972</v>
      </c>
      <c r="V100" s="102">
        <f t="shared" si="3"/>
        <v>16405575.57812161</v>
      </c>
      <c r="W100" s="102">
        <f t="shared" si="3"/>
        <v>32579206.193360902</v>
      </c>
      <c r="X100" s="102">
        <f t="shared" si="3"/>
        <v>14452021.563909095</v>
      </c>
      <c r="Y100" s="102">
        <f t="shared" si="3"/>
        <v>30612812.864891663</v>
      </c>
      <c r="Z100" s="102">
        <f t="shared" si="3"/>
        <v>4988509.1256490592</v>
      </c>
      <c r="AA100" s="102">
        <f t="shared" si="3"/>
        <v>18332312.733567938</v>
      </c>
      <c r="AB100" s="102">
        <f t="shared" si="3"/>
        <v>29232689.590415452</v>
      </c>
      <c r="AC100" s="102">
        <f t="shared" si="3"/>
        <v>29848959.707768891</v>
      </c>
      <c r="AD100" s="102">
        <f t="shared" si="3"/>
        <v>512491082.27653098</v>
      </c>
    </row>
    <row r="101" spans="1:30" ht="15" thickBot="1" x14ac:dyDescent="0.4"/>
    <row r="102" spans="1:30" ht="15" thickBot="1" x14ac:dyDescent="0.4">
      <c r="A102" s="103" t="s">
        <v>105</v>
      </c>
      <c r="B102" s="104">
        <v>365</v>
      </c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</row>
    <row r="103" spans="1:30" x14ac:dyDescent="0.3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</row>
    <row r="104" spans="1:30" x14ac:dyDescent="0.35">
      <c r="A104" s="47" t="s">
        <v>106</v>
      </c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</row>
    <row r="105" spans="1:30" x14ac:dyDescent="0.35">
      <c r="A105" s="91" t="s">
        <v>83</v>
      </c>
      <c r="B105" s="91" t="s">
        <v>38</v>
      </c>
      <c r="C105" s="91" t="s">
        <v>39</v>
      </c>
      <c r="D105" s="91" t="s">
        <v>40</v>
      </c>
      <c r="E105" s="91" t="s">
        <v>41</v>
      </c>
      <c r="F105" s="91" t="s">
        <v>42</v>
      </c>
      <c r="G105" s="91" t="s">
        <v>43</v>
      </c>
      <c r="H105" s="91" t="s">
        <v>44</v>
      </c>
      <c r="I105" s="91" t="s">
        <v>45</v>
      </c>
      <c r="J105" s="91" t="s">
        <v>46</v>
      </c>
      <c r="K105" s="91" t="s">
        <v>47</v>
      </c>
      <c r="L105" s="91" t="s">
        <v>48</v>
      </c>
      <c r="M105" s="91" t="s">
        <v>49</v>
      </c>
      <c r="N105" s="91" t="s">
        <v>50</v>
      </c>
      <c r="O105" s="91" t="s">
        <v>51</v>
      </c>
      <c r="P105" s="91" t="s">
        <v>52</v>
      </c>
      <c r="Q105" s="91" t="s">
        <v>53</v>
      </c>
      <c r="R105" s="91" t="s">
        <v>54</v>
      </c>
      <c r="S105" s="91" t="s">
        <v>55</v>
      </c>
      <c r="T105" s="91" t="s">
        <v>56</v>
      </c>
      <c r="U105" s="91" t="s">
        <v>57</v>
      </c>
      <c r="V105" s="91" t="s">
        <v>58</v>
      </c>
      <c r="W105" s="91" t="s">
        <v>59</v>
      </c>
      <c r="X105" s="91" t="s">
        <v>60</v>
      </c>
      <c r="Y105" s="91" t="s">
        <v>61</v>
      </c>
      <c r="Z105" s="91" t="s">
        <v>62</v>
      </c>
      <c r="AA105" s="91" t="s">
        <v>63</v>
      </c>
      <c r="AB105" s="91" t="s">
        <v>64</v>
      </c>
      <c r="AC105" s="91" t="s">
        <v>65</v>
      </c>
      <c r="AD105" s="91" t="s">
        <v>104</v>
      </c>
    </row>
    <row r="106" spans="1:30" x14ac:dyDescent="0.35">
      <c r="A106" s="50">
        <v>2</v>
      </c>
      <c r="B106" s="102">
        <f>B75/$B$102</f>
        <v>45.694348781606166</v>
      </c>
      <c r="C106" s="102">
        <f t="shared" ref="C106:AD115" si="4">C75/$B$102</f>
        <v>75.90542540591791</v>
      </c>
      <c r="D106" s="102">
        <f t="shared" si="4"/>
        <v>21.74068130908416</v>
      </c>
      <c r="E106" s="102">
        <f t="shared" si="4"/>
        <v>33.912105207992283</v>
      </c>
      <c r="F106" s="102">
        <f t="shared" si="4"/>
        <v>32.317228972962944</v>
      </c>
      <c r="G106" s="102">
        <f t="shared" si="4"/>
        <v>37.468145043033772</v>
      </c>
      <c r="H106" s="102">
        <f t="shared" si="4"/>
        <v>26.532941000942657</v>
      </c>
      <c r="I106" s="102">
        <f t="shared" si="4"/>
        <v>4.0902089089747662</v>
      </c>
      <c r="J106" s="102">
        <f t="shared" si="4"/>
        <v>35.0185982897112</v>
      </c>
      <c r="K106" s="102">
        <f t="shared" si="4"/>
        <v>51.776245237674985</v>
      </c>
      <c r="L106" s="102">
        <f t="shared" si="4"/>
        <v>20.153436060825296</v>
      </c>
      <c r="M106" s="102">
        <f t="shared" si="4"/>
        <v>60.101651804263554</v>
      </c>
      <c r="N106" s="102">
        <f t="shared" si="4"/>
        <v>31.905155687357276</v>
      </c>
      <c r="O106" s="102">
        <f t="shared" si="4"/>
        <v>15.880083469359121</v>
      </c>
      <c r="P106" s="102">
        <f t="shared" si="4"/>
        <v>18.070176672485534</v>
      </c>
      <c r="Q106" s="102">
        <f t="shared" si="4"/>
        <v>7.1654965774763175</v>
      </c>
      <c r="R106" s="102">
        <f t="shared" si="4"/>
        <v>31.889893713816321</v>
      </c>
      <c r="S106" s="102">
        <f t="shared" si="4"/>
        <v>30.95891332781834</v>
      </c>
      <c r="T106" s="102">
        <f t="shared" si="4"/>
        <v>31.874631740275376</v>
      </c>
      <c r="U106" s="102">
        <f t="shared" si="4"/>
        <v>5.5248344218241252</v>
      </c>
      <c r="V106" s="102">
        <f t="shared" si="4"/>
        <v>17.223137140962777</v>
      </c>
      <c r="W106" s="102">
        <f t="shared" si="4"/>
        <v>50.715538076578916</v>
      </c>
      <c r="X106" s="102">
        <f t="shared" si="4"/>
        <v>29.562442748821358</v>
      </c>
      <c r="Y106" s="102">
        <f t="shared" si="4"/>
        <v>59.712471478969313</v>
      </c>
      <c r="Z106" s="102">
        <f t="shared" si="4"/>
        <v>10.07290253702741</v>
      </c>
      <c r="AA106" s="102">
        <f t="shared" si="4"/>
        <v>33.82816435351706</v>
      </c>
      <c r="AB106" s="102">
        <f t="shared" si="4"/>
        <v>51.631256489035955</v>
      </c>
      <c r="AC106" s="102">
        <f t="shared" si="4"/>
        <v>47.808132117027817</v>
      </c>
      <c r="AD106" s="102">
        <f t="shared" si="4"/>
        <v>918.53424657534265</v>
      </c>
    </row>
    <row r="107" spans="1:30" x14ac:dyDescent="0.35">
      <c r="A107" s="50">
        <v>3</v>
      </c>
      <c r="B107" s="102">
        <f t="shared" ref="B107:Q122" si="5">B76/$B$102</f>
        <v>54.652127108824821</v>
      </c>
      <c r="C107" s="102">
        <f t="shared" si="5"/>
        <v>93.779326326515545</v>
      </c>
      <c r="D107" s="102">
        <f t="shared" si="5"/>
        <v>26.769320108581027</v>
      </c>
      <c r="E107" s="102">
        <f t="shared" si="5"/>
        <v>41.828773971233154</v>
      </c>
      <c r="F107" s="102">
        <f t="shared" si="5"/>
        <v>39.154580042895532</v>
      </c>
      <c r="G107" s="102">
        <f t="shared" si="5"/>
        <v>49.404135611233933</v>
      </c>
      <c r="H107" s="102">
        <f t="shared" si="5"/>
        <v>31.789138062798404</v>
      </c>
      <c r="I107" s="102">
        <f t="shared" si="5"/>
        <v>4.9285485368679689</v>
      </c>
      <c r="J107" s="102">
        <f t="shared" si="5"/>
        <v>43.133926639329673</v>
      </c>
      <c r="K107" s="102">
        <f t="shared" si="5"/>
        <v>65.09334845359696</v>
      </c>
      <c r="L107" s="102">
        <f t="shared" si="5"/>
        <v>24.578854092195261</v>
      </c>
      <c r="M107" s="102">
        <f t="shared" si="5"/>
        <v>72.540932909308552</v>
      </c>
      <c r="N107" s="102">
        <f t="shared" si="5"/>
        <v>39.80259290607632</v>
      </c>
      <c r="O107" s="102">
        <f t="shared" si="5"/>
        <v>19.184831526845318</v>
      </c>
      <c r="P107" s="102">
        <f t="shared" si="5"/>
        <v>22.434022784484203</v>
      </c>
      <c r="Q107" s="102">
        <f t="shared" si="5"/>
        <v>8.5336905221695396</v>
      </c>
      <c r="R107" s="102">
        <f t="shared" si="4"/>
        <v>40.724414021305329</v>
      </c>
      <c r="S107" s="102">
        <f t="shared" si="4"/>
        <v>43.818447269450232</v>
      </c>
      <c r="T107" s="102">
        <f t="shared" si="4"/>
        <v>38.579582713594277</v>
      </c>
      <c r="U107" s="102">
        <f t="shared" si="4"/>
        <v>6.6261596995669372</v>
      </c>
      <c r="V107" s="102">
        <f t="shared" si="4"/>
        <v>20.991965990363575</v>
      </c>
      <c r="W107" s="102">
        <f t="shared" si="4"/>
        <v>66.042550394030783</v>
      </c>
      <c r="X107" s="102">
        <f t="shared" si="4"/>
        <v>36.407370580678389</v>
      </c>
      <c r="Y107" s="102">
        <f t="shared" si="4"/>
        <v>73.198072714224296</v>
      </c>
      <c r="Z107" s="102">
        <f t="shared" si="4"/>
        <v>12.640814302892847</v>
      </c>
      <c r="AA107" s="102">
        <f t="shared" si="4"/>
        <v>41.189888049787307</v>
      </c>
      <c r="AB107" s="102">
        <f t="shared" si="4"/>
        <v>63.623910834271513</v>
      </c>
      <c r="AC107" s="102">
        <f t="shared" si="4"/>
        <v>59.644564237837365</v>
      </c>
      <c r="AD107" s="102">
        <f t="shared" si="4"/>
        <v>1141.0958904109591</v>
      </c>
    </row>
    <row r="108" spans="1:30" x14ac:dyDescent="0.35">
      <c r="A108" s="50">
        <v>4</v>
      </c>
      <c r="B108" s="102">
        <f t="shared" si="5"/>
        <v>187.89878053825331</v>
      </c>
      <c r="C108" s="102">
        <f t="shared" si="4"/>
        <v>321.64157959743284</v>
      </c>
      <c r="D108" s="102">
        <f t="shared" si="4"/>
        <v>93.687692803195958</v>
      </c>
      <c r="E108" s="102">
        <f t="shared" si="4"/>
        <v>145.62694280615079</v>
      </c>
      <c r="F108" s="102">
        <f t="shared" si="4"/>
        <v>133.5888593733379</v>
      </c>
      <c r="G108" s="102">
        <f t="shared" si="4"/>
        <v>169.98020110629145</v>
      </c>
      <c r="H108" s="102">
        <f t="shared" si="4"/>
        <v>112.89936559622727</v>
      </c>
      <c r="I108" s="102">
        <f t="shared" si="4"/>
        <v>19.765855662061057</v>
      </c>
      <c r="J108" s="102">
        <f t="shared" si="4"/>
        <v>149.01361589466592</v>
      </c>
      <c r="K108" s="102">
        <f t="shared" si="4"/>
        <v>223.95145496235537</v>
      </c>
      <c r="L108" s="102">
        <f t="shared" si="4"/>
        <v>85.159434207571493</v>
      </c>
      <c r="M108" s="102">
        <f t="shared" si="4"/>
        <v>254.92411975368469</v>
      </c>
      <c r="N108" s="102">
        <f t="shared" si="4"/>
        <v>139.56171918399184</v>
      </c>
      <c r="O108" s="102">
        <f t="shared" si="4"/>
        <v>65.516730294183702</v>
      </c>
      <c r="P108" s="102">
        <f t="shared" si="4"/>
        <v>79.032634711075929</v>
      </c>
      <c r="Q108" s="102">
        <f t="shared" si="4"/>
        <v>28.94066093822024</v>
      </c>
      <c r="R108" s="102">
        <f t="shared" si="4"/>
        <v>141.50135922559599</v>
      </c>
      <c r="S108" s="102">
        <f t="shared" si="4"/>
        <v>161.48273044783528</v>
      </c>
      <c r="T108" s="102">
        <f t="shared" si="4"/>
        <v>132.66522125828831</v>
      </c>
      <c r="U108" s="102">
        <f t="shared" si="4"/>
        <v>22.998589064734592</v>
      </c>
      <c r="V108" s="102">
        <f t="shared" si="4"/>
        <v>86.729619003155761</v>
      </c>
      <c r="W108" s="102">
        <f t="shared" si="4"/>
        <v>238.23705780845557</v>
      </c>
      <c r="X108" s="102">
        <f t="shared" si="4"/>
        <v>123.45962804496081</v>
      </c>
      <c r="Y108" s="102">
        <f t="shared" si="4"/>
        <v>250.3367171156051</v>
      </c>
      <c r="Z108" s="102">
        <f t="shared" si="4"/>
        <v>43.564931093171964</v>
      </c>
      <c r="AA108" s="102">
        <f t="shared" si="4"/>
        <v>145.59615486898247</v>
      </c>
      <c r="AB108" s="102">
        <f t="shared" si="4"/>
        <v>226.229762312811</v>
      </c>
      <c r="AC108" s="102">
        <f t="shared" si="4"/>
        <v>212.52913027290887</v>
      </c>
      <c r="AD108" s="102">
        <f t="shared" si="4"/>
        <v>3996.5205479452056</v>
      </c>
    </row>
    <row r="109" spans="1:30" x14ac:dyDescent="0.35">
      <c r="A109" s="50">
        <v>5</v>
      </c>
      <c r="B109" s="102">
        <f t="shared" si="5"/>
        <v>338.72369071172898</v>
      </c>
      <c r="C109" s="102">
        <f t="shared" si="4"/>
        <v>570.99601490473094</v>
      </c>
      <c r="D109" s="102">
        <f t="shared" si="4"/>
        <v>163.1494694810458</v>
      </c>
      <c r="E109" s="102">
        <f t="shared" si="4"/>
        <v>295.8067534455144</v>
      </c>
      <c r="F109" s="102">
        <f t="shared" si="4"/>
        <v>238.349058673174</v>
      </c>
      <c r="G109" s="102">
        <f t="shared" si="4"/>
        <v>309.64217569947732</v>
      </c>
      <c r="H109" s="102">
        <f t="shared" si="4"/>
        <v>201.67162556070744</v>
      </c>
      <c r="I109" s="102">
        <f t="shared" si="4"/>
        <v>41.940319224758362</v>
      </c>
      <c r="J109" s="102">
        <f t="shared" si="4"/>
        <v>268.08165237972975</v>
      </c>
      <c r="K109" s="102">
        <f t="shared" si="4"/>
        <v>405.24223064646861</v>
      </c>
      <c r="L109" s="102">
        <f t="shared" si="4"/>
        <v>150.0736390371043</v>
      </c>
      <c r="M109" s="102">
        <f t="shared" si="4"/>
        <v>455.53805978146352</v>
      </c>
      <c r="N109" s="102">
        <f t="shared" si="4"/>
        <v>245.89072021553031</v>
      </c>
      <c r="O109" s="102">
        <f t="shared" si="4"/>
        <v>115.51221168112622</v>
      </c>
      <c r="P109" s="102">
        <f t="shared" si="4"/>
        <v>140.0904323911075</v>
      </c>
      <c r="Q109" s="102">
        <f t="shared" si="4"/>
        <v>50.946907829298965</v>
      </c>
      <c r="R109" s="102">
        <f t="shared" si="4"/>
        <v>259.45485968019983</v>
      </c>
      <c r="S109" s="102">
        <f t="shared" si="4"/>
        <v>310.83581997236831</v>
      </c>
      <c r="T109" s="102">
        <f t="shared" si="4"/>
        <v>233.14042911874091</v>
      </c>
      <c r="U109" s="102">
        <f t="shared" si="4"/>
        <v>43.079706939790604</v>
      </c>
      <c r="V109" s="102">
        <f t="shared" si="4"/>
        <v>175.03165565209633</v>
      </c>
      <c r="W109" s="102">
        <f t="shared" si="4"/>
        <v>422.60432916124563</v>
      </c>
      <c r="X109" s="102">
        <f t="shared" si="4"/>
        <v>219.14223719120187</v>
      </c>
      <c r="Y109" s="102">
        <f t="shared" si="4"/>
        <v>446.04316215619474</v>
      </c>
      <c r="Z109" s="102">
        <f t="shared" si="4"/>
        <v>76.881542485747218</v>
      </c>
      <c r="AA109" s="102">
        <f t="shared" si="4"/>
        <v>255.385617840799</v>
      </c>
      <c r="AB109" s="102">
        <f t="shared" si="4"/>
        <v>410.17957741160836</v>
      </c>
      <c r="AC109" s="102">
        <f t="shared" si="4"/>
        <v>390.53870346676672</v>
      </c>
      <c r="AD109" s="102">
        <f t="shared" si="4"/>
        <v>7233.9726027397264</v>
      </c>
    </row>
    <row r="110" spans="1:30" x14ac:dyDescent="0.35">
      <c r="A110" s="50">
        <v>6</v>
      </c>
      <c r="B110" s="102">
        <f t="shared" si="5"/>
        <v>550.86157209006865</v>
      </c>
      <c r="C110" s="102">
        <f t="shared" si="4"/>
        <v>940.7391370441444</v>
      </c>
      <c r="D110" s="102">
        <f t="shared" si="4"/>
        <v>270.9243046922806</v>
      </c>
      <c r="E110" s="102">
        <f t="shared" si="4"/>
        <v>508.47387619783098</v>
      </c>
      <c r="F110" s="102">
        <f t="shared" si="4"/>
        <v>392.01925906231514</v>
      </c>
      <c r="G110" s="102">
        <f t="shared" si="4"/>
        <v>513.73887421391953</v>
      </c>
      <c r="H110" s="102">
        <f t="shared" si="4"/>
        <v>336.15673773907156</v>
      </c>
      <c r="I110" s="102">
        <f t="shared" si="4"/>
        <v>68.980397736209795</v>
      </c>
      <c r="J110" s="102">
        <f t="shared" si="4"/>
        <v>438.86881768005145</v>
      </c>
      <c r="K110" s="102">
        <f t="shared" si="4"/>
        <v>682.57575974679003</v>
      </c>
      <c r="L110" s="102">
        <f t="shared" si="4"/>
        <v>248.88270282831709</v>
      </c>
      <c r="M110" s="102">
        <f t="shared" si="4"/>
        <v>755.57183393594869</v>
      </c>
      <c r="N110" s="102">
        <f t="shared" si="4"/>
        <v>415.8456060164782</v>
      </c>
      <c r="O110" s="102">
        <f t="shared" si="4"/>
        <v>187.66594623447503</v>
      </c>
      <c r="P110" s="102">
        <f t="shared" si="4"/>
        <v>229.60745585416271</v>
      </c>
      <c r="Q110" s="102">
        <f t="shared" si="4"/>
        <v>81.295138858586185</v>
      </c>
      <c r="R110" s="102">
        <f t="shared" si="4"/>
        <v>426.55407655767505</v>
      </c>
      <c r="S110" s="102">
        <f t="shared" si="4"/>
        <v>517.30836439431846</v>
      </c>
      <c r="T110" s="102">
        <f t="shared" si="4"/>
        <v>378.63367088581913</v>
      </c>
      <c r="U110" s="102">
        <f t="shared" si="4"/>
        <v>71.211329098959126</v>
      </c>
      <c r="V110" s="102">
        <f t="shared" si="4"/>
        <v>292.51972028369431</v>
      </c>
      <c r="W110" s="102">
        <f t="shared" si="4"/>
        <v>714.61193411587067</v>
      </c>
      <c r="X110" s="102">
        <f t="shared" si="4"/>
        <v>367.47901407207229</v>
      </c>
      <c r="Y110" s="102">
        <f t="shared" si="4"/>
        <v>745.93421044887145</v>
      </c>
      <c r="Z110" s="102">
        <f t="shared" si="4"/>
        <v>126.00300336808309</v>
      </c>
      <c r="AA110" s="102">
        <f t="shared" si="4"/>
        <v>433.60381966396301</v>
      </c>
      <c r="AB110" s="102">
        <f t="shared" si="4"/>
        <v>684.36050483698955</v>
      </c>
      <c r="AC110" s="102">
        <f t="shared" si="4"/>
        <v>665.70991864440509</v>
      </c>
      <c r="AD110" s="102">
        <f t="shared" si="4"/>
        <v>12046.13698630137</v>
      </c>
    </row>
    <row r="111" spans="1:30" x14ac:dyDescent="0.35">
      <c r="A111" s="50">
        <v>7</v>
      </c>
      <c r="B111" s="102">
        <f t="shared" si="5"/>
        <v>606.98337156671698</v>
      </c>
      <c r="C111" s="102">
        <f t="shared" si="4"/>
        <v>1036.8766650204163</v>
      </c>
      <c r="D111" s="102">
        <f t="shared" si="4"/>
        <v>298.9193989248048</v>
      </c>
      <c r="E111" s="102">
        <f t="shared" si="4"/>
        <v>571.58502169404278</v>
      </c>
      <c r="F111" s="102">
        <f t="shared" si="4"/>
        <v>431.95819719627207</v>
      </c>
      <c r="G111" s="102">
        <f t="shared" si="4"/>
        <v>566.07861171384911</v>
      </c>
      <c r="H111" s="102">
        <f t="shared" si="4"/>
        <v>375.81248114822489</v>
      </c>
      <c r="I111" s="102">
        <f t="shared" si="4"/>
        <v>81.612862206443396</v>
      </c>
      <c r="J111" s="102">
        <f t="shared" si="4"/>
        <v>484.17076325846665</v>
      </c>
      <c r="K111" s="102">
        <f t="shared" si="4"/>
        <v>765.39098724693406</v>
      </c>
      <c r="L111" s="102">
        <f t="shared" si="4"/>
        <v>274.23888276357911</v>
      </c>
      <c r="M111" s="102">
        <f t="shared" si="4"/>
        <v>832.54952325536897</v>
      </c>
      <c r="N111" s="102">
        <f t="shared" si="4"/>
        <v>455.45876836174199</v>
      </c>
      <c r="O111" s="102">
        <f t="shared" si="4"/>
        <v>205.11377176221799</v>
      </c>
      <c r="P111" s="102">
        <f t="shared" si="4"/>
        <v>251.81992784421874</v>
      </c>
      <c r="Q111" s="102">
        <f t="shared" si="4"/>
        <v>88.200888432746666</v>
      </c>
      <c r="R111" s="102">
        <f t="shared" si="4"/>
        <v>469.42145081151898</v>
      </c>
      <c r="S111" s="102">
        <f t="shared" si="4"/>
        <v>578.76302041822396</v>
      </c>
      <c r="T111" s="102">
        <f t="shared" si="4"/>
        <v>429.10666345652891</v>
      </c>
      <c r="U111" s="102">
        <f t="shared" si="4"/>
        <v>77.974698469529656</v>
      </c>
      <c r="V111" s="102">
        <f t="shared" si="4"/>
        <v>346.11719875503707</v>
      </c>
      <c r="W111" s="102">
        <f t="shared" si="4"/>
        <v>804.9191446047538</v>
      </c>
      <c r="X111" s="102">
        <f t="shared" si="4"/>
        <v>403.63951729813266</v>
      </c>
      <c r="Y111" s="102">
        <f t="shared" si="4"/>
        <v>847.10217820302398</v>
      </c>
      <c r="Z111" s="102">
        <f t="shared" si="4"/>
        <v>137.26693450625902</v>
      </c>
      <c r="AA111" s="102">
        <f t="shared" si="4"/>
        <v>493.61032322451314</v>
      </c>
      <c r="AB111" s="102">
        <f t="shared" si="4"/>
        <v>754.08318103760769</v>
      </c>
      <c r="AC111" s="102">
        <f t="shared" si="4"/>
        <v>741.5954298325255</v>
      </c>
      <c r="AD111" s="102">
        <f t="shared" si="4"/>
        <v>13410.369863013699</v>
      </c>
    </row>
    <row r="112" spans="1:30" x14ac:dyDescent="0.35">
      <c r="A112" s="50">
        <v>8</v>
      </c>
      <c r="B112" s="102">
        <f t="shared" si="5"/>
        <v>2631.9725891341996</v>
      </c>
      <c r="C112" s="102">
        <f t="shared" si="4"/>
        <v>4512.4311440125857</v>
      </c>
      <c r="D112" s="102">
        <f t="shared" si="4"/>
        <v>1301.6062477625912</v>
      </c>
      <c r="E112" s="102">
        <f t="shared" si="4"/>
        <v>2498.2531532400772</v>
      </c>
      <c r="F112" s="102">
        <f t="shared" si="4"/>
        <v>1869.5682026180148</v>
      </c>
      <c r="G112" s="102">
        <f t="shared" si="4"/>
        <v>2510.9996276012807</v>
      </c>
      <c r="H112" s="102">
        <f t="shared" si="4"/>
        <v>1625.5966659160281</v>
      </c>
      <c r="I112" s="102">
        <f t="shared" si="4"/>
        <v>360.17447550499219</v>
      </c>
      <c r="J112" s="102">
        <f t="shared" si="4"/>
        <v>2114.5181141469197</v>
      </c>
      <c r="K112" s="102">
        <f t="shared" si="4"/>
        <v>3316.957511091176</v>
      </c>
      <c r="L112" s="102">
        <f t="shared" si="4"/>
        <v>1190.8323531490694</v>
      </c>
      <c r="M112" s="102">
        <f t="shared" si="4"/>
        <v>3627.1432344072027</v>
      </c>
      <c r="N112" s="102">
        <f t="shared" si="4"/>
        <v>1996.5396228263266</v>
      </c>
      <c r="O112" s="102">
        <f t="shared" si="4"/>
        <v>890.87912268882542</v>
      </c>
      <c r="P112" s="102">
        <f t="shared" si="4"/>
        <v>1108.9602707224285</v>
      </c>
      <c r="Q112" s="102">
        <f t="shared" si="4"/>
        <v>383.00367662086131</v>
      </c>
      <c r="R112" s="102">
        <f t="shared" si="4"/>
        <v>2078.0216409860564</v>
      </c>
      <c r="S112" s="102">
        <f t="shared" si="4"/>
        <v>2636.468788462118</v>
      </c>
      <c r="T112" s="102">
        <f t="shared" si="4"/>
        <v>1833.1172348408938</v>
      </c>
      <c r="U112" s="102">
        <f t="shared" si="4"/>
        <v>341.50644286588579</v>
      </c>
      <c r="V112" s="102">
        <f t="shared" si="4"/>
        <v>1528.7744638989163</v>
      </c>
      <c r="W112" s="102">
        <f t="shared" si="4"/>
        <v>3540.0845878647974</v>
      </c>
      <c r="X112" s="102">
        <f t="shared" si="4"/>
        <v>1748.5299698842562</v>
      </c>
      <c r="Y112" s="102">
        <f t="shared" si="4"/>
        <v>3614.739657666742</v>
      </c>
      <c r="Z112" s="102">
        <f t="shared" si="4"/>
        <v>604.18837129563144</v>
      </c>
      <c r="AA112" s="102">
        <f t="shared" si="4"/>
        <v>2110.6177958067988</v>
      </c>
      <c r="AB112" s="102">
        <f t="shared" si="4"/>
        <v>3316.2340579695151</v>
      </c>
      <c r="AC112" s="102">
        <f t="shared" si="4"/>
        <v>3248.9738911719178</v>
      </c>
      <c r="AD112" s="102">
        <f t="shared" si="4"/>
        <v>58540.692914156112</v>
      </c>
    </row>
    <row r="113" spans="1:30" x14ac:dyDescent="0.35">
      <c r="A113" s="50">
        <v>9</v>
      </c>
      <c r="B113" s="102">
        <f t="shared" si="5"/>
        <v>3548.9403791654049</v>
      </c>
      <c r="C113" s="102">
        <f t="shared" si="4"/>
        <v>6094.4430601297854</v>
      </c>
      <c r="D113" s="102">
        <f t="shared" si="4"/>
        <v>1758.8928315118715</v>
      </c>
      <c r="E113" s="102">
        <f t="shared" si="4"/>
        <v>3437.6476896360364</v>
      </c>
      <c r="F113" s="102">
        <f t="shared" si="4"/>
        <v>2520.9771727169073</v>
      </c>
      <c r="G113" s="102">
        <f t="shared" si="4"/>
        <v>3418.2143354762102</v>
      </c>
      <c r="H113" s="102">
        <f t="shared" si="4"/>
        <v>2204.0140727024414</v>
      </c>
      <c r="I113" s="102">
        <f t="shared" si="4"/>
        <v>501.26458532509014</v>
      </c>
      <c r="J113" s="102">
        <f t="shared" si="4"/>
        <v>2860.0096760541423</v>
      </c>
      <c r="K113" s="102">
        <f t="shared" si="4"/>
        <v>4508.3551168135173</v>
      </c>
      <c r="L113" s="102">
        <f t="shared" si="4"/>
        <v>1608.1861986434678</v>
      </c>
      <c r="M113" s="102">
        <f t="shared" si="4"/>
        <v>4909.3819681646401</v>
      </c>
      <c r="N113" s="102">
        <f t="shared" si="4"/>
        <v>2707.6084270356982</v>
      </c>
      <c r="O113" s="102">
        <f t="shared" si="4"/>
        <v>1197.5857316619249</v>
      </c>
      <c r="P113" s="102">
        <f t="shared" si="4"/>
        <v>1501.0729900837175</v>
      </c>
      <c r="Q113" s="102">
        <f t="shared" si="4"/>
        <v>512.6375181102735</v>
      </c>
      <c r="R113" s="102">
        <f t="shared" si="4"/>
        <v>2825.2690021325511</v>
      </c>
      <c r="S113" s="102">
        <f t="shared" si="4"/>
        <v>3643.1109785260887</v>
      </c>
      <c r="T113" s="102">
        <f t="shared" si="4"/>
        <v>2470.4391815950271</v>
      </c>
      <c r="U113" s="102">
        <f t="shared" si="4"/>
        <v>463.45599206802547</v>
      </c>
      <c r="V113" s="102">
        <f t="shared" si="4"/>
        <v>2127.2861875256694</v>
      </c>
      <c r="W113" s="102">
        <f t="shared" si="4"/>
        <v>4836.2285405309904</v>
      </c>
      <c r="X113" s="102">
        <f t="shared" si="4"/>
        <v>2361.5132833586526</v>
      </c>
      <c r="Y113" s="102">
        <f t="shared" si="4"/>
        <v>4894.1785915111495</v>
      </c>
      <c r="Z113" s="102">
        <f t="shared" si="4"/>
        <v>815.91190085816743</v>
      </c>
      <c r="AA113" s="102">
        <f t="shared" si="4"/>
        <v>2865.2689823913729</v>
      </c>
      <c r="AB113" s="102">
        <f t="shared" si="4"/>
        <v>4509.0680807455547</v>
      </c>
      <c r="AC113" s="102">
        <f t="shared" si="4"/>
        <v>4437.6831631925897</v>
      </c>
      <c r="AD113" s="102">
        <f t="shared" si="4"/>
        <v>79538.645637666981</v>
      </c>
    </row>
    <row r="114" spans="1:30" x14ac:dyDescent="0.35">
      <c r="A114" s="50">
        <v>10</v>
      </c>
      <c r="B114" s="102">
        <f t="shared" si="5"/>
        <v>4638.4888414261277</v>
      </c>
      <c r="C114" s="102">
        <f t="shared" si="4"/>
        <v>7976.9735506625284</v>
      </c>
      <c r="D114" s="102">
        <f t="shared" si="4"/>
        <v>2303.3116079307515</v>
      </c>
      <c r="E114" s="102">
        <f t="shared" si="4"/>
        <v>4573.1616059381795</v>
      </c>
      <c r="F114" s="102">
        <f t="shared" si="4"/>
        <v>3295.0031894904491</v>
      </c>
      <c r="G114" s="102">
        <f t="shared" si="4"/>
        <v>4505.2413836174801</v>
      </c>
      <c r="H114" s="102">
        <f t="shared" si="4"/>
        <v>2894.671843351327</v>
      </c>
      <c r="I114" s="102">
        <f t="shared" si="4"/>
        <v>673.2775300555727</v>
      </c>
      <c r="J114" s="102">
        <f t="shared" si="4"/>
        <v>3748.2726774649559</v>
      </c>
      <c r="K114" s="102">
        <f t="shared" si="4"/>
        <v>5933.9996475144044</v>
      </c>
      <c r="L114" s="102">
        <f t="shared" si="4"/>
        <v>2104.7816078727919</v>
      </c>
      <c r="M114" s="102">
        <f t="shared" si="4"/>
        <v>6438.1428351217764</v>
      </c>
      <c r="N114" s="102">
        <f t="shared" si="4"/>
        <v>3556.8399628114198</v>
      </c>
      <c r="O114" s="102">
        <f t="shared" si="4"/>
        <v>1560.9891990863891</v>
      </c>
      <c r="P114" s="102">
        <f t="shared" si="4"/>
        <v>1968.5955709906091</v>
      </c>
      <c r="Q114" s="102">
        <f t="shared" si="4"/>
        <v>665.60498998532273</v>
      </c>
      <c r="R114" s="102">
        <f t="shared" si="4"/>
        <v>3719.6688603825542</v>
      </c>
      <c r="S114" s="102">
        <f t="shared" si="4"/>
        <v>4863.8737043048195</v>
      </c>
      <c r="T114" s="102">
        <f t="shared" si="4"/>
        <v>3227.3384612393802</v>
      </c>
      <c r="U114" s="102">
        <f t="shared" si="4"/>
        <v>609.18881248099422</v>
      </c>
      <c r="V114" s="102">
        <f t="shared" si="4"/>
        <v>2856.8869110684127</v>
      </c>
      <c r="W114" s="102">
        <f t="shared" si="4"/>
        <v>6393.8938838881304</v>
      </c>
      <c r="X114" s="102">
        <f t="shared" si="4"/>
        <v>3090.9294864409917</v>
      </c>
      <c r="Y114" s="102">
        <f t="shared" si="4"/>
        <v>6420.0386137373926</v>
      </c>
      <c r="Z114" s="102">
        <f t="shared" si="4"/>
        <v>1067.8269243707507</v>
      </c>
      <c r="AA114" s="102">
        <f t="shared" si="4"/>
        <v>3767.3597659254174</v>
      </c>
      <c r="AB114" s="102">
        <f t="shared" si="4"/>
        <v>5936.8919943925912</v>
      </c>
      <c r="AC114" s="102">
        <f t="shared" si="4"/>
        <v>5866.0106572299419</v>
      </c>
      <c r="AD114" s="102">
        <f t="shared" si="4"/>
        <v>104657.26411878144</v>
      </c>
    </row>
    <row r="115" spans="1:30" x14ac:dyDescent="0.35">
      <c r="A115" s="50">
        <v>11</v>
      </c>
      <c r="B115" s="102">
        <f t="shared" si="5"/>
        <v>5911.2544649939164</v>
      </c>
      <c r="C115" s="102">
        <f t="shared" si="4"/>
        <v>10178.964429498941</v>
      </c>
      <c r="D115" s="102">
        <f t="shared" si="4"/>
        <v>2940.3945453578799</v>
      </c>
      <c r="E115" s="102">
        <f t="shared" si="4"/>
        <v>5919.8116318574048</v>
      </c>
      <c r="F115" s="102">
        <f t="shared" si="4"/>
        <v>4199.2059124096359</v>
      </c>
      <c r="G115" s="102">
        <f t="shared" si="4"/>
        <v>5784.5379952941094</v>
      </c>
      <c r="H115" s="102">
        <f t="shared" si="4"/>
        <v>3704.9997767675982</v>
      </c>
      <c r="I115" s="102">
        <f t="shared" si="4"/>
        <v>878.78162583739891</v>
      </c>
      <c r="J115" s="102">
        <f t="shared" si="4"/>
        <v>4788.4800600997232</v>
      </c>
      <c r="K115" s="102">
        <f t="shared" si="4"/>
        <v>7609.8471653014421</v>
      </c>
      <c r="L115" s="102">
        <f t="shared" si="4"/>
        <v>2685.6073709767907</v>
      </c>
      <c r="M115" s="102">
        <f t="shared" si="4"/>
        <v>8229.4072247949516</v>
      </c>
      <c r="N115" s="102">
        <f t="shared" si="4"/>
        <v>4553.4066988259901</v>
      </c>
      <c r="O115" s="102">
        <f t="shared" si="4"/>
        <v>1984.4280044771749</v>
      </c>
      <c r="P115" s="102">
        <f t="shared" si="4"/>
        <v>2516.4199942202836</v>
      </c>
      <c r="Q115" s="102">
        <f t="shared" si="4"/>
        <v>843.18276180841531</v>
      </c>
      <c r="R115" s="102">
        <f t="shared" si="4"/>
        <v>4771.2784354827108</v>
      </c>
      <c r="S115" s="102">
        <f t="shared" si="4"/>
        <v>6315.6936405250917</v>
      </c>
      <c r="T115" s="102">
        <f t="shared" si="4"/>
        <v>4111.1284861283557</v>
      </c>
      <c r="U115" s="102">
        <f t="shared" ref="C115:AD124" si="6">U84/$B$102</f>
        <v>780.29679281041251</v>
      </c>
      <c r="V115" s="102">
        <f t="shared" si="6"/>
        <v>3728.4529473970492</v>
      </c>
      <c r="W115" s="102">
        <f t="shared" si="6"/>
        <v>8231.8641719682164</v>
      </c>
      <c r="X115" s="102">
        <f t="shared" si="6"/>
        <v>3944.1160021899004</v>
      </c>
      <c r="Y115" s="102">
        <f t="shared" si="6"/>
        <v>8208.3594730398399</v>
      </c>
      <c r="Z115" s="102">
        <f t="shared" si="6"/>
        <v>1362.4626040454693</v>
      </c>
      <c r="AA115" s="102">
        <f t="shared" si="6"/>
        <v>4826.7972837712541</v>
      </c>
      <c r="AB115" s="102">
        <f t="shared" si="6"/>
        <v>7615.779323354187</v>
      </c>
      <c r="AC115" s="102">
        <f t="shared" si="6"/>
        <v>7551.1347528649649</v>
      </c>
      <c r="AD115" s="102">
        <f t="shared" si="6"/>
        <v>134176.09357609911</v>
      </c>
    </row>
    <row r="116" spans="1:30" x14ac:dyDescent="0.35">
      <c r="A116" s="50">
        <v>12</v>
      </c>
      <c r="B116" s="102">
        <f t="shared" si="5"/>
        <v>7377.4484192795735</v>
      </c>
      <c r="C116" s="102">
        <f t="shared" si="6"/>
        <v>12718.619323254825</v>
      </c>
      <c r="D116" s="102">
        <f t="shared" si="6"/>
        <v>3675.4598138658916</v>
      </c>
      <c r="E116" s="102">
        <f t="shared" si="6"/>
        <v>7492.1481153055311</v>
      </c>
      <c r="F116" s="102">
        <f t="shared" si="6"/>
        <v>5240.8428296943657</v>
      </c>
      <c r="G116" s="102">
        <f t="shared" si="6"/>
        <v>7268.1262069656141</v>
      </c>
      <c r="H116" s="102">
        <f t="shared" si="6"/>
        <v>4642.1540222761187</v>
      </c>
      <c r="I116" s="102">
        <f t="shared" si="6"/>
        <v>1120.2728131506956</v>
      </c>
      <c r="J116" s="102">
        <f t="shared" si="6"/>
        <v>5989.4550716664235</v>
      </c>
      <c r="K116" s="102">
        <f t="shared" si="6"/>
        <v>9551.2852258161256</v>
      </c>
      <c r="L116" s="102">
        <f t="shared" si="6"/>
        <v>3355.4575970630085</v>
      </c>
      <c r="M116" s="102">
        <f t="shared" si="6"/>
        <v>10298.553537997266</v>
      </c>
      <c r="N116" s="102">
        <f t="shared" si="6"/>
        <v>5706.1444083192764</v>
      </c>
      <c r="O116" s="102">
        <f t="shared" si="6"/>
        <v>2471.0999980052457</v>
      </c>
      <c r="P116" s="102">
        <f t="shared" si="6"/>
        <v>3149.2538087970024</v>
      </c>
      <c r="Q116" s="102">
        <f t="shared" si="6"/>
        <v>1046.589064216392</v>
      </c>
      <c r="R116" s="102">
        <f t="shared" si="6"/>
        <v>5989.7980099399929</v>
      </c>
      <c r="S116" s="102">
        <f t="shared" si="6"/>
        <v>8015.0014058648685</v>
      </c>
      <c r="T116" s="102">
        <f t="shared" si="6"/>
        <v>5128.8276478657644</v>
      </c>
      <c r="U116" s="102">
        <f t="shared" si="6"/>
        <v>978.31393804579864</v>
      </c>
      <c r="V116" s="102">
        <f t="shared" si="6"/>
        <v>4752.5537265561661</v>
      </c>
      <c r="W116" s="102">
        <f t="shared" si="6"/>
        <v>10368.293868274841</v>
      </c>
      <c r="X116" s="102">
        <f t="shared" si="6"/>
        <v>4928.1242424021548</v>
      </c>
      <c r="Y116" s="102">
        <f t="shared" si="6"/>
        <v>10274.578552090125</v>
      </c>
      <c r="Z116" s="102">
        <f t="shared" si="6"/>
        <v>1702.2493527217343</v>
      </c>
      <c r="AA116" s="102">
        <f t="shared" si="6"/>
        <v>6053.1300578505388</v>
      </c>
      <c r="AB116" s="102">
        <f t="shared" si="6"/>
        <v>9561.2336692402914</v>
      </c>
      <c r="AC116" s="102">
        <f t="shared" si="6"/>
        <v>9509.6572421722922</v>
      </c>
      <c r="AD116" s="102">
        <f t="shared" si="6"/>
        <v>168364.67196869789</v>
      </c>
    </row>
    <row r="117" spans="1:30" x14ac:dyDescent="0.35">
      <c r="A117" s="50">
        <v>13</v>
      </c>
      <c r="B117" s="102">
        <f t="shared" si="5"/>
        <v>9046.9104485170883</v>
      </c>
      <c r="C117" s="102">
        <f t="shared" si="6"/>
        <v>15613.496500948495</v>
      </c>
      <c r="D117" s="102">
        <f t="shared" si="6"/>
        <v>4513.638603380411</v>
      </c>
      <c r="E117" s="102">
        <f t="shared" si="6"/>
        <v>9304.3091714735365</v>
      </c>
      <c r="F117" s="102">
        <f t="shared" si="6"/>
        <v>6426.9075437506126</v>
      </c>
      <c r="G117" s="102">
        <f t="shared" si="6"/>
        <v>8967.6456903414455</v>
      </c>
      <c r="H117" s="102">
        <f t="shared" si="6"/>
        <v>5713.0508899688957</v>
      </c>
      <c r="I117" s="102">
        <f t="shared" si="6"/>
        <v>1400.1827088319396</v>
      </c>
      <c r="J117" s="102">
        <f t="shared" si="6"/>
        <v>7359.7149462370289</v>
      </c>
      <c r="K117" s="102">
        <f t="shared" si="6"/>
        <v>11773.202350800757</v>
      </c>
      <c r="L117" s="102">
        <f t="shared" si="6"/>
        <v>4118.9562059355712</v>
      </c>
      <c r="M117" s="102">
        <f t="shared" si="6"/>
        <v>12660.432264027679</v>
      </c>
      <c r="N117" s="102">
        <f t="shared" si="6"/>
        <v>7023.593723339799</v>
      </c>
      <c r="O117" s="102">
        <f t="shared" si="6"/>
        <v>3024.080483664914</v>
      </c>
      <c r="P117" s="102">
        <f t="shared" si="6"/>
        <v>3871.6430895930962</v>
      </c>
      <c r="Q117" s="102">
        <f t="shared" si="6"/>
        <v>1276.9913667137753</v>
      </c>
      <c r="R117" s="102">
        <f t="shared" si="6"/>
        <v>7384.6144895899033</v>
      </c>
      <c r="S117" s="102">
        <f t="shared" si="6"/>
        <v>9977.7793702450545</v>
      </c>
      <c r="T117" s="102">
        <f t="shared" si="6"/>
        <v>6287.196796166214</v>
      </c>
      <c r="U117" s="102">
        <f t="shared" si="6"/>
        <v>1204.7234912345334</v>
      </c>
      <c r="V117" s="102">
        <f t="shared" si="6"/>
        <v>5939.4859576552044</v>
      </c>
      <c r="W117" s="102">
        <f t="shared" si="6"/>
        <v>12820.783558549583</v>
      </c>
      <c r="X117" s="102">
        <f t="shared" si="6"/>
        <v>6049.7555769045584</v>
      </c>
      <c r="Y117" s="102">
        <f t="shared" si="6"/>
        <v>12633.605756721066</v>
      </c>
      <c r="Z117" s="102">
        <f t="shared" si="6"/>
        <v>2089.5312589417695</v>
      </c>
      <c r="AA117" s="102">
        <f t="shared" si="6"/>
        <v>7455.5920512802222</v>
      </c>
      <c r="AB117" s="102">
        <f t="shared" si="6"/>
        <v>11788.258241799103</v>
      </c>
      <c r="AC117" s="102">
        <f t="shared" si="6"/>
        <v>11757.672320710168</v>
      </c>
      <c r="AD117" s="102">
        <f t="shared" si="6"/>
        <v>207483.7548573224</v>
      </c>
    </row>
    <row r="118" spans="1:30" x14ac:dyDescent="0.35">
      <c r="A118" s="50">
        <v>14</v>
      </c>
      <c r="B118" s="102">
        <f t="shared" si="5"/>
        <v>10929.152038895694</v>
      </c>
      <c r="C118" s="102">
        <f t="shared" si="6"/>
        <v>18880.583305914693</v>
      </c>
      <c r="D118" s="102">
        <f t="shared" si="6"/>
        <v>5459.8966343980828</v>
      </c>
      <c r="E118" s="102">
        <f t="shared" si="6"/>
        <v>11370.064607351171</v>
      </c>
      <c r="F118" s="102">
        <f t="shared" si="6"/>
        <v>7764.160436610643</v>
      </c>
      <c r="G118" s="102">
        <f t="shared" si="6"/>
        <v>10894.396320329002</v>
      </c>
      <c r="H118" s="102">
        <f t="shared" si="6"/>
        <v>6924.3940280870283</v>
      </c>
      <c r="I118" s="102">
        <f t="shared" si="6"/>
        <v>1720.8851805509455</v>
      </c>
      <c r="J118" s="102">
        <f t="shared" si="6"/>
        <v>8907.5059609156615</v>
      </c>
      <c r="K118" s="102">
        <f t="shared" si="6"/>
        <v>14290.043959567856</v>
      </c>
      <c r="L118" s="102">
        <f t="shared" si="6"/>
        <v>4980.5765647331027</v>
      </c>
      <c r="M118" s="102">
        <f t="shared" si="6"/>
        <v>15329.426263048315</v>
      </c>
      <c r="N118" s="102">
        <f t="shared" si="6"/>
        <v>8514.0335420468218</v>
      </c>
      <c r="O118" s="102">
        <f t="shared" si="6"/>
        <v>3646.3366736540975</v>
      </c>
      <c r="P118" s="102">
        <f t="shared" si="6"/>
        <v>4687.9908715242873</v>
      </c>
      <c r="Q118" s="102">
        <f t="shared" si="6"/>
        <v>1535.5124967509594</v>
      </c>
      <c r="R118" s="102">
        <f t="shared" si="6"/>
        <v>8964.8364803570785</v>
      </c>
      <c r="S118" s="102">
        <f t="shared" si="6"/>
        <v>12219.608662546416</v>
      </c>
      <c r="T118" s="102">
        <f t="shared" si="6"/>
        <v>7592.7692471346718</v>
      </c>
      <c r="U118" s="102">
        <f t="shared" si="6"/>
        <v>1460.9636615318068</v>
      </c>
      <c r="V118" s="102">
        <f t="shared" si="6"/>
        <v>7299.301519496752</v>
      </c>
      <c r="W118" s="102">
        <f t="shared" si="6"/>
        <v>15606.440696502033</v>
      </c>
      <c r="X118" s="102">
        <f t="shared" si="6"/>
        <v>7315.5901738850962</v>
      </c>
      <c r="Y118" s="102">
        <f t="shared" si="6"/>
        <v>15299.883659922545</v>
      </c>
      <c r="Z118" s="102">
        <f t="shared" si="6"/>
        <v>2526.5760487329321</v>
      </c>
      <c r="AA118" s="102">
        <f t="shared" si="6"/>
        <v>9043.1381107635498</v>
      </c>
      <c r="AB118" s="102">
        <f t="shared" si="6"/>
        <v>14311.411850707344</v>
      </c>
      <c r="AC118" s="102">
        <f t="shared" si="6"/>
        <v>14310.822301656852</v>
      </c>
      <c r="AD118" s="102">
        <f t="shared" si="6"/>
        <v>251786.3012976154</v>
      </c>
    </row>
    <row r="119" spans="1:30" x14ac:dyDescent="0.35">
      <c r="A119" s="50">
        <v>15</v>
      </c>
      <c r="B119" s="102">
        <f t="shared" si="5"/>
        <v>13033.391652851355</v>
      </c>
      <c r="C119" s="102">
        <f t="shared" si="6"/>
        <v>22536.356968674776</v>
      </c>
      <c r="D119" s="102">
        <f t="shared" si="6"/>
        <v>6519.0517385222111</v>
      </c>
      <c r="E119" s="102">
        <f t="shared" si="6"/>
        <v>13702.852187847793</v>
      </c>
      <c r="F119" s="102">
        <f t="shared" si="6"/>
        <v>9259.1537003303529</v>
      </c>
      <c r="G119" s="102">
        <f t="shared" si="6"/>
        <v>13059.373114399114</v>
      </c>
      <c r="H119" s="102">
        <f t="shared" si="6"/>
        <v>8282.6966783244225</v>
      </c>
      <c r="I119" s="102">
        <f t="shared" si="6"/>
        <v>2084.7018066316891</v>
      </c>
      <c r="J119" s="102">
        <f t="shared" si="6"/>
        <v>10640.83210288699</v>
      </c>
      <c r="K119" s="102">
        <f t="shared" si="6"/>
        <v>17115.858236389231</v>
      </c>
      <c r="L119" s="102">
        <f t="shared" si="6"/>
        <v>5944.6575307559488</v>
      </c>
      <c r="M119" s="102">
        <f t="shared" si="6"/>
        <v>18319.500081570121</v>
      </c>
      <c r="N119" s="102">
        <f t="shared" si="6"/>
        <v>10185.508389535695</v>
      </c>
      <c r="O119" s="102">
        <f t="shared" si="6"/>
        <v>4340.7394644610513</v>
      </c>
      <c r="P119" s="102">
        <f t="shared" si="6"/>
        <v>5602.5722305824484</v>
      </c>
      <c r="Q119" s="102">
        <f t="shared" si="6"/>
        <v>1823.2356115043906</v>
      </c>
      <c r="R119" s="102">
        <f t="shared" si="6"/>
        <v>10739.323058433978</v>
      </c>
      <c r="S119" s="102">
        <f t="shared" si="6"/>
        <v>14755.708067764501</v>
      </c>
      <c r="T119" s="102">
        <f t="shared" si="6"/>
        <v>9051.8752689529974</v>
      </c>
      <c r="U119" s="102">
        <f t="shared" si="6"/>
        <v>1748.4323174060999</v>
      </c>
      <c r="V119" s="102">
        <f t="shared" si="6"/>
        <v>8841.8306206571706</v>
      </c>
      <c r="W119" s="102">
        <f t="shared" si="6"/>
        <v>18741.929562621139</v>
      </c>
      <c r="X119" s="102">
        <f t="shared" si="6"/>
        <v>8732.0105630186317</v>
      </c>
      <c r="Y119" s="102">
        <f t="shared" si="6"/>
        <v>18287.436713495295</v>
      </c>
      <c r="Z119" s="102">
        <f t="shared" si="6"/>
        <v>3015.5832240629252</v>
      </c>
      <c r="AA119" s="102">
        <f t="shared" si="6"/>
        <v>10824.473011518054</v>
      </c>
      <c r="AB119" s="102">
        <f t="shared" si="6"/>
        <v>17144.854832314584</v>
      </c>
      <c r="AC119" s="102">
        <f t="shared" si="6"/>
        <v>17184.343431648223</v>
      </c>
      <c r="AD119" s="102">
        <f t="shared" si="6"/>
        <v>301518.28216716112</v>
      </c>
    </row>
    <row r="120" spans="1:30" x14ac:dyDescent="0.35">
      <c r="A120" s="50">
        <v>16</v>
      </c>
      <c r="B120" s="102">
        <f t="shared" si="5"/>
        <v>15368.583949288246</v>
      </c>
      <c r="C120" s="102">
        <f t="shared" si="6"/>
        <v>26596.835085159153</v>
      </c>
      <c r="D120" s="102">
        <f t="shared" si="6"/>
        <v>7695.7884556871622</v>
      </c>
      <c r="E120" s="102">
        <f t="shared" si="6"/>
        <v>16315.80802804222</v>
      </c>
      <c r="F120" s="102">
        <f t="shared" si="6"/>
        <v>10918.252095271537</v>
      </c>
      <c r="G120" s="102">
        <f t="shared" si="6"/>
        <v>15473.295356694114</v>
      </c>
      <c r="H120" s="102">
        <f t="shared" si="6"/>
        <v>9794.3001877249571</v>
      </c>
      <c r="I120" s="102">
        <f t="shared" si="6"/>
        <v>2493.9064754802216</v>
      </c>
      <c r="J120" s="102">
        <f t="shared" si="6"/>
        <v>12567.478883690263</v>
      </c>
      <c r="K120" s="102">
        <f t="shared" si="6"/>
        <v>20264.334332886199</v>
      </c>
      <c r="L120" s="102">
        <f t="shared" si="6"/>
        <v>7015.4167673106203</v>
      </c>
      <c r="M120" s="102">
        <f t="shared" si="6"/>
        <v>21644.240935436061</v>
      </c>
      <c r="N120" s="102">
        <f t="shared" si="6"/>
        <v>12045.851179464615</v>
      </c>
      <c r="O120" s="102">
        <f t="shared" si="6"/>
        <v>5110.0731860852611</v>
      </c>
      <c r="P120" s="102">
        <f t="shared" si="6"/>
        <v>6619.5468170985187</v>
      </c>
      <c r="Q120" s="102">
        <f t="shared" si="6"/>
        <v>2141.2083036030235</v>
      </c>
      <c r="R120" s="102">
        <f t="shared" si="6"/>
        <v>12716.707736408784</v>
      </c>
      <c r="S120" s="102">
        <f t="shared" si="6"/>
        <v>17600.966688723107</v>
      </c>
      <c r="T120" s="102">
        <f t="shared" si="6"/>
        <v>10670.662382066788</v>
      </c>
      <c r="U120" s="102">
        <f t="shared" si="6"/>
        <v>2068.490892384521</v>
      </c>
      <c r="V120" s="102">
        <f t="shared" si="6"/>
        <v>10576.701308436508</v>
      </c>
      <c r="W120" s="102">
        <f t="shared" si="6"/>
        <v>22243.512983428529</v>
      </c>
      <c r="X120" s="102">
        <f t="shared" si="6"/>
        <v>10305.221194081387</v>
      </c>
      <c r="Y120" s="102">
        <f t="shared" si="6"/>
        <v>21609.912151899076</v>
      </c>
      <c r="Z120" s="102">
        <f t="shared" si="6"/>
        <v>3558.6908177820533</v>
      </c>
      <c r="AA120" s="102">
        <f t="shared" si="6"/>
        <v>12808.075633140263</v>
      </c>
      <c r="AB120" s="102">
        <f t="shared" si="6"/>
        <v>20302.387308996473</v>
      </c>
      <c r="AC120" s="102">
        <f t="shared" si="6"/>
        <v>20393.104146653135</v>
      </c>
      <c r="AD120" s="102">
        <f t="shared" si="6"/>
        <v>356919.35328292288</v>
      </c>
    </row>
    <row r="121" spans="1:30" x14ac:dyDescent="0.35">
      <c r="A121" s="50">
        <v>17</v>
      </c>
      <c r="B121" s="102">
        <f t="shared" si="5"/>
        <v>17943.444347450102</v>
      </c>
      <c r="C121" s="102">
        <f t="shared" si="6"/>
        <v>31077.618086429145</v>
      </c>
      <c r="D121" s="102">
        <f t="shared" si="6"/>
        <v>8994.6703188897536</v>
      </c>
      <c r="E121" s="102">
        <f t="shared" si="6"/>
        <v>19221.792389011011</v>
      </c>
      <c r="F121" s="102">
        <f t="shared" si="6"/>
        <v>12747.650400688221</v>
      </c>
      <c r="G121" s="102">
        <f t="shared" si="6"/>
        <v>18146.631196894283</v>
      </c>
      <c r="H121" s="102">
        <f t="shared" si="6"/>
        <v>11465.389613773466</v>
      </c>
      <c r="I121" s="102">
        <f t="shared" si="6"/>
        <v>2950.7293078647167</v>
      </c>
      <c r="J121" s="102">
        <f t="shared" si="6"/>
        <v>14695.033390066661</v>
      </c>
      <c r="K121" s="102">
        <f t="shared" si="6"/>
        <v>23748.834610640748</v>
      </c>
      <c r="L121" s="102">
        <f t="shared" si="6"/>
        <v>8196.9619464653242</v>
      </c>
      <c r="M121" s="102">
        <f t="shared" si="6"/>
        <v>25316.893228351084</v>
      </c>
      <c r="N121" s="102">
        <f t="shared" si="6"/>
        <v>14102.702403877647</v>
      </c>
      <c r="O121" s="102">
        <f t="shared" si="6"/>
        <v>5957.0437845589186</v>
      </c>
      <c r="P121" s="102">
        <f t="shared" si="6"/>
        <v>7742.9694123582221</v>
      </c>
      <c r="Q121" s="102">
        <f t="shared" si="6"/>
        <v>2490.4460389981277</v>
      </c>
      <c r="R121" s="102">
        <f t="shared" si="6"/>
        <v>14905.418693495812</v>
      </c>
      <c r="S121" s="102">
        <f t="shared" si="6"/>
        <v>20769.97171797137</v>
      </c>
      <c r="T121" s="102">
        <f t="shared" si="6"/>
        <v>12455.112419715118</v>
      </c>
      <c r="U121" s="102">
        <f t="shared" si="6"/>
        <v>2422.4676790203812</v>
      </c>
      <c r="V121" s="102">
        <f t="shared" si="6"/>
        <v>12513.356104525777</v>
      </c>
      <c r="W121" s="102">
        <f t="shared" si="6"/>
        <v>26127.087627076147</v>
      </c>
      <c r="X121" s="102">
        <f t="shared" si="6"/>
        <v>12041.264892422456</v>
      </c>
      <c r="Y121" s="102">
        <f t="shared" si="6"/>
        <v>25280.614449696895</v>
      </c>
      <c r="Z121" s="102">
        <f t="shared" si="6"/>
        <v>4157.9810765262755</v>
      </c>
      <c r="AA121" s="102">
        <f t="shared" si="6"/>
        <v>15002.219352021992</v>
      </c>
      <c r="AB121" s="102">
        <f t="shared" si="6"/>
        <v>23797.481485687116</v>
      </c>
      <c r="AC121" s="102">
        <f t="shared" si="6"/>
        <v>23951.637434601369</v>
      </c>
      <c r="AD121" s="102">
        <f t="shared" si="6"/>
        <v>418223.42340907804</v>
      </c>
    </row>
    <row r="122" spans="1:30" x14ac:dyDescent="0.35">
      <c r="A122" s="50">
        <v>18</v>
      </c>
      <c r="B122" s="102">
        <f t="shared" si="5"/>
        <v>20766.469920033243</v>
      </c>
      <c r="C122" s="102">
        <f t="shared" si="6"/>
        <v>35993.925389909746</v>
      </c>
      <c r="D122" s="102">
        <f t="shared" si="6"/>
        <v>10420.150313933664</v>
      </c>
      <c r="E122" s="102">
        <f t="shared" si="6"/>
        <v>22433.411814474148</v>
      </c>
      <c r="F122" s="102">
        <f t="shared" si="6"/>
        <v>14753.388257713426</v>
      </c>
      <c r="G122" s="102">
        <f t="shared" si="6"/>
        <v>21089.618664941569</v>
      </c>
      <c r="H122" s="102">
        <f t="shared" si="6"/>
        <v>13302.00703171681</v>
      </c>
      <c r="I122" s="102">
        <f t="shared" si="6"/>
        <v>3457.3600373109934</v>
      </c>
      <c r="J122" s="102">
        <f t="shared" si="6"/>
        <v>17030.901363420602</v>
      </c>
      <c r="K122" s="102">
        <f t="shared" si="6"/>
        <v>27582.422167017008</v>
      </c>
      <c r="L122" s="102">
        <f t="shared" si="6"/>
        <v>9493.3002847079206</v>
      </c>
      <c r="M122" s="102">
        <f t="shared" si="6"/>
        <v>29350.387964673642</v>
      </c>
      <c r="N122" s="102">
        <f t="shared" si="6"/>
        <v>16363.526499251935</v>
      </c>
      <c r="O122" s="102">
        <f t="shared" si="6"/>
        <v>6884.2857712838695</v>
      </c>
      <c r="P122" s="102">
        <f t="shared" si="6"/>
        <v>8976.7989239851959</v>
      </c>
      <c r="Q122" s="102">
        <f t="shared" si="6"/>
        <v>2871.9350703045488</v>
      </c>
      <c r="R122" s="102">
        <f t="shared" si="6"/>
        <v>17313.696048603168</v>
      </c>
      <c r="S122" s="102">
        <f t="shared" si="6"/>
        <v>24277.032309337123</v>
      </c>
      <c r="T122" s="102">
        <f t="shared" si="6"/>
        <v>14411.056035215315</v>
      </c>
      <c r="U122" s="102">
        <f t="shared" si="6"/>
        <v>2811.6606390405905</v>
      </c>
      <c r="V122" s="102">
        <f t="shared" si="6"/>
        <v>14661.066341513299</v>
      </c>
      <c r="W122" s="102">
        <f t="shared" si="6"/>
        <v>30408.214202505627</v>
      </c>
      <c r="X122" s="102">
        <f t="shared" si="6"/>
        <v>13946.036866157168</v>
      </c>
      <c r="Y122" s="102">
        <f t="shared" si="6"/>
        <v>29312.534686703388</v>
      </c>
      <c r="Z122" s="102">
        <f t="shared" si="6"/>
        <v>4815.4852978613599</v>
      </c>
      <c r="AA122" s="102">
        <f t="shared" si="6"/>
        <v>17414.989441160571</v>
      </c>
      <c r="AB122" s="102">
        <f t="shared" si="6"/>
        <v>27643.309226351306</v>
      </c>
      <c r="AC122" s="102">
        <f t="shared" si="6"/>
        <v>27874.168522819622</v>
      </c>
      <c r="AD122" s="102">
        <f t="shared" si="6"/>
        <v>485659.139091947</v>
      </c>
    </row>
    <row r="123" spans="1:30" x14ac:dyDescent="0.35">
      <c r="A123" s="50">
        <v>19</v>
      </c>
      <c r="B123" s="102">
        <f t="shared" ref="B123:B131" si="7">B92/$B$102</f>
        <v>23845.957346907391</v>
      </c>
      <c r="C123" s="102">
        <f t="shared" si="6"/>
        <v>41360.626487205125</v>
      </c>
      <c r="D123" s="102">
        <f t="shared" si="6"/>
        <v>11976.579876323998</v>
      </c>
      <c r="E123" s="102">
        <f t="shared" si="6"/>
        <v>25963.038310610624</v>
      </c>
      <c r="F123" s="102">
        <f t="shared" si="6"/>
        <v>16941.362924264678</v>
      </c>
      <c r="G123" s="102">
        <f t="shared" si="6"/>
        <v>24312.28380319367</v>
      </c>
      <c r="H123" s="102">
        <f t="shared" si="6"/>
        <v>15310.062997255778</v>
      </c>
      <c r="I123" s="102">
        <f t="shared" si="6"/>
        <v>4015.9509505395822</v>
      </c>
      <c r="J123" s="102">
        <f t="shared" si="6"/>
        <v>19582.321896511017</v>
      </c>
      <c r="K123" s="102">
        <f t="shared" si="6"/>
        <v>31777.884570124061</v>
      </c>
      <c r="L123" s="102">
        <f t="shared" si="6"/>
        <v>10908.346742703712</v>
      </c>
      <c r="M123" s="102">
        <f t="shared" si="6"/>
        <v>33757.36806656055</v>
      </c>
      <c r="N123" s="102">
        <f t="shared" si="6"/>
        <v>18835.625945389813</v>
      </c>
      <c r="O123" s="102">
        <f t="shared" si="6"/>
        <v>7894.3681863061165</v>
      </c>
      <c r="P123" s="102">
        <f t="shared" si="6"/>
        <v>10324.90612892589</v>
      </c>
      <c r="Q123" s="102">
        <f t="shared" si="6"/>
        <v>3286.6349315927823</v>
      </c>
      <c r="R123" s="102">
        <f t="shared" si="6"/>
        <v>19949.606756419667</v>
      </c>
      <c r="S123" s="102">
        <f t="shared" si="6"/>
        <v>28136.200292149137</v>
      </c>
      <c r="T123" s="102">
        <f t="shared" si="6"/>
        <v>16544.185165228282</v>
      </c>
      <c r="U123" s="102">
        <f t="shared" si="6"/>
        <v>3237.3398249203606</v>
      </c>
      <c r="V123" s="102">
        <f t="shared" si="6"/>
        <v>17028.944632817849</v>
      </c>
      <c r="W123" s="102">
        <f t="shared" si="6"/>
        <v>35102.143553289359</v>
      </c>
      <c r="X123" s="102">
        <f t="shared" si="6"/>
        <v>16025.296751408392</v>
      </c>
      <c r="Y123" s="102">
        <f t="shared" si="6"/>
        <v>33718.37582766197</v>
      </c>
      <c r="Z123" s="102">
        <f t="shared" si="6"/>
        <v>5533.1879897033141</v>
      </c>
      <c r="AA123" s="102">
        <f t="shared" si="6"/>
        <v>20054.298066136416</v>
      </c>
      <c r="AB123" s="102">
        <f t="shared" si="6"/>
        <v>31852.765836325758</v>
      </c>
      <c r="AC123" s="102">
        <f t="shared" si="6"/>
        <v>32174.638799792941</v>
      </c>
      <c r="AD123" s="102">
        <f t="shared" si="6"/>
        <v>559450.30266026827</v>
      </c>
    </row>
    <row r="124" spans="1:30" x14ac:dyDescent="0.35">
      <c r="A124" s="50">
        <v>20</v>
      </c>
      <c r="B124" s="102">
        <f t="shared" si="7"/>
        <v>27190.018482639509</v>
      </c>
      <c r="C124" s="102">
        <f t="shared" si="6"/>
        <v>47192.26791851427</v>
      </c>
      <c r="D124" s="102">
        <f t="shared" si="6"/>
        <v>13668.21669949637</v>
      </c>
      <c r="E124" s="102">
        <f t="shared" si="6"/>
        <v>29822.826105161628</v>
      </c>
      <c r="F124" s="102">
        <f t="shared" si="6"/>
        <v>19317.340334828517</v>
      </c>
      <c r="G124" s="102">
        <f t="shared" si="6"/>
        <v>27824.456448953497</v>
      </c>
      <c r="H124" s="102">
        <f t="shared" si="6"/>
        <v>17495.346508208309</v>
      </c>
      <c r="I124" s="102">
        <f t="shared" si="6"/>
        <v>4628.6194661406753</v>
      </c>
      <c r="J124" s="102">
        <f t="shared" si="6"/>
        <v>22356.380193214231</v>
      </c>
      <c r="K124" s="102">
        <f t="shared" si="6"/>
        <v>36347.754505805184</v>
      </c>
      <c r="L124" s="102">
        <f t="shared" si="6"/>
        <v>12445.931139840675</v>
      </c>
      <c r="M124" s="102">
        <f t="shared" si="6"/>
        <v>38550.210360793433</v>
      </c>
      <c r="N124" s="102">
        <f t="shared" si="6"/>
        <v>21526.153519268064</v>
      </c>
      <c r="O124" s="102">
        <f t="shared" si="6"/>
        <v>8989.7997621885115</v>
      </c>
      <c r="P124" s="102">
        <f t="shared" si="6"/>
        <v>11791.080398040378</v>
      </c>
      <c r="Q124" s="102">
        <f t="shared" si="6"/>
        <v>3735.4805945249564</v>
      </c>
      <c r="R124" s="102">
        <f t="shared" si="6"/>
        <v>22821.0575670043</v>
      </c>
      <c r="S124" s="102">
        <f t="shared" si="6"/>
        <v>32361.288296347557</v>
      </c>
      <c r="T124" s="102">
        <f t="shared" si="6"/>
        <v>18860.063834081702</v>
      </c>
      <c r="U124" s="102">
        <f t="shared" si="6"/>
        <v>3700.7494851385873</v>
      </c>
      <c r="V124" s="102">
        <f t="shared" si="6"/>
        <v>19625.955807899991</v>
      </c>
      <c r="W124" s="102">
        <f t="shared" si="6"/>
        <v>40223.839400252029</v>
      </c>
      <c r="X124" s="102">
        <f t="shared" ref="C124:AD131" si="8">X93/$B$102</f>
        <v>18284.679063714259</v>
      </c>
      <c r="Y124" s="102">
        <f t="shared" si="8"/>
        <v>38510.574679415076</v>
      </c>
      <c r="Z124" s="102">
        <f t="shared" si="8"/>
        <v>6313.0304792011439</v>
      </c>
      <c r="AA124" s="102">
        <f t="shared" si="8"/>
        <v>22927.897323960762</v>
      </c>
      <c r="AB124" s="102">
        <f t="shared" si="8"/>
        <v>36438.490753532184</v>
      </c>
      <c r="AC124" s="102">
        <f t="shared" si="8"/>
        <v>36866.726663203044</v>
      </c>
      <c r="AD124" s="102">
        <f t="shared" si="8"/>
        <v>639816.23579136864</v>
      </c>
    </row>
    <row r="125" spans="1:30" x14ac:dyDescent="0.35">
      <c r="A125" s="50">
        <v>21</v>
      </c>
      <c r="B125" s="102">
        <f t="shared" si="7"/>
        <v>30806.593963340329</v>
      </c>
      <c r="C125" s="102">
        <f t="shared" si="8"/>
        <v>53503.096864908352</v>
      </c>
      <c r="D125" s="102">
        <f t="shared" si="8"/>
        <v>15499.231565478804</v>
      </c>
      <c r="E125" s="102">
        <f t="shared" si="8"/>
        <v>34024.726401728869</v>
      </c>
      <c r="F125" s="102">
        <f t="shared" si="8"/>
        <v>21886.964767393805</v>
      </c>
      <c r="G125" s="102">
        <f t="shared" si="8"/>
        <v>31635.784078971232</v>
      </c>
      <c r="H125" s="102">
        <f t="shared" si="8"/>
        <v>19863.533730058993</v>
      </c>
      <c r="I125" s="102">
        <f t="shared" si="8"/>
        <v>5297.4504124327987</v>
      </c>
      <c r="J125" s="102">
        <f t="shared" si="8"/>
        <v>25360.018734751204</v>
      </c>
      <c r="K125" s="102">
        <f t="shared" si="8"/>
        <v>41304.327879142627</v>
      </c>
      <c r="L125" s="102">
        <f t="shared" si="8"/>
        <v>14109.804376518137</v>
      </c>
      <c r="M125" s="102">
        <f t="shared" si="8"/>
        <v>43741.044824927609</v>
      </c>
      <c r="N125" s="102">
        <f t="shared" si="8"/>
        <v>24442.123029325143</v>
      </c>
      <c r="O125" s="102">
        <f t="shared" si="8"/>
        <v>10173.033431874237</v>
      </c>
      <c r="P125" s="102">
        <f t="shared" si="8"/>
        <v>13379.035582589586</v>
      </c>
      <c r="Q125" s="102">
        <f t="shared" si="8"/>
        <v>4219.384347094523</v>
      </c>
      <c r="R125" s="102">
        <f t="shared" si="8"/>
        <v>25935.806388887824</v>
      </c>
      <c r="S125" s="102">
        <f t="shared" si="8"/>
        <v>36965.885730057897</v>
      </c>
      <c r="T125" s="102">
        <f t="shared" si="8"/>
        <v>21364.137595286109</v>
      </c>
      <c r="U125" s="102">
        <f t="shared" si="8"/>
        <v>4203.1099088431265</v>
      </c>
      <c r="V125" s="102">
        <f t="shared" si="8"/>
        <v>22460.926571377509</v>
      </c>
      <c r="W125" s="102">
        <f t="shared" si="8"/>
        <v>45787.99831613437</v>
      </c>
      <c r="X125" s="102">
        <f t="shared" si="8"/>
        <v>20729.702338954583</v>
      </c>
      <c r="Y125" s="102">
        <f t="shared" si="8"/>
        <v>43701.321113467806</v>
      </c>
      <c r="Z125" s="102">
        <f t="shared" si="8"/>
        <v>7156.9140689764781</v>
      </c>
      <c r="AA125" s="102">
        <f t="shared" si="8"/>
        <v>26043.39066938543</v>
      </c>
      <c r="AB125" s="102">
        <f t="shared" si="8"/>
        <v>41412.885691228184</v>
      </c>
      <c r="AC125" s="102">
        <f t="shared" si="8"/>
        <v>41963.86582939433</v>
      </c>
      <c r="AD125" s="102">
        <f t="shared" si="8"/>
        <v>726972.09821252991</v>
      </c>
    </row>
    <row r="126" spans="1:30" x14ac:dyDescent="0.35">
      <c r="A126" s="50">
        <v>22</v>
      </c>
      <c r="B126" s="102">
        <f t="shared" si="7"/>
        <v>34703.465185046705</v>
      </c>
      <c r="C126" s="102">
        <f t="shared" si="8"/>
        <v>60307.081929756365</v>
      </c>
      <c r="D126" s="102">
        <f t="shared" si="8"/>
        <v>17473.714362939321</v>
      </c>
      <c r="E126" s="102">
        <f t="shared" si="8"/>
        <v>38580.500456575071</v>
      </c>
      <c r="F126" s="102">
        <f t="shared" si="8"/>
        <v>24655.76735352492</v>
      </c>
      <c r="G126" s="102">
        <f t="shared" si="8"/>
        <v>35755.744038482153</v>
      </c>
      <c r="H126" s="102">
        <f t="shared" si="8"/>
        <v>22420.195692674235</v>
      </c>
      <c r="I126" s="102">
        <f t="shared" si="8"/>
        <v>6024.498052674573</v>
      </c>
      <c r="J126" s="102">
        <f t="shared" si="8"/>
        <v>28600.047120804993</v>
      </c>
      <c r="K126" s="102">
        <f t="shared" si="8"/>
        <v>46659.67979535897</v>
      </c>
      <c r="L126" s="102">
        <f t="shared" si="8"/>
        <v>15903.643914917287</v>
      </c>
      <c r="M126" s="102">
        <f t="shared" si="8"/>
        <v>49341.771553808401</v>
      </c>
      <c r="N126" s="102">
        <f t="shared" si="8"/>
        <v>27590.418784879734</v>
      </c>
      <c r="O126" s="102">
        <f t="shared" si="8"/>
        <v>11446.470292352718</v>
      </c>
      <c r="P126" s="102">
        <f t="shared" si="8"/>
        <v>15092.415203592818</v>
      </c>
      <c r="Q126" s="102">
        <f t="shared" si="8"/>
        <v>4739.237442653508</v>
      </c>
      <c r="R126" s="102">
        <f t="shared" si="8"/>
        <v>29301.472322016281</v>
      </c>
      <c r="S126" s="102">
        <f t="shared" si="8"/>
        <v>41963.372957693609</v>
      </c>
      <c r="T126" s="102">
        <f t="shared" si="8"/>
        <v>24061.741841393505</v>
      </c>
      <c r="U126" s="102">
        <f t="shared" si="8"/>
        <v>4745.6190535468804</v>
      </c>
      <c r="V126" s="102">
        <f t="shared" si="8"/>
        <v>25542.554090440859</v>
      </c>
      <c r="W126" s="102">
        <f t="shared" si="8"/>
        <v>51809.067390029399</v>
      </c>
      <c r="X126" s="102">
        <f t="shared" si="8"/>
        <v>23365.777185158808</v>
      </c>
      <c r="Y126" s="102">
        <f t="shared" si="8"/>
        <v>49302.57501368822</v>
      </c>
      <c r="Z126" s="102">
        <f t="shared" si="8"/>
        <v>8066.7028171948696</v>
      </c>
      <c r="AA126" s="102">
        <f t="shared" si="8"/>
        <v>29408.242998433092</v>
      </c>
      <c r="AB126" s="102">
        <f t="shared" si="8"/>
        <v>46788.13065737846</v>
      </c>
      <c r="AC126" s="102">
        <f t="shared" si="8"/>
        <v>47479.261524210036</v>
      </c>
      <c r="AD126" s="102">
        <f t="shared" si="8"/>
        <v>821129.16903122584</v>
      </c>
    </row>
    <row r="127" spans="1:30" x14ac:dyDescent="0.35">
      <c r="A127" s="50">
        <v>23</v>
      </c>
      <c r="B127" s="102">
        <f t="shared" si="7"/>
        <v>38888.264916469445</v>
      </c>
      <c r="C127" s="102">
        <f t="shared" si="8"/>
        <v>67617.931561549849</v>
      </c>
      <c r="D127" s="102">
        <f t="shared" si="8"/>
        <v>19595.679423228903</v>
      </c>
      <c r="E127" s="102">
        <f t="shared" si="8"/>
        <v>43501.731238821798</v>
      </c>
      <c r="F127" s="102">
        <f t="shared" si="8"/>
        <v>27629.173618280314</v>
      </c>
      <c r="G127" s="102">
        <f t="shared" si="8"/>
        <v>40193.65441088911</v>
      </c>
      <c r="H127" s="102">
        <f t="shared" si="8"/>
        <v>25170.805122512327</v>
      </c>
      <c r="I127" s="102">
        <f t="shared" si="8"/>
        <v>6811.7878961789311</v>
      </c>
      <c r="J127" s="102">
        <f t="shared" si="8"/>
        <v>32083.150798141389</v>
      </c>
      <c r="K127" s="102">
        <f t="shared" si="8"/>
        <v>52425.67875726807</v>
      </c>
      <c r="L127" s="102">
        <f t="shared" si="8"/>
        <v>17831.058637579685</v>
      </c>
      <c r="M127" s="102">
        <f t="shared" si="8"/>
        <v>55364.075811733012</v>
      </c>
      <c r="N127" s="102">
        <f t="shared" si="8"/>
        <v>30977.804002617577</v>
      </c>
      <c r="O127" s="102">
        <f t="shared" si="8"/>
        <v>12812.463112483991</v>
      </c>
      <c r="P127" s="102">
        <f t="shared" si="8"/>
        <v>16934.797055749037</v>
      </c>
      <c r="Q127" s="102">
        <f t="shared" si="8"/>
        <v>5295.9115568449633</v>
      </c>
      <c r="R127" s="102">
        <f t="shared" si="8"/>
        <v>32925.544571899038</v>
      </c>
      <c r="S127" s="102">
        <f t="shared" si="8"/>
        <v>47366.933956443885</v>
      </c>
      <c r="T127" s="102">
        <f t="shared" si="8"/>
        <v>26958.109165034373</v>
      </c>
      <c r="U127" s="102">
        <f t="shared" si="8"/>
        <v>5329.4539904490794</v>
      </c>
      <c r="V127" s="102">
        <f t="shared" si="8"/>
        <v>28879.413674134936</v>
      </c>
      <c r="W127" s="102">
        <f t="shared" si="8"/>
        <v>58301.259945494407</v>
      </c>
      <c r="X127" s="102">
        <f t="shared" si="8"/>
        <v>26198.213420433647</v>
      </c>
      <c r="Y127" s="102">
        <f t="shared" si="8"/>
        <v>55326.081313435745</v>
      </c>
      <c r="Z127" s="102">
        <f t="shared" si="8"/>
        <v>9044.2260020062204</v>
      </c>
      <c r="AA127" s="102">
        <f t="shared" si="8"/>
        <v>33029.789603111705</v>
      </c>
      <c r="AB127" s="102">
        <f t="shared" si="8"/>
        <v>52576.198188006601</v>
      </c>
      <c r="AC127" s="102">
        <f t="shared" si="8"/>
        <v>53425.904889036778</v>
      </c>
      <c r="AD127" s="102">
        <f t="shared" si="8"/>
        <v>922495.09663983504</v>
      </c>
    </row>
    <row r="128" spans="1:30" x14ac:dyDescent="0.35">
      <c r="A128" s="50">
        <v>24</v>
      </c>
      <c r="B128" s="102">
        <f t="shared" si="7"/>
        <v>43368.486756536149</v>
      </c>
      <c r="C128" s="102">
        <f t="shared" si="8"/>
        <v>75449.11048042489</v>
      </c>
      <c r="D128" s="102">
        <f t="shared" si="8"/>
        <v>21869.070279071668</v>
      </c>
      <c r="E128" s="102">
        <f t="shared" si="8"/>
        <v>48799.833884406049</v>
      </c>
      <c r="F128" s="102">
        <f t="shared" si="8"/>
        <v>30812.510199460183</v>
      </c>
      <c r="G128" s="102">
        <f t="shared" si="8"/>
        <v>44958.683733833328</v>
      </c>
      <c r="H128" s="102">
        <f t="shared" si="8"/>
        <v>28120.742542154065</v>
      </c>
      <c r="I128" s="102">
        <f t="shared" si="8"/>
        <v>7661.3183265285606</v>
      </c>
      <c r="J128" s="102">
        <f t="shared" si="8"/>
        <v>35815.898847146047</v>
      </c>
      <c r="K128" s="102">
        <f t="shared" si="8"/>
        <v>58613.999349978563</v>
      </c>
      <c r="L128" s="102">
        <f t="shared" si="8"/>
        <v>19895.593179382791</v>
      </c>
      <c r="M128" s="102">
        <f t="shared" si="8"/>
        <v>61819.441463109251</v>
      </c>
      <c r="N128" s="102">
        <f t="shared" si="8"/>
        <v>34610.928312155469</v>
      </c>
      <c r="O128" s="102">
        <f t="shared" si="8"/>
        <v>14273.319455643126</v>
      </c>
      <c r="P128" s="102">
        <f t="shared" si="8"/>
        <v>18909.697315470545</v>
      </c>
      <c r="Q128" s="102">
        <f t="shared" si="8"/>
        <v>5890.2600824768424</v>
      </c>
      <c r="R128" s="102">
        <f t="shared" si="8"/>
        <v>36815.390414684181</v>
      </c>
      <c r="S128" s="102">
        <f t="shared" si="8"/>
        <v>53189.567675497819</v>
      </c>
      <c r="T128" s="102">
        <f t="shared" si="8"/>
        <v>30058.375917488571</v>
      </c>
      <c r="U128" s="102">
        <f t="shared" si="8"/>
        <v>5955.7721951428057</v>
      </c>
      <c r="V128" s="102">
        <f t="shared" si="8"/>
        <v>32479.965676877382</v>
      </c>
      <c r="W128" s="102">
        <f t="shared" si="8"/>
        <v>65278.569605038858</v>
      </c>
      <c r="X128" s="102">
        <f t="shared" si="8"/>
        <v>29232.226437392725</v>
      </c>
      <c r="Y128" s="102">
        <f t="shared" si="8"/>
        <v>61783.383414211166</v>
      </c>
      <c r="Z128" s="102">
        <f t="shared" si="8"/>
        <v>10091.280318848771</v>
      </c>
      <c r="AA128" s="102">
        <f t="shared" si="8"/>
        <v>36915.244169033795</v>
      </c>
      <c r="AB128" s="102">
        <f t="shared" si="8"/>
        <v>58788.86606543255</v>
      </c>
      <c r="AC128" s="102">
        <f t="shared" si="8"/>
        <v>59816.585870557166</v>
      </c>
      <c r="AD128" s="102">
        <f t="shared" si="8"/>
        <v>1031274.1219679834</v>
      </c>
    </row>
    <row r="129" spans="1:30" x14ac:dyDescent="0.35">
      <c r="A129" s="50">
        <v>25</v>
      </c>
      <c r="B129" s="102">
        <f t="shared" si="7"/>
        <v>48151.493607019482</v>
      </c>
      <c r="C129" s="102">
        <f t="shared" si="8"/>
        <v>83813.854401736506</v>
      </c>
      <c r="D129" s="102">
        <f t="shared" si="8"/>
        <v>24297.76393065515</v>
      </c>
      <c r="E129" s="102">
        <f t="shared" si="8"/>
        <v>54486.065115172263</v>
      </c>
      <c r="F129" s="102">
        <f t="shared" si="8"/>
        <v>34211.010867153636</v>
      </c>
      <c r="G129" s="102">
        <f t="shared" si="8"/>
        <v>50059.859728687828</v>
      </c>
      <c r="H129" s="102">
        <f t="shared" si="8"/>
        <v>31275.301744034045</v>
      </c>
      <c r="I129" s="102">
        <f t="shared" si="8"/>
        <v>8575.062072398181</v>
      </c>
      <c r="J129" s="102">
        <f t="shared" si="8"/>
        <v>39804.750964331033</v>
      </c>
      <c r="K129" s="102">
        <f t="shared" si="8"/>
        <v>65236.133632509074</v>
      </c>
      <c r="L129" s="102">
        <f t="shared" si="8"/>
        <v>22100.731810309426</v>
      </c>
      <c r="M129" s="102">
        <f t="shared" si="8"/>
        <v>68719.163018908381</v>
      </c>
      <c r="N129" s="102">
        <f t="shared" si="8"/>
        <v>38496.334492044938</v>
      </c>
      <c r="O129" s="102">
        <f t="shared" si="8"/>
        <v>15831.304474307306</v>
      </c>
      <c r="P129" s="102">
        <f t="shared" si="8"/>
        <v>21020.574225591863</v>
      </c>
      <c r="Q129" s="102">
        <f t="shared" si="8"/>
        <v>6523.1192865813427</v>
      </c>
      <c r="R129" s="102">
        <f t="shared" si="8"/>
        <v>40978.262350894758</v>
      </c>
      <c r="S129" s="102">
        <f t="shared" si="8"/>
        <v>59444.098281018254</v>
      </c>
      <c r="T129" s="102">
        <f t="shared" si="8"/>
        <v>33367.588083206996</v>
      </c>
      <c r="U129" s="102">
        <f t="shared" si="8"/>
        <v>6625.7127062235822</v>
      </c>
      <c r="V129" s="102">
        <f t="shared" si="8"/>
        <v>36352.561734423805</v>
      </c>
      <c r="W129" s="102">
        <f t="shared" si="8"/>
        <v>72754.782938894205</v>
      </c>
      <c r="X129" s="102">
        <f t="shared" si="8"/>
        <v>32472.942907756216</v>
      </c>
      <c r="Y129" s="102">
        <f t="shared" si="8"/>
        <v>68685.835222537833</v>
      </c>
      <c r="Z129" s="102">
        <f t="shared" si="8"/>
        <v>11209.631849881242</v>
      </c>
      <c r="AA129" s="102">
        <f t="shared" si="8"/>
        <v>41071.705955225138</v>
      </c>
      <c r="AB129" s="102">
        <f t="shared" si="8"/>
        <v>65437.728741245832</v>
      </c>
      <c r="AC129" s="102">
        <f t="shared" si="8"/>
        <v>66663.904812433117</v>
      </c>
      <c r="AD129" s="102">
        <f t="shared" si="8"/>
        <v>1147667.2789551818</v>
      </c>
    </row>
    <row r="130" spans="1:30" x14ac:dyDescent="0.35">
      <c r="A130" s="50">
        <v>26</v>
      </c>
      <c r="B130" s="102">
        <f t="shared" si="7"/>
        <v>53244.525299416389</v>
      </c>
      <c r="C130" s="102">
        <f t="shared" si="8"/>
        <v>92725.183296548435</v>
      </c>
      <c r="D130" s="102">
        <f t="shared" si="8"/>
        <v>26885.574688431814</v>
      </c>
      <c r="E130" s="102">
        <f t="shared" si="8"/>
        <v>60571.531764043197</v>
      </c>
      <c r="F130" s="102">
        <f t="shared" si="8"/>
        <v>37829.82194244671</v>
      </c>
      <c r="G130" s="102">
        <f t="shared" si="8"/>
        <v>55506.077180395521</v>
      </c>
      <c r="H130" s="102">
        <f t="shared" si="8"/>
        <v>34639.694725872803</v>
      </c>
      <c r="I130" s="102">
        <f t="shared" si="8"/>
        <v>9554.9675420288659</v>
      </c>
      <c r="J130" s="102">
        <f t="shared" si="8"/>
        <v>44056.063753744376</v>
      </c>
      <c r="K130" s="102">
        <f t="shared" si="8"/>
        <v>72303.401416286026</v>
      </c>
      <c r="L130" s="102">
        <f t="shared" si="8"/>
        <v>24449.901932293153</v>
      </c>
      <c r="M130" s="102">
        <f t="shared" si="8"/>
        <v>76074.356493076164</v>
      </c>
      <c r="N130" s="102">
        <f t="shared" si="8"/>
        <v>42640.464543767244</v>
      </c>
      <c r="O130" s="102">
        <f t="shared" si="8"/>
        <v>17488.643423219779</v>
      </c>
      <c r="P130" s="102">
        <f t="shared" si="8"/>
        <v>23270.831416127839</v>
      </c>
      <c r="Q130" s="102">
        <f t="shared" si="8"/>
        <v>7195.3093494234199</v>
      </c>
      <c r="R130" s="102">
        <f t="shared" si="8"/>
        <v>45421.304560684992</v>
      </c>
      <c r="S130" s="102">
        <f t="shared" si="8"/>
        <v>66143.184437564909</v>
      </c>
      <c r="T130" s="102">
        <f t="shared" si="8"/>
        <v>36890.706567039349</v>
      </c>
      <c r="U130" s="102">
        <f t="shared" si="8"/>
        <v>7340.3971702369427</v>
      </c>
      <c r="V130" s="102">
        <f t="shared" si="8"/>
        <v>40505.450421561814</v>
      </c>
      <c r="W130" s="102">
        <f t="shared" si="8"/>
        <v>80743.490893298353</v>
      </c>
      <c r="X130" s="102">
        <f t="shared" si="8"/>
        <v>35925.405920061385</v>
      </c>
      <c r="Y130" s="102">
        <f t="shared" si="8"/>
        <v>76044.611998777662</v>
      </c>
      <c r="Z130" s="102">
        <f t="shared" si="8"/>
        <v>12401.017837646808</v>
      </c>
      <c r="AA130" s="102">
        <f t="shared" si="8"/>
        <v>45506.166270198977</v>
      </c>
      <c r="AB130" s="102">
        <f t="shared" si="8"/>
        <v>72534.207644164475</v>
      </c>
      <c r="AC130" s="102">
        <f t="shared" si="8"/>
        <v>73980.282927989057</v>
      </c>
      <c r="AD130" s="102">
        <f t="shared" si="8"/>
        <v>1271872.5754163465</v>
      </c>
    </row>
    <row r="131" spans="1:30" x14ac:dyDescent="0.35">
      <c r="A131" s="50">
        <v>27</v>
      </c>
      <c r="B131" s="102">
        <f t="shared" si="7"/>
        <v>58654.70549081362</v>
      </c>
      <c r="C131" s="102">
        <f t="shared" si="8"/>
        <v>102195.9133868967</v>
      </c>
      <c r="D131" s="102">
        <f t="shared" si="8"/>
        <v>29636.257649814448</v>
      </c>
      <c r="E131" s="102">
        <f t="shared" si="8"/>
        <v>67067.198523171901</v>
      </c>
      <c r="F131" s="102">
        <f t="shared" si="8"/>
        <v>41674.007196797924</v>
      </c>
      <c r="G131" s="102">
        <f t="shared" si="8"/>
        <v>61306.105080867193</v>
      </c>
      <c r="H131" s="102">
        <f t="shared" si="8"/>
        <v>38219.056160072592</v>
      </c>
      <c r="I131" s="102">
        <f t="shared" si="8"/>
        <v>10602.960038863779</v>
      </c>
      <c r="J131" s="102">
        <f t="shared" si="8"/>
        <v>48576.096420480586</v>
      </c>
      <c r="K131" s="102">
        <f t="shared" si="8"/>
        <v>79826.959579267117</v>
      </c>
      <c r="L131" s="102">
        <f t="shared" si="8"/>
        <v>26946.47724233822</v>
      </c>
      <c r="M131" s="102">
        <f t="shared" si="8"/>
        <v>83895.969229170514</v>
      </c>
      <c r="N131" s="102">
        <f t="shared" si="8"/>
        <v>47049.665192549153</v>
      </c>
      <c r="O131" s="102">
        <f t="shared" si="8"/>
        <v>19247.523929541479</v>
      </c>
      <c r="P131" s="102">
        <f t="shared" si="8"/>
        <v>25663.820910090824</v>
      </c>
      <c r="Q131" s="102">
        <f t="shared" si="8"/>
        <v>7907.6353017140882</v>
      </c>
      <c r="R131" s="102">
        <f t="shared" si="8"/>
        <v>50151.558753900179</v>
      </c>
      <c r="S131" s="102">
        <f t="shared" si="8"/>
        <v>73299.327751106917</v>
      </c>
      <c r="T131" s="102">
        <f t="shared" si="8"/>
        <v>40632.611973925457</v>
      </c>
      <c r="U131" s="102">
        <f t="shared" si="8"/>
        <v>8100.9307881964305</v>
      </c>
      <c r="V131" s="102">
        <f t="shared" si="8"/>
        <v>44946.782405812628</v>
      </c>
      <c r="W131" s="102">
        <f t="shared" si="8"/>
        <v>89258.099159892881</v>
      </c>
      <c r="X131" s="102">
        <f t="shared" si="8"/>
        <v>39594.579627148203</v>
      </c>
      <c r="Y131" s="102">
        <f t="shared" si="8"/>
        <v>83870.720177785377</v>
      </c>
      <c r="Z131" s="102">
        <f t="shared" si="8"/>
        <v>13667.148289449477</v>
      </c>
      <c r="AA131" s="102">
        <f t="shared" si="8"/>
        <v>50225.5143385423</v>
      </c>
      <c r="AB131" s="102">
        <f t="shared" si="8"/>
        <v>80089.560521686173</v>
      </c>
      <c r="AC131" s="102">
        <f t="shared" si="8"/>
        <v>81777.971802106549</v>
      </c>
      <c r="AD131" s="102">
        <f t="shared" si="8"/>
        <v>1404085.1569220028</v>
      </c>
    </row>
    <row r="132" spans="1:30" ht="15" thickBot="1" x14ac:dyDescent="0.4">
      <c r="A132" s="46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</row>
    <row r="133" spans="1:30" x14ac:dyDescent="0.35">
      <c r="A133" s="106" t="s">
        <v>118</v>
      </c>
      <c r="B133" s="107">
        <f>3.3</f>
        <v>3.3</v>
      </c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</row>
    <row r="134" spans="1:30" x14ac:dyDescent="0.35">
      <c r="A134" s="108" t="s">
        <v>107</v>
      </c>
      <c r="B134" s="109">
        <v>24</v>
      </c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</row>
    <row r="135" spans="1:30" ht="15" thickBot="1" x14ac:dyDescent="0.4">
      <c r="A135" s="105" t="s">
        <v>121</v>
      </c>
      <c r="B135" s="114">
        <f>$B$133*$B$134</f>
        <v>79.199999999999989</v>
      </c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</row>
    <row r="136" spans="1:30" ht="15" thickBot="1" x14ac:dyDescent="0.4">
      <c r="A136" s="46"/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</row>
    <row r="137" spans="1:30" x14ac:dyDescent="0.35">
      <c r="A137" s="111" t="s">
        <v>109</v>
      </c>
      <c r="B137" s="113">
        <f>(7.6/$B$134)</f>
        <v>0.31666666666666665</v>
      </c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</row>
    <row r="138" spans="1:30" ht="15" thickBot="1" x14ac:dyDescent="0.4">
      <c r="A138" s="112" t="s">
        <v>110</v>
      </c>
      <c r="B138" s="114">
        <f>$B$137*$B$135</f>
        <v>25.079999999999995</v>
      </c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</row>
    <row r="139" spans="1:30" x14ac:dyDescent="0.35">
      <c r="A139" s="46"/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</row>
    <row r="140" spans="1:30" x14ac:dyDescent="0.35">
      <c r="A140" s="110" t="s">
        <v>111</v>
      </c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</row>
    <row r="141" spans="1:30" x14ac:dyDescent="0.35">
      <c r="A141" s="91" t="s">
        <v>83</v>
      </c>
      <c r="B141" s="91" t="s">
        <v>38</v>
      </c>
      <c r="C141" s="91" t="s">
        <v>39</v>
      </c>
      <c r="D141" s="91" t="s">
        <v>40</v>
      </c>
      <c r="E141" s="91" t="s">
        <v>41</v>
      </c>
      <c r="F141" s="91" t="s">
        <v>42</v>
      </c>
      <c r="G141" s="91" t="s">
        <v>43</v>
      </c>
      <c r="H141" s="91" t="s">
        <v>44</v>
      </c>
      <c r="I141" s="91" t="s">
        <v>45</v>
      </c>
      <c r="J141" s="91" t="s">
        <v>46</v>
      </c>
      <c r="K141" s="91" t="s">
        <v>47</v>
      </c>
      <c r="L141" s="91" t="s">
        <v>48</v>
      </c>
      <c r="M141" s="91" t="s">
        <v>49</v>
      </c>
      <c r="N141" s="91" t="s">
        <v>50</v>
      </c>
      <c r="O141" s="91" t="s">
        <v>51</v>
      </c>
      <c r="P141" s="91" t="s">
        <v>52</v>
      </c>
      <c r="Q141" s="91" t="s">
        <v>53</v>
      </c>
      <c r="R141" s="91" t="s">
        <v>54</v>
      </c>
      <c r="S141" s="91" t="s">
        <v>55</v>
      </c>
      <c r="T141" s="91" t="s">
        <v>56</v>
      </c>
      <c r="U141" s="91" t="s">
        <v>57</v>
      </c>
      <c r="V141" s="91" t="s">
        <v>58</v>
      </c>
      <c r="W141" s="91" t="s">
        <v>59</v>
      </c>
      <c r="X141" s="91" t="s">
        <v>60</v>
      </c>
      <c r="Y141" s="91" t="s">
        <v>61</v>
      </c>
      <c r="Z141" s="91" t="s">
        <v>62</v>
      </c>
      <c r="AA141" s="91" t="s">
        <v>63</v>
      </c>
      <c r="AB141" s="91" t="s">
        <v>64</v>
      </c>
      <c r="AC141" s="91" t="s">
        <v>65</v>
      </c>
      <c r="AD141" s="91" t="s">
        <v>112</v>
      </c>
    </row>
    <row r="142" spans="1:30" x14ac:dyDescent="0.35">
      <c r="A142" s="50">
        <v>2</v>
      </c>
      <c r="B142" s="115">
        <f>B106/$B$138</f>
        <v>1.8219437313240101</v>
      </c>
      <c r="C142" s="115">
        <f t="shared" ref="C142:AD151" si="9">C106/$B$138</f>
        <v>3.0265321134736016</v>
      </c>
      <c r="D142" s="115">
        <f t="shared" si="9"/>
        <v>0.86685332173381835</v>
      </c>
      <c r="E142" s="115">
        <f t="shared" si="9"/>
        <v>1.3521573049438713</v>
      </c>
      <c r="F142" s="115">
        <f t="shared" si="9"/>
        <v>1.2885657485232436</v>
      </c>
      <c r="G142" s="115">
        <f t="shared" si="9"/>
        <v>1.493945177154457</v>
      </c>
      <c r="H142" s="115">
        <f t="shared" si="9"/>
        <v>1.0579322568158955</v>
      </c>
      <c r="I142" s="115">
        <f t="shared" si="9"/>
        <v>0.16308647962419326</v>
      </c>
      <c r="J142" s="115">
        <f t="shared" si="9"/>
        <v>1.3962758488720577</v>
      </c>
      <c r="K142" s="115">
        <f t="shared" si="9"/>
        <v>2.0644435900189393</v>
      </c>
      <c r="L142" s="115">
        <f t="shared" si="9"/>
        <v>0.80356603113338521</v>
      </c>
      <c r="M142" s="115">
        <f t="shared" si="9"/>
        <v>2.3963975998510194</v>
      </c>
      <c r="N142" s="115">
        <f t="shared" si="9"/>
        <v>1.2721353942327465</v>
      </c>
      <c r="O142" s="115">
        <f t="shared" si="9"/>
        <v>0.63317717182452649</v>
      </c>
      <c r="P142" s="115">
        <f t="shared" si="9"/>
        <v>0.72050146222031652</v>
      </c>
      <c r="Q142" s="115">
        <f t="shared" si="9"/>
        <v>0.28570560516253268</v>
      </c>
      <c r="R142" s="115">
        <f t="shared" si="9"/>
        <v>1.2715268625923575</v>
      </c>
      <c r="S142" s="115">
        <f t="shared" si="9"/>
        <v>1.2344064325286421</v>
      </c>
      <c r="T142" s="115">
        <f t="shared" si="9"/>
        <v>1.2709183309519689</v>
      </c>
      <c r="U142" s="115">
        <f t="shared" si="9"/>
        <v>0.22028845382073869</v>
      </c>
      <c r="V142" s="115">
        <f t="shared" si="9"/>
        <v>0.68672795617873927</v>
      </c>
      <c r="W142" s="115">
        <f t="shared" si="9"/>
        <v>2.022150641011919</v>
      </c>
      <c r="X142" s="115">
        <f t="shared" si="9"/>
        <v>1.1787257874330688</v>
      </c>
      <c r="Y142" s="115">
        <f t="shared" si="9"/>
        <v>2.3808800430211057</v>
      </c>
      <c r="Z142" s="115">
        <f t="shared" si="9"/>
        <v>0.40163088265659541</v>
      </c>
      <c r="AA142" s="115">
        <f t="shared" si="9"/>
        <v>1.3488103809217331</v>
      </c>
      <c r="AB142" s="115">
        <f t="shared" si="9"/>
        <v>2.0586625394352458</v>
      </c>
      <c r="AC142" s="115">
        <f t="shared" si="9"/>
        <v>1.9062253635178559</v>
      </c>
      <c r="AD142" s="115">
        <f t="shared" si="9"/>
        <v>36.624172510978582</v>
      </c>
    </row>
    <row r="143" spans="1:30" x14ac:dyDescent="0.35">
      <c r="A143" s="50">
        <v>3</v>
      </c>
      <c r="B143" s="115">
        <f t="shared" ref="B143:Q158" si="10">B107/$B$138</f>
        <v>2.1791119261891878</v>
      </c>
      <c r="C143" s="115">
        <f t="shared" si="10"/>
        <v>3.7392075887765377</v>
      </c>
      <c r="D143" s="115">
        <f t="shared" si="10"/>
        <v>1.0673572611076967</v>
      </c>
      <c r="E143" s="115">
        <f t="shared" si="10"/>
        <v>1.6678139541958996</v>
      </c>
      <c r="F143" s="115">
        <f t="shared" si="10"/>
        <v>1.5611874020293277</v>
      </c>
      <c r="G143" s="115">
        <f t="shared" si="10"/>
        <v>1.9698618664766325</v>
      </c>
      <c r="H143" s="115">
        <f t="shared" si="10"/>
        <v>1.2675094921370977</v>
      </c>
      <c r="I143" s="115">
        <f t="shared" si="10"/>
        <v>0.19651309955613916</v>
      </c>
      <c r="J143" s="115">
        <f t="shared" si="10"/>
        <v>1.7198535342635439</v>
      </c>
      <c r="K143" s="115">
        <f t="shared" si="10"/>
        <v>2.5954285667303418</v>
      </c>
      <c r="L143" s="115">
        <f t="shared" si="10"/>
        <v>0.9800181057494125</v>
      </c>
      <c r="M143" s="115">
        <f t="shared" si="10"/>
        <v>2.8923816949485075</v>
      </c>
      <c r="N143" s="115">
        <f t="shared" si="10"/>
        <v>1.5870252354894867</v>
      </c>
      <c r="O143" s="115">
        <f t="shared" si="10"/>
        <v>0.76494543567963802</v>
      </c>
      <c r="P143" s="115">
        <f t="shared" si="10"/>
        <v>0.89449851612775944</v>
      </c>
      <c r="Q143" s="115">
        <f t="shared" si="10"/>
        <v>0.34025879274998172</v>
      </c>
      <c r="R143" s="115">
        <f t="shared" si="9"/>
        <v>1.6237804633694313</v>
      </c>
      <c r="S143" s="115">
        <f t="shared" si="9"/>
        <v>1.7471470203130079</v>
      </c>
      <c r="T143" s="115">
        <f t="shared" si="9"/>
        <v>1.5382608737477785</v>
      </c>
      <c r="U143" s="115">
        <f t="shared" si="9"/>
        <v>0.26420094495880936</v>
      </c>
      <c r="V143" s="115">
        <f t="shared" si="9"/>
        <v>0.83700023885022246</v>
      </c>
      <c r="W143" s="115">
        <f t="shared" si="9"/>
        <v>2.6332755340522644</v>
      </c>
      <c r="X143" s="115">
        <f t="shared" si="9"/>
        <v>1.4516495446841466</v>
      </c>
      <c r="Y143" s="115">
        <f t="shared" si="9"/>
        <v>2.9185834415559935</v>
      </c>
      <c r="Z143" s="115">
        <f t="shared" si="9"/>
        <v>0.50401970904676441</v>
      </c>
      <c r="AA143" s="115">
        <f t="shared" si="9"/>
        <v>1.6423400338830667</v>
      </c>
      <c r="AB143" s="115">
        <f t="shared" si="9"/>
        <v>2.5368385500108266</v>
      </c>
      <c r="AC143" s="115">
        <f t="shared" si="9"/>
        <v>2.3781724177766099</v>
      </c>
      <c r="AD143" s="115">
        <f t="shared" si="9"/>
        <v>45.498241244456111</v>
      </c>
    </row>
    <row r="144" spans="1:30" x14ac:dyDescent="0.35">
      <c r="A144" s="50">
        <v>4</v>
      </c>
      <c r="B144" s="115">
        <f t="shared" si="10"/>
        <v>7.4919768954646466</v>
      </c>
      <c r="C144" s="115">
        <f t="shared" si="9"/>
        <v>12.824624385862556</v>
      </c>
      <c r="D144" s="115">
        <f t="shared" si="9"/>
        <v>3.7355539395213708</v>
      </c>
      <c r="E144" s="115">
        <f t="shared" si="9"/>
        <v>5.8064969220953282</v>
      </c>
      <c r="F144" s="115">
        <f t="shared" si="9"/>
        <v>5.3265095443914641</v>
      </c>
      <c r="G144" s="115">
        <f t="shared" si="9"/>
        <v>6.7775199803146524</v>
      </c>
      <c r="H144" s="115">
        <f t="shared" si="9"/>
        <v>4.5015696011254898</v>
      </c>
      <c r="I144" s="115">
        <f t="shared" si="9"/>
        <v>0.78811226722731498</v>
      </c>
      <c r="J144" s="115">
        <f t="shared" si="9"/>
        <v>5.9415317342370795</v>
      </c>
      <c r="K144" s="115">
        <f t="shared" si="9"/>
        <v>8.9294838501736606</v>
      </c>
      <c r="L144" s="115">
        <f t="shared" si="9"/>
        <v>3.3955117307644143</v>
      </c>
      <c r="M144" s="115">
        <f t="shared" si="9"/>
        <v>10.164438586670046</v>
      </c>
      <c r="N144" s="115">
        <f t="shared" si="9"/>
        <v>5.5646618494414621</v>
      </c>
      <c r="O144" s="115">
        <f t="shared" si="9"/>
        <v>2.6123098203422535</v>
      </c>
      <c r="P144" s="115">
        <f t="shared" si="9"/>
        <v>3.1512214797079725</v>
      </c>
      <c r="Q144" s="115">
        <f t="shared" si="9"/>
        <v>1.1539338492113336</v>
      </c>
      <c r="R144" s="115">
        <f t="shared" si="9"/>
        <v>5.6419999691226481</v>
      </c>
      <c r="S144" s="115">
        <f t="shared" si="9"/>
        <v>6.4387053607589841</v>
      </c>
      <c r="T144" s="115">
        <f t="shared" si="9"/>
        <v>5.2896818683528046</v>
      </c>
      <c r="U144" s="115">
        <f t="shared" si="9"/>
        <v>0.91700913336262346</v>
      </c>
      <c r="V144" s="115">
        <f t="shared" si="9"/>
        <v>3.458118780030135</v>
      </c>
      <c r="W144" s="115">
        <f t="shared" si="9"/>
        <v>9.4990852395715955</v>
      </c>
      <c r="X144" s="115">
        <f t="shared" si="9"/>
        <v>4.9226326971674972</v>
      </c>
      <c r="Y144" s="115">
        <f t="shared" si="9"/>
        <v>9.9815277956780371</v>
      </c>
      <c r="Z144" s="115">
        <f t="shared" si="9"/>
        <v>1.7370387198234438</v>
      </c>
      <c r="AA144" s="115">
        <f t="shared" si="9"/>
        <v>5.8052693328940386</v>
      </c>
      <c r="AB144" s="115">
        <f t="shared" si="9"/>
        <v>9.0203254510690218</v>
      </c>
      <c r="AC144" s="115">
        <f t="shared" si="9"/>
        <v>8.4740482564955713</v>
      </c>
      <c r="AD144" s="115">
        <f t="shared" si="9"/>
        <v>159.35089904087747</v>
      </c>
    </row>
    <row r="145" spans="1:30" x14ac:dyDescent="0.35">
      <c r="A145" s="50">
        <v>5</v>
      </c>
      <c r="B145" s="115">
        <f t="shared" si="10"/>
        <v>13.505729294726038</v>
      </c>
      <c r="C145" s="115">
        <f t="shared" si="9"/>
        <v>22.766986240220536</v>
      </c>
      <c r="D145" s="115">
        <f t="shared" si="9"/>
        <v>6.5051622600098016</v>
      </c>
      <c r="E145" s="115">
        <f t="shared" si="9"/>
        <v>11.794527649342681</v>
      </c>
      <c r="F145" s="115">
        <f t="shared" si="9"/>
        <v>9.5035509837788688</v>
      </c>
      <c r="G145" s="115">
        <f t="shared" si="9"/>
        <v>12.346179254365127</v>
      </c>
      <c r="H145" s="115">
        <f t="shared" si="9"/>
        <v>8.0411333955624986</v>
      </c>
      <c r="I145" s="115">
        <f t="shared" si="9"/>
        <v>1.6722615320876544</v>
      </c>
      <c r="J145" s="115">
        <f t="shared" si="9"/>
        <v>10.689061099670248</v>
      </c>
      <c r="K145" s="115">
        <f t="shared" si="9"/>
        <v>16.157983678088865</v>
      </c>
      <c r="L145" s="115">
        <f t="shared" si="9"/>
        <v>5.9837974097729001</v>
      </c>
      <c r="M145" s="115">
        <f t="shared" si="9"/>
        <v>18.163399512817527</v>
      </c>
      <c r="N145" s="115">
        <f t="shared" si="9"/>
        <v>9.8042551920067922</v>
      </c>
      <c r="O145" s="115">
        <f t="shared" si="9"/>
        <v>4.6057500670305522</v>
      </c>
      <c r="P145" s="115">
        <f t="shared" si="9"/>
        <v>5.5857429183057228</v>
      </c>
      <c r="Q145" s="115">
        <f t="shared" si="9"/>
        <v>2.03137591025913</v>
      </c>
      <c r="R145" s="115">
        <f t="shared" si="9"/>
        <v>10.345090098891543</v>
      </c>
      <c r="S145" s="115">
        <f t="shared" si="9"/>
        <v>12.393772726170988</v>
      </c>
      <c r="T145" s="115">
        <f t="shared" si="9"/>
        <v>9.2958703795351258</v>
      </c>
      <c r="U145" s="115">
        <f t="shared" si="9"/>
        <v>1.7176916642659734</v>
      </c>
      <c r="V145" s="115">
        <f t="shared" si="9"/>
        <v>6.9789336384408438</v>
      </c>
      <c r="W145" s="115">
        <f t="shared" si="9"/>
        <v>16.850252358901344</v>
      </c>
      <c r="X145" s="115">
        <f t="shared" si="9"/>
        <v>8.7377287556300605</v>
      </c>
      <c r="Y145" s="115">
        <f t="shared" si="9"/>
        <v>17.7848150779982</v>
      </c>
      <c r="Z145" s="115">
        <f t="shared" si="9"/>
        <v>3.0654522522227765</v>
      </c>
      <c r="AA145" s="115">
        <f t="shared" si="9"/>
        <v>10.182839626826119</v>
      </c>
      <c r="AB145" s="115">
        <f t="shared" si="9"/>
        <v>16.354847584194914</v>
      </c>
      <c r="AC145" s="115">
        <f t="shared" si="9"/>
        <v>15.571718639025789</v>
      </c>
      <c r="AD145" s="115">
        <f t="shared" si="9"/>
        <v>288.43590920014861</v>
      </c>
    </row>
    <row r="146" spans="1:30" x14ac:dyDescent="0.35">
      <c r="A146" s="50">
        <v>6</v>
      </c>
      <c r="B146" s="115">
        <f t="shared" si="10"/>
        <v>21.964177515552979</v>
      </c>
      <c r="C146" s="115">
        <f t="shared" si="9"/>
        <v>37.509534969862223</v>
      </c>
      <c r="D146" s="115">
        <f t="shared" si="9"/>
        <v>10.802404493312626</v>
      </c>
      <c r="E146" s="115">
        <f t="shared" si="9"/>
        <v>20.274077998318624</v>
      </c>
      <c r="F146" s="115">
        <f t="shared" si="9"/>
        <v>15.630751956232665</v>
      </c>
      <c r="G146" s="115">
        <f t="shared" si="9"/>
        <v>20.484006148880368</v>
      </c>
      <c r="H146" s="115">
        <f t="shared" si="9"/>
        <v>13.403378697730128</v>
      </c>
      <c r="I146" s="115">
        <f t="shared" si="9"/>
        <v>2.7504145827834852</v>
      </c>
      <c r="J146" s="115">
        <f t="shared" si="9"/>
        <v>17.498756685807479</v>
      </c>
      <c r="K146" s="115">
        <f t="shared" si="9"/>
        <v>27.21593938384331</v>
      </c>
      <c r="L146" s="115">
        <f t="shared" si="9"/>
        <v>9.9235527443507632</v>
      </c>
      <c r="M146" s="115">
        <f t="shared" si="9"/>
        <v>30.126468657733209</v>
      </c>
      <c r="N146" s="115">
        <f t="shared" si="9"/>
        <v>16.580765790130712</v>
      </c>
      <c r="O146" s="115">
        <f t="shared" si="9"/>
        <v>7.4826932310396757</v>
      </c>
      <c r="P146" s="115">
        <f t="shared" si="9"/>
        <v>9.1550022270399829</v>
      </c>
      <c r="Q146" s="115">
        <f t="shared" si="9"/>
        <v>3.2414329688431498</v>
      </c>
      <c r="R146" s="115">
        <f t="shared" si="9"/>
        <v>17.007738299747814</v>
      </c>
      <c r="S146" s="115">
        <f t="shared" si="9"/>
        <v>20.626330318752736</v>
      </c>
      <c r="T146" s="115">
        <f t="shared" si="9"/>
        <v>15.097036319211291</v>
      </c>
      <c r="U146" s="115">
        <f t="shared" si="9"/>
        <v>2.8393671889537138</v>
      </c>
      <c r="V146" s="115">
        <f t="shared" si="9"/>
        <v>11.663465721040446</v>
      </c>
      <c r="W146" s="115">
        <f t="shared" si="9"/>
        <v>28.4932988084478</v>
      </c>
      <c r="X146" s="115">
        <f t="shared" si="9"/>
        <v>14.652273288360142</v>
      </c>
      <c r="Y146" s="115">
        <f t="shared" si="9"/>
        <v>29.742193399077816</v>
      </c>
      <c r="Z146" s="115">
        <f t="shared" si="9"/>
        <v>5.0240431964945422</v>
      </c>
      <c r="AA146" s="115">
        <f t="shared" si="9"/>
        <v>17.288828535245738</v>
      </c>
      <c r="AB146" s="115">
        <f t="shared" si="9"/>
        <v>27.287101468779493</v>
      </c>
      <c r="AC146" s="115">
        <f t="shared" si="9"/>
        <v>26.543457681196379</v>
      </c>
      <c r="AD146" s="115">
        <f t="shared" si="9"/>
        <v>480.30849227676924</v>
      </c>
    </row>
    <row r="147" spans="1:30" x14ac:dyDescent="0.35">
      <c r="A147" s="50">
        <v>7</v>
      </c>
      <c r="B147" s="115">
        <f t="shared" si="10"/>
        <v>24.201888818449646</v>
      </c>
      <c r="C147" s="115">
        <f t="shared" si="9"/>
        <v>41.342769737656162</v>
      </c>
      <c r="D147" s="115">
        <f t="shared" si="9"/>
        <v>11.918636320765744</v>
      </c>
      <c r="E147" s="115">
        <f t="shared" si="9"/>
        <v>22.790471359411598</v>
      </c>
      <c r="F147" s="115">
        <f t="shared" si="9"/>
        <v>17.22321360431707</v>
      </c>
      <c r="G147" s="115">
        <f t="shared" si="9"/>
        <v>22.570917532450128</v>
      </c>
      <c r="H147" s="115">
        <f t="shared" si="9"/>
        <v>14.984548690120613</v>
      </c>
      <c r="I147" s="115">
        <f t="shared" si="9"/>
        <v>3.2541013638932781</v>
      </c>
      <c r="J147" s="115">
        <f t="shared" si="9"/>
        <v>19.305054356398195</v>
      </c>
      <c r="K147" s="115">
        <f t="shared" si="9"/>
        <v>30.517981947644905</v>
      </c>
      <c r="L147" s="115">
        <f t="shared" si="9"/>
        <v>10.934564703491992</v>
      </c>
      <c r="M147" s="115">
        <f t="shared" si="9"/>
        <v>33.195754515764321</v>
      </c>
      <c r="N147" s="115">
        <f t="shared" si="9"/>
        <v>18.160237972956224</v>
      </c>
      <c r="O147" s="115">
        <f t="shared" si="9"/>
        <v>8.1783800543149141</v>
      </c>
      <c r="P147" s="115">
        <f t="shared" si="9"/>
        <v>10.040666979434562</v>
      </c>
      <c r="Q147" s="115">
        <f t="shared" si="9"/>
        <v>3.5167818354364706</v>
      </c>
      <c r="R147" s="115">
        <f t="shared" si="9"/>
        <v>18.716963748465673</v>
      </c>
      <c r="S147" s="115">
        <f t="shared" si="9"/>
        <v>23.076675455272092</v>
      </c>
      <c r="T147" s="115">
        <f t="shared" si="9"/>
        <v>17.109516086783454</v>
      </c>
      <c r="U147" s="115">
        <f t="shared" si="9"/>
        <v>3.1090390139365898</v>
      </c>
      <c r="V147" s="115">
        <f t="shared" si="9"/>
        <v>13.800526266149806</v>
      </c>
      <c r="W147" s="115">
        <f t="shared" si="9"/>
        <v>32.094064776904062</v>
      </c>
      <c r="X147" s="115">
        <f t="shared" si="9"/>
        <v>16.094079637086633</v>
      </c>
      <c r="Y147" s="115">
        <f t="shared" si="9"/>
        <v>33.776003915591076</v>
      </c>
      <c r="Z147" s="115">
        <f t="shared" si="9"/>
        <v>5.4731632578253206</v>
      </c>
      <c r="AA147" s="115">
        <f t="shared" si="9"/>
        <v>19.68143234547501</v>
      </c>
      <c r="AB147" s="115">
        <f t="shared" si="9"/>
        <v>30.06711248156331</v>
      </c>
      <c r="AC147" s="115">
        <f t="shared" si="9"/>
        <v>29.569195766847116</v>
      </c>
      <c r="AD147" s="115">
        <f t="shared" si="9"/>
        <v>534.70374254440594</v>
      </c>
    </row>
    <row r="148" spans="1:30" x14ac:dyDescent="0.35">
      <c r="A148" s="50">
        <v>8</v>
      </c>
      <c r="B148" s="115">
        <f t="shared" si="10"/>
        <v>104.9430856911563</v>
      </c>
      <c r="C148" s="115">
        <f t="shared" si="9"/>
        <v>179.92149697019883</v>
      </c>
      <c r="D148" s="115">
        <f t="shared" si="9"/>
        <v>51.898175748109708</v>
      </c>
      <c r="E148" s="115">
        <f t="shared" si="9"/>
        <v>99.611369746414582</v>
      </c>
      <c r="F148" s="115">
        <f t="shared" si="9"/>
        <v>74.544186707257381</v>
      </c>
      <c r="G148" s="115">
        <f t="shared" si="9"/>
        <v>100.11960237644662</v>
      </c>
      <c r="H148" s="115">
        <f t="shared" si="9"/>
        <v>64.816453983892686</v>
      </c>
      <c r="I148" s="115">
        <f t="shared" si="9"/>
        <v>14.361023744218192</v>
      </c>
      <c r="J148" s="115">
        <f t="shared" si="9"/>
        <v>84.310929591185015</v>
      </c>
      <c r="K148" s="115">
        <f t="shared" si="9"/>
        <v>132.25508417428935</v>
      </c>
      <c r="L148" s="115">
        <f t="shared" si="9"/>
        <v>47.481353793822549</v>
      </c>
      <c r="M148" s="115">
        <f t="shared" si="9"/>
        <v>144.62293598114846</v>
      </c>
      <c r="N148" s="115">
        <f t="shared" si="9"/>
        <v>79.606843015403797</v>
      </c>
      <c r="O148" s="115">
        <f t="shared" si="9"/>
        <v>35.521496119969122</v>
      </c>
      <c r="P148" s="115">
        <f t="shared" si="9"/>
        <v>44.216916695471639</v>
      </c>
      <c r="Q148" s="115">
        <f t="shared" si="9"/>
        <v>15.27127897212366</v>
      </c>
      <c r="R148" s="115">
        <f t="shared" si="9"/>
        <v>82.855727312043726</v>
      </c>
      <c r="S148" s="115">
        <f t="shared" si="9"/>
        <v>105.12235998652785</v>
      </c>
      <c r="T148" s="115">
        <f t="shared" si="9"/>
        <v>73.090798837356232</v>
      </c>
      <c r="U148" s="115">
        <f t="shared" si="9"/>
        <v>13.616684324796086</v>
      </c>
      <c r="V148" s="115">
        <f t="shared" si="9"/>
        <v>60.955919613194446</v>
      </c>
      <c r="W148" s="115">
        <f t="shared" si="9"/>
        <v>141.15169808073358</v>
      </c>
      <c r="X148" s="115">
        <f t="shared" si="9"/>
        <v>69.718100872578006</v>
      </c>
      <c r="Y148" s="115">
        <f t="shared" si="9"/>
        <v>144.12837550505353</v>
      </c>
      <c r="Z148" s="115">
        <f t="shared" si="9"/>
        <v>24.09044542646059</v>
      </c>
      <c r="AA148" s="115">
        <f t="shared" si="9"/>
        <v>84.155414505853244</v>
      </c>
      <c r="AB148" s="115">
        <f t="shared" si="9"/>
        <v>132.22623835604131</v>
      </c>
      <c r="AC148" s="115">
        <f t="shared" si="9"/>
        <v>129.54441352360121</v>
      </c>
      <c r="AD148" s="115">
        <f t="shared" si="9"/>
        <v>2334.1584096553479</v>
      </c>
    </row>
    <row r="149" spans="1:30" x14ac:dyDescent="0.35">
      <c r="A149" s="50">
        <v>9</v>
      </c>
      <c r="B149" s="115">
        <f t="shared" si="10"/>
        <v>141.50479980723307</v>
      </c>
      <c r="C149" s="115">
        <f t="shared" si="9"/>
        <v>243.00012201474428</v>
      </c>
      <c r="D149" s="115">
        <f t="shared" si="9"/>
        <v>70.13129312248293</v>
      </c>
      <c r="E149" s="115">
        <f t="shared" si="9"/>
        <v>137.06729225024071</v>
      </c>
      <c r="F149" s="115">
        <f t="shared" si="9"/>
        <v>100.51743112906331</v>
      </c>
      <c r="G149" s="115">
        <f t="shared" si="9"/>
        <v>136.29243761866869</v>
      </c>
      <c r="H149" s="115">
        <f t="shared" si="9"/>
        <v>87.879348991325429</v>
      </c>
      <c r="I149" s="115">
        <f t="shared" si="9"/>
        <v>19.986626209134378</v>
      </c>
      <c r="J149" s="115">
        <f t="shared" si="9"/>
        <v>114.0354735268797</v>
      </c>
      <c r="K149" s="115">
        <f t="shared" si="9"/>
        <v>179.75897594950231</v>
      </c>
      <c r="L149" s="115">
        <f t="shared" si="9"/>
        <v>64.122256724221216</v>
      </c>
      <c r="M149" s="115">
        <f t="shared" si="9"/>
        <v>195.74888230321537</v>
      </c>
      <c r="N149" s="115">
        <f t="shared" si="9"/>
        <v>107.95886870158289</v>
      </c>
      <c r="O149" s="115">
        <f t="shared" si="9"/>
        <v>47.750627259247416</v>
      </c>
      <c r="P149" s="115">
        <f t="shared" si="9"/>
        <v>59.851395138904216</v>
      </c>
      <c r="Q149" s="115">
        <f t="shared" si="9"/>
        <v>20.4400924286393</v>
      </c>
      <c r="R149" s="115">
        <f t="shared" si="9"/>
        <v>112.65027919188803</v>
      </c>
      <c r="S149" s="115">
        <f t="shared" si="9"/>
        <v>145.25960839418221</v>
      </c>
      <c r="T149" s="115">
        <f t="shared" si="9"/>
        <v>98.502359712720406</v>
      </c>
      <c r="U149" s="115">
        <f t="shared" si="9"/>
        <v>18.479106541787303</v>
      </c>
      <c r="V149" s="115">
        <f t="shared" si="9"/>
        <v>84.820023426063386</v>
      </c>
      <c r="W149" s="115">
        <f t="shared" si="9"/>
        <v>192.83207896854032</v>
      </c>
      <c r="X149" s="115">
        <f t="shared" si="9"/>
        <v>94.159221824507696</v>
      </c>
      <c r="Y149" s="115">
        <f t="shared" si="9"/>
        <v>195.14268706184811</v>
      </c>
      <c r="Z149" s="115">
        <f t="shared" si="9"/>
        <v>32.53237244251067</v>
      </c>
      <c r="AA149" s="115">
        <f t="shared" si="9"/>
        <v>114.24517473649814</v>
      </c>
      <c r="AB149" s="115">
        <f t="shared" si="9"/>
        <v>179.78740353849903</v>
      </c>
      <c r="AC149" s="115">
        <f t="shared" si="9"/>
        <v>176.94111495983216</v>
      </c>
      <c r="AD149" s="115">
        <f t="shared" si="9"/>
        <v>3171.3973539739632</v>
      </c>
    </row>
    <row r="150" spans="1:30" x14ac:dyDescent="0.35">
      <c r="A150" s="50">
        <v>10</v>
      </c>
      <c r="B150" s="115">
        <f t="shared" si="10"/>
        <v>184.94772095000513</v>
      </c>
      <c r="C150" s="115">
        <f t="shared" si="9"/>
        <v>318.0611463581551</v>
      </c>
      <c r="D150" s="115">
        <f t="shared" si="9"/>
        <v>91.838580858482928</v>
      </c>
      <c r="E150" s="115">
        <f t="shared" si="9"/>
        <v>182.34296674394659</v>
      </c>
      <c r="F150" s="115">
        <f t="shared" si="9"/>
        <v>131.37971249961922</v>
      </c>
      <c r="G150" s="115">
        <f t="shared" si="9"/>
        <v>179.63482390819303</v>
      </c>
      <c r="H150" s="115">
        <f t="shared" si="9"/>
        <v>115.41753761368929</v>
      </c>
      <c r="I150" s="115">
        <f t="shared" si="9"/>
        <v>26.845196573188709</v>
      </c>
      <c r="J150" s="115">
        <f t="shared" si="9"/>
        <v>149.45265859110674</v>
      </c>
      <c r="K150" s="115">
        <f t="shared" si="9"/>
        <v>236.60285675894758</v>
      </c>
      <c r="L150" s="115">
        <f t="shared" si="9"/>
        <v>83.922711637671142</v>
      </c>
      <c r="M150" s="115">
        <f t="shared" si="9"/>
        <v>256.7042597735956</v>
      </c>
      <c r="N150" s="115">
        <f t="shared" si="9"/>
        <v>141.81977523171534</v>
      </c>
      <c r="O150" s="115">
        <f t="shared" si="9"/>
        <v>62.24039868765508</v>
      </c>
      <c r="P150" s="115">
        <f t="shared" si="9"/>
        <v>78.492646371236418</v>
      </c>
      <c r="Q150" s="115">
        <f t="shared" si="9"/>
        <v>26.539273922859763</v>
      </c>
      <c r="R150" s="115">
        <f t="shared" si="9"/>
        <v>148.31215551764572</v>
      </c>
      <c r="S150" s="115">
        <f t="shared" si="9"/>
        <v>193.93435822587003</v>
      </c>
      <c r="T150" s="115">
        <f t="shared" si="9"/>
        <v>128.6817568277265</v>
      </c>
      <c r="U150" s="115">
        <f t="shared" si="9"/>
        <v>24.289825059050813</v>
      </c>
      <c r="V150" s="115">
        <f t="shared" si="9"/>
        <v>113.91096136636416</v>
      </c>
      <c r="W150" s="115">
        <f t="shared" si="9"/>
        <v>254.93994752345023</v>
      </c>
      <c r="X150" s="115">
        <f t="shared" si="9"/>
        <v>123.24280248967274</v>
      </c>
      <c r="Y150" s="115">
        <f t="shared" si="9"/>
        <v>255.98240086672226</v>
      </c>
      <c r="Z150" s="115">
        <f t="shared" si="9"/>
        <v>42.5768311152612</v>
      </c>
      <c r="AA150" s="115">
        <f t="shared" si="9"/>
        <v>150.21370677533565</v>
      </c>
      <c r="AB150" s="115">
        <f t="shared" si="9"/>
        <v>236.71818159460096</v>
      </c>
      <c r="AC150" s="115">
        <f t="shared" si="9"/>
        <v>233.89197197886534</v>
      </c>
      <c r="AD150" s="115">
        <f t="shared" si="9"/>
        <v>4172.9371658206328</v>
      </c>
    </row>
    <row r="151" spans="1:30" x14ac:dyDescent="0.35">
      <c r="A151" s="50">
        <v>11</v>
      </c>
      <c r="B151" s="115">
        <f t="shared" si="10"/>
        <v>235.6959515547814</v>
      </c>
      <c r="C151" s="115">
        <f t="shared" si="9"/>
        <v>405.85982573759742</v>
      </c>
      <c r="D151" s="115">
        <f t="shared" si="9"/>
        <v>117.24061185637483</v>
      </c>
      <c r="E151" s="115">
        <f t="shared" si="9"/>
        <v>236.0371464057977</v>
      </c>
      <c r="F151" s="115">
        <f t="shared" si="9"/>
        <v>167.43245264791216</v>
      </c>
      <c r="G151" s="115">
        <f t="shared" si="9"/>
        <v>230.64346073740472</v>
      </c>
      <c r="H151" s="115">
        <f t="shared" si="9"/>
        <v>147.72726382645928</v>
      </c>
      <c r="I151" s="115">
        <f t="shared" si="9"/>
        <v>35.039139786180186</v>
      </c>
      <c r="J151" s="115">
        <f t="shared" si="9"/>
        <v>190.92823206139252</v>
      </c>
      <c r="K151" s="115">
        <f t="shared" si="9"/>
        <v>303.42293322573539</v>
      </c>
      <c r="L151" s="115">
        <f t="shared" si="9"/>
        <v>107.0816336115148</v>
      </c>
      <c r="M151" s="115">
        <f t="shared" si="9"/>
        <v>328.12628488018157</v>
      </c>
      <c r="N151" s="115">
        <f t="shared" si="9"/>
        <v>181.55529102176999</v>
      </c>
      <c r="O151" s="115">
        <f t="shared" si="9"/>
        <v>79.123923623491834</v>
      </c>
      <c r="P151" s="115">
        <f t="shared" si="9"/>
        <v>100.33572544737974</v>
      </c>
      <c r="Q151" s="115">
        <f t="shared" si="9"/>
        <v>33.619727344833152</v>
      </c>
      <c r="R151" s="115">
        <f t="shared" si="9"/>
        <v>190.24236186135215</v>
      </c>
      <c r="S151" s="115">
        <f t="shared" si="9"/>
        <v>251.82191549143116</v>
      </c>
      <c r="T151" s="115">
        <f t="shared" si="9"/>
        <v>163.92059354578774</v>
      </c>
      <c r="U151" s="115">
        <f t="shared" ref="C151:AD160" si="11">U115/$B$138</f>
        <v>31.112312313014858</v>
      </c>
      <c r="V151" s="115">
        <f t="shared" si="11"/>
        <v>148.66239822157297</v>
      </c>
      <c r="W151" s="115">
        <f t="shared" si="11"/>
        <v>328.22424928102942</v>
      </c>
      <c r="X151" s="115">
        <f t="shared" si="11"/>
        <v>157.26140359608857</v>
      </c>
      <c r="Y151" s="115">
        <f t="shared" si="11"/>
        <v>327.28706032854234</v>
      </c>
      <c r="Z151" s="115">
        <f t="shared" si="11"/>
        <v>54.324665233072949</v>
      </c>
      <c r="AA151" s="115">
        <f t="shared" si="11"/>
        <v>192.45603204829567</v>
      </c>
      <c r="AB151" s="115">
        <f t="shared" si="11"/>
        <v>303.6594626536758</v>
      </c>
      <c r="AC151" s="115">
        <f t="shared" si="11"/>
        <v>301.08192794517407</v>
      </c>
      <c r="AD151" s="115">
        <f t="shared" si="11"/>
        <v>5349.9239862878449</v>
      </c>
    </row>
    <row r="152" spans="1:30" x14ac:dyDescent="0.35">
      <c r="A152" s="50">
        <v>12</v>
      </c>
      <c r="B152" s="115">
        <f t="shared" si="10"/>
        <v>294.1566355374631</v>
      </c>
      <c r="C152" s="115">
        <f t="shared" si="11"/>
        <v>507.12198258591815</v>
      </c>
      <c r="D152" s="115">
        <f t="shared" si="11"/>
        <v>146.54943436466877</v>
      </c>
      <c r="E152" s="115">
        <f t="shared" si="11"/>
        <v>298.72998864854594</v>
      </c>
      <c r="F152" s="115">
        <f t="shared" si="11"/>
        <v>208.9650251074309</v>
      </c>
      <c r="G152" s="115">
        <f t="shared" si="11"/>
        <v>289.7976956525365</v>
      </c>
      <c r="H152" s="115">
        <f t="shared" si="11"/>
        <v>185.09386053732536</v>
      </c>
      <c r="I152" s="115">
        <f t="shared" si="11"/>
        <v>44.667975006008604</v>
      </c>
      <c r="J152" s="115">
        <f t="shared" si="11"/>
        <v>238.81399807282395</v>
      </c>
      <c r="K152" s="115">
        <f t="shared" si="11"/>
        <v>380.83274425104179</v>
      </c>
      <c r="L152" s="115">
        <f t="shared" si="11"/>
        <v>133.7901753214916</v>
      </c>
      <c r="M152" s="115">
        <f t="shared" si="11"/>
        <v>410.62813149909363</v>
      </c>
      <c r="N152" s="115">
        <f t="shared" si="11"/>
        <v>227.51771962995525</v>
      </c>
      <c r="O152" s="115">
        <f t="shared" si="11"/>
        <v>98.528708054435654</v>
      </c>
      <c r="P152" s="115">
        <f t="shared" si="11"/>
        <v>125.56833368409103</v>
      </c>
      <c r="Q152" s="115">
        <f t="shared" si="11"/>
        <v>41.730026483907189</v>
      </c>
      <c r="R152" s="115">
        <f t="shared" si="11"/>
        <v>238.82767184768716</v>
      </c>
      <c r="S152" s="115">
        <f t="shared" si="11"/>
        <v>319.5774085273074</v>
      </c>
      <c r="T152" s="115">
        <f t="shared" si="11"/>
        <v>204.49871004249465</v>
      </c>
      <c r="U152" s="115">
        <f t="shared" si="11"/>
        <v>39.00773277694573</v>
      </c>
      <c r="V152" s="115">
        <f t="shared" si="11"/>
        <v>189.49576262185676</v>
      </c>
      <c r="W152" s="115">
        <f t="shared" si="11"/>
        <v>413.40884642244191</v>
      </c>
      <c r="X152" s="115">
        <f t="shared" si="11"/>
        <v>196.49618191396155</v>
      </c>
      <c r="Y152" s="115">
        <f t="shared" si="11"/>
        <v>409.67219107217409</v>
      </c>
      <c r="Z152" s="115">
        <f t="shared" si="11"/>
        <v>67.872781209000593</v>
      </c>
      <c r="AA152" s="115">
        <f t="shared" si="11"/>
        <v>241.35287312003749</v>
      </c>
      <c r="AB152" s="115">
        <f t="shared" si="11"/>
        <v>381.22941264913453</v>
      </c>
      <c r="AC152" s="115">
        <f t="shared" si="11"/>
        <v>379.17293629076136</v>
      </c>
      <c r="AD152" s="115">
        <f t="shared" si="11"/>
        <v>6713.1049429305394</v>
      </c>
    </row>
    <row r="153" spans="1:30" x14ac:dyDescent="0.35">
      <c r="A153" s="50">
        <v>13</v>
      </c>
      <c r="B153" s="115">
        <f t="shared" si="10"/>
        <v>360.7221071976511</v>
      </c>
      <c r="C153" s="115">
        <f t="shared" si="11"/>
        <v>622.54770737434205</v>
      </c>
      <c r="D153" s="115">
        <f t="shared" si="11"/>
        <v>179.96964128311052</v>
      </c>
      <c r="E153" s="115">
        <f t="shared" si="11"/>
        <v>370.98521417358609</v>
      </c>
      <c r="F153" s="115">
        <f t="shared" si="11"/>
        <v>256.25628164874854</v>
      </c>
      <c r="G153" s="115">
        <f t="shared" si="11"/>
        <v>357.56163039638943</v>
      </c>
      <c r="H153" s="115">
        <f t="shared" si="11"/>
        <v>227.79309768616017</v>
      </c>
      <c r="I153" s="115">
        <f t="shared" si="11"/>
        <v>55.828656651991224</v>
      </c>
      <c r="J153" s="115">
        <f t="shared" si="11"/>
        <v>293.44955925984971</v>
      </c>
      <c r="K153" s="115">
        <f t="shared" si="11"/>
        <v>469.42593105266184</v>
      </c>
      <c r="L153" s="115">
        <f t="shared" si="11"/>
        <v>164.23270358594786</v>
      </c>
      <c r="M153" s="115">
        <f t="shared" si="11"/>
        <v>504.80192440301761</v>
      </c>
      <c r="N153" s="115">
        <f t="shared" si="11"/>
        <v>280.04759662439398</v>
      </c>
      <c r="O153" s="115">
        <f t="shared" si="11"/>
        <v>120.57737175697427</v>
      </c>
      <c r="P153" s="115">
        <f t="shared" si="11"/>
        <v>154.37173403481248</v>
      </c>
      <c r="Q153" s="115">
        <f t="shared" si="11"/>
        <v>50.916721160836346</v>
      </c>
      <c r="R153" s="115">
        <f t="shared" si="11"/>
        <v>294.44236401873621</v>
      </c>
      <c r="S153" s="115">
        <f t="shared" si="11"/>
        <v>397.8380929124823</v>
      </c>
      <c r="T153" s="115">
        <f t="shared" si="11"/>
        <v>250.68567767807875</v>
      </c>
      <c r="U153" s="115">
        <f t="shared" si="11"/>
        <v>48.035226923227022</v>
      </c>
      <c r="V153" s="115">
        <f t="shared" si="11"/>
        <v>236.82160915690613</v>
      </c>
      <c r="W153" s="115">
        <f t="shared" si="11"/>
        <v>511.19551668857997</v>
      </c>
      <c r="X153" s="115">
        <f t="shared" si="11"/>
        <v>241.21832443798084</v>
      </c>
      <c r="Y153" s="115">
        <f t="shared" si="11"/>
        <v>503.73228695060084</v>
      </c>
      <c r="Z153" s="115">
        <f t="shared" si="11"/>
        <v>83.314643498475675</v>
      </c>
      <c r="AA153" s="115">
        <f t="shared" si="11"/>
        <v>297.27241033812692</v>
      </c>
      <c r="AB153" s="115">
        <f t="shared" si="11"/>
        <v>470.02624568576977</v>
      </c>
      <c r="AC153" s="115">
        <f t="shared" si="11"/>
        <v>468.80671135208013</v>
      </c>
      <c r="AD153" s="115">
        <f t="shared" si="11"/>
        <v>8272.8769879315169</v>
      </c>
    </row>
    <row r="154" spans="1:30" x14ac:dyDescent="0.35">
      <c r="A154" s="50">
        <v>14</v>
      </c>
      <c r="B154" s="115">
        <f t="shared" si="10"/>
        <v>435.77161239616015</v>
      </c>
      <c r="C154" s="115">
        <f t="shared" si="11"/>
        <v>752.81432639213313</v>
      </c>
      <c r="D154" s="115">
        <f t="shared" si="11"/>
        <v>217.69922784681356</v>
      </c>
      <c r="E154" s="115">
        <f t="shared" si="11"/>
        <v>453.35185834733545</v>
      </c>
      <c r="F154" s="115">
        <f t="shared" si="11"/>
        <v>309.57577498447546</v>
      </c>
      <c r="G154" s="115">
        <f t="shared" si="11"/>
        <v>434.38581819493641</v>
      </c>
      <c r="H154" s="115">
        <f t="shared" si="11"/>
        <v>276.09226587268859</v>
      </c>
      <c r="I154" s="115">
        <f t="shared" si="11"/>
        <v>68.615836545093529</v>
      </c>
      <c r="J154" s="115">
        <f t="shared" si="11"/>
        <v>355.16371455006635</v>
      </c>
      <c r="K154" s="115">
        <f t="shared" si="11"/>
        <v>569.77846728739473</v>
      </c>
      <c r="L154" s="115">
        <f t="shared" si="11"/>
        <v>198.58758232588133</v>
      </c>
      <c r="M154" s="115">
        <f t="shared" si="11"/>
        <v>611.22114286476551</v>
      </c>
      <c r="N154" s="115">
        <f t="shared" si="11"/>
        <v>339.47502161271228</v>
      </c>
      <c r="O154" s="115">
        <f t="shared" si="11"/>
        <v>145.38822462735638</v>
      </c>
      <c r="P154" s="115">
        <f t="shared" si="11"/>
        <v>186.92148610543416</v>
      </c>
      <c r="Q154" s="115">
        <f t="shared" si="11"/>
        <v>61.224581210165859</v>
      </c>
      <c r="R154" s="115">
        <f t="shared" si="11"/>
        <v>357.44962042891069</v>
      </c>
      <c r="S154" s="115">
        <f t="shared" si="11"/>
        <v>487.2252257793628</v>
      </c>
      <c r="T154" s="115">
        <f t="shared" si="11"/>
        <v>302.74199549978761</v>
      </c>
      <c r="U154" s="115">
        <f t="shared" si="11"/>
        <v>58.252139614505865</v>
      </c>
      <c r="V154" s="115">
        <f t="shared" si="11"/>
        <v>291.04073044245428</v>
      </c>
      <c r="W154" s="115">
        <f t="shared" si="11"/>
        <v>622.26637545861388</v>
      </c>
      <c r="X154" s="115">
        <f t="shared" si="11"/>
        <v>291.69019832077743</v>
      </c>
      <c r="Y154" s="115">
        <f t="shared" si="11"/>
        <v>610.04320813088316</v>
      </c>
      <c r="Z154" s="115">
        <f t="shared" si="11"/>
        <v>100.74067179955871</v>
      </c>
      <c r="AA154" s="115">
        <f t="shared" si="11"/>
        <v>360.57169500652122</v>
      </c>
      <c r="AB154" s="115">
        <f t="shared" si="11"/>
        <v>570.63045656727854</v>
      </c>
      <c r="AC154" s="115">
        <f t="shared" si="11"/>
        <v>570.60694982682833</v>
      </c>
      <c r="AD154" s="115">
        <f t="shared" si="11"/>
        <v>10039.326208038894</v>
      </c>
    </row>
    <row r="155" spans="1:30" x14ac:dyDescent="0.35">
      <c r="A155" s="50">
        <v>15</v>
      </c>
      <c r="B155" s="115">
        <f t="shared" si="10"/>
        <v>519.67271343107484</v>
      </c>
      <c r="C155" s="115">
        <f t="shared" si="11"/>
        <v>898.57882650218426</v>
      </c>
      <c r="D155" s="115">
        <f t="shared" si="11"/>
        <v>259.93029260455393</v>
      </c>
      <c r="E155" s="115">
        <f t="shared" si="11"/>
        <v>546.3657172188116</v>
      </c>
      <c r="F155" s="115">
        <f t="shared" si="11"/>
        <v>369.18475679148145</v>
      </c>
      <c r="G155" s="115">
        <f t="shared" si="11"/>
        <v>520.70865687396793</v>
      </c>
      <c r="H155" s="115">
        <f t="shared" si="11"/>
        <v>330.25106372904401</v>
      </c>
      <c r="I155" s="115">
        <f t="shared" si="11"/>
        <v>83.122081604134351</v>
      </c>
      <c r="J155" s="115">
        <f t="shared" si="11"/>
        <v>424.27560218847657</v>
      </c>
      <c r="K155" s="115">
        <f t="shared" si="11"/>
        <v>682.45048789430757</v>
      </c>
      <c r="L155" s="115">
        <f t="shared" si="11"/>
        <v>237.02781223109849</v>
      </c>
      <c r="M155" s="115">
        <f t="shared" si="11"/>
        <v>730.44258698445469</v>
      </c>
      <c r="N155" s="115">
        <f t="shared" si="11"/>
        <v>406.12074918403897</v>
      </c>
      <c r="O155" s="115">
        <f t="shared" si="11"/>
        <v>173.07573622253</v>
      </c>
      <c r="P155" s="115">
        <f t="shared" si="11"/>
        <v>223.38804747138954</v>
      </c>
      <c r="Q155" s="115">
        <f t="shared" si="11"/>
        <v>72.696794717080977</v>
      </c>
      <c r="R155" s="115">
        <f t="shared" si="11"/>
        <v>428.20267378125919</v>
      </c>
      <c r="S155" s="115">
        <f t="shared" si="11"/>
        <v>588.34561673702171</v>
      </c>
      <c r="T155" s="115">
        <f t="shared" si="11"/>
        <v>360.92006654517542</v>
      </c>
      <c r="U155" s="115">
        <f t="shared" si="11"/>
        <v>69.714207233098094</v>
      </c>
      <c r="V155" s="115">
        <f t="shared" si="11"/>
        <v>352.54508056846782</v>
      </c>
      <c r="W155" s="115">
        <f t="shared" si="11"/>
        <v>747.2858677281157</v>
      </c>
      <c r="X155" s="115">
        <f t="shared" si="11"/>
        <v>348.16629039149257</v>
      </c>
      <c r="Y155" s="115">
        <f t="shared" si="11"/>
        <v>729.16414328131179</v>
      </c>
      <c r="Z155" s="115">
        <f t="shared" si="11"/>
        <v>120.23856555274824</v>
      </c>
      <c r="AA155" s="115">
        <f t="shared" si="11"/>
        <v>431.5978074767965</v>
      </c>
      <c r="AB155" s="115">
        <f t="shared" si="11"/>
        <v>683.60665200616381</v>
      </c>
      <c r="AC155" s="115">
        <f t="shared" si="11"/>
        <v>685.18115756173154</v>
      </c>
      <c r="AD155" s="115">
        <f t="shared" si="11"/>
        <v>12022.260054512009</v>
      </c>
    </row>
    <row r="156" spans="1:30" x14ac:dyDescent="0.35">
      <c r="A156" s="50">
        <v>16</v>
      </c>
      <c r="B156" s="115">
        <f t="shared" si="10"/>
        <v>612.78245411835121</v>
      </c>
      <c r="C156" s="115">
        <f t="shared" si="11"/>
        <v>1060.4798678293125</v>
      </c>
      <c r="D156" s="115">
        <f t="shared" si="11"/>
        <v>306.84961944526174</v>
      </c>
      <c r="E156" s="115">
        <f t="shared" si="11"/>
        <v>650.55055933182712</v>
      </c>
      <c r="F156" s="115">
        <f t="shared" si="11"/>
        <v>435.33700539360206</v>
      </c>
      <c r="G156" s="115">
        <f t="shared" si="11"/>
        <v>616.95755010742096</v>
      </c>
      <c r="H156" s="115">
        <f t="shared" si="11"/>
        <v>390.52233603369058</v>
      </c>
      <c r="I156" s="115">
        <f t="shared" si="11"/>
        <v>99.43805723605351</v>
      </c>
      <c r="J156" s="115">
        <f t="shared" si="11"/>
        <v>501.09564926994676</v>
      </c>
      <c r="K156" s="115">
        <f t="shared" si="11"/>
        <v>807.98781231603687</v>
      </c>
      <c r="L156" s="115">
        <f t="shared" si="11"/>
        <v>279.72156169500084</v>
      </c>
      <c r="M156" s="115">
        <f t="shared" si="11"/>
        <v>863.00801177974745</v>
      </c>
      <c r="N156" s="115">
        <f t="shared" si="11"/>
        <v>480.29709646988107</v>
      </c>
      <c r="O156" s="115">
        <f t="shared" si="11"/>
        <v>203.75092448505831</v>
      </c>
      <c r="P156" s="115">
        <f t="shared" si="11"/>
        <v>263.93727340903189</v>
      </c>
      <c r="Q156" s="115">
        <f t="shared" si="11"/>
        <v>85.375131722608614</v>
      </c>
      <c r="R156" s="115">
        <f t="shared" si="11"/>
        <v>507.04576301470439</v>
      </c>
      <c r="S156" s="115">
        <f t="shared" si="11"/>
        <v>701.79293017237285</v>
      </c>
      <c r="T156" s="115">
        <f t="shared" si="11"/>
        <v>425.46500725944139</v>
      </c>
      <c r="U156" s="115">
        <f t="shared" si="11"/>
        <v>82.475713412460976</v>
      </c>
      <c r="V156" s="115">
        <f t="shared" si="11"/>
        <v>421.71855296796292</v>
      </c>
      <c r="W156" s="115">
        <f t="shared" si="11"/>
        <v>886.90243155616167</v>
      </c>
      <c r="X156" s="115">
        <f t="shared" si="11"/>
        <v>410.89398700484008</v>
      </c>
      <c r="Y156" s="115">
        <f t="shared" si="11"/>
        <v>861.63924050634296</v>
      </c>
      <c r="Z156" s="115">
        <f t="shared" si="11"/>
        <v>141.89357327679642</v>
      </c>
      <c r="AA156" s="115">
        <f t="shared" si="11"/>
        <v>510.6888210980967</v>
      </c>
      <c r="AB156" s="115">
        <f t="shared" si="11"/>
        <v>809.505076116287</v>
      </c>
      <c r="AC156" s="115">
        <f t="shared" si="11"/>
        <v>813.12217490642502</v>
      </c>
      <c r="AD156" s="115">
        <f t="shared" si="11"/>
        <v>14231.234181934728</v>
      </c>
    </row>
    <row r="157" spans="1:30" x14ac:dyDescent="0.35">
      <c r="A157" s="50">
        <v>17</v>
      </c>
      <c r="B157" s="115">
        <f t="shared" si="10"/>
        <v>715.44833921252416</v>
      </c>
      <c r="C157" s="115">
        <f t="shared" si="11"/>
        <v>1239.139477130349</v>
      </c>
      <c r="D157" s="115">
        <f t="shared" si="11"/>
        <v>358.63916741984673</v>
      </c>
      <c r="E157" s="115">
        <f t="shared" si="11"/>
        <v>766.4191542667869</v>
      </c>
      <c r="F157" s="115">
        <f t="shared" si="11"/>
        <v>508.2795215585416</v>
      </c>
      <c r="G157" s="115">
        <f t="shared" si="11"/>
        <v>723.54988823342455</v>
      </c>
      <c r="H157" s="115">
        <f t="shared" si="11"/>
        <v>457.15269592398204</v>
      </c>
      <c r="I157" s="115">
        <f t="shared" si="11"/>
        <v>117.65268372666337</v>
      </c>
      <c r="J157" s="115">
        <f t="shared" si="11"/>
        <v>585.92637121477924</v>
      </c>
      <c r="K157" s="115">
        <f t="shared" si="11"/>
        <v>946.9232300893442</v>
      </c>
      <c r="L157" s="115">
        <f t="shared" si="11"/>
        <v>326.83261349542767</v>
      </c>
      <c r="M157" s="115">
        <f t="shared" si="11"/>
        <v>1009.4455035227707</v>
      </c>
      <c r="N157" s="115">
        <f t="shared" si="11"/>
        <v>562.30870828858258</v>
      </c>
      <c r="O157" s="115">
        <f t="shared" si="11"/>
        <v>237.52168199995694</v>
      </c>
      <c r="P157" s="115">
        <f t="shared" si="11"/>
        <v>308.73083781332633</v>
      </c>
      <c r="Q157" s="115">
        <f t="shared" si="11"/>
        <v>99.300081299765878</v>
      </c>
      <c r="R157" s="115">
        <f t="shared" si="11"/>
        <v>594.31493993205004</v>
      </c>
      <c r="S157" s="115">
        <f t="shared" si="11"/>
        <v>828.14879258259066</v>
      </c>
      <c r="T157" s="115">
        <f t="shared" si="11"/>
        <v>496.61532773983737</v>
      </c>
      <c r="U157" s="115">
        <f t="shared" si="11"/>
        <v>96.589620375613308</v>
      </c>
      <c r="V157" s="115">
        <f t="shared" si="11"/>
        <v>498.93764372112361</v>
      </c>
      <c r="W157" s="115">
        <f t="shared" si="11"/>
        <v>1041.7499053858114</v>
      </c>
      <c r="X157" s="115">
        <f t="shared" si="11"/>
        <v>480.11423016038509</v>
      </c>
      <c r="Y157" s="115">
        <f t="shared" si="11"/>
        <v>1007.9989812478829</v>
      </c>
      <c r="Z157" s="115">
        <f t="shared" si="11"/>
        <v>165.78871915973988</v>
      </c>
      <c r="AA157" s="115">
        <f t="shared" si="11"/>
        <v>598.17461531188178</v>
      </c>
      <c r="AB157" s="115">
        <f t="shared" si="11"/>
        <v>948.86289815339399</v>
      </c>
      <c r="AC157" s="115">
        <f t="shared" si="11"/>
        <v>955.00946708936897</v>
      </c>
      <c r="AD157" s="115">
        <f t="shared" si="11"/>
        <v>16675.575096055745</v>
      </c>
    </row>
    <row r="158" spans="1:30" x14ac:dyDescent="0.35">
      <c r="A158" s="50">
        <v>18</v>
      </c>
      <c r="B158" s="115">
        <f t="shared" si="10"/>
        <v>828.00916746544056</v>
      </c>
      <c r="C158" s="115">
        <f t="shared" si="11"/>
        <v>1435.1644892308514</v>
      </c>
      <c r="D158" s="115">
        <f t="shared" si="11"/>
        <v>415.47648779639815</v>
      </c>
      <c r="E158" s="115">
        <f t="shared" si="11"/>
        <v>894.47415528206352</v>
      </c>
      <c r="F158" s="115">
        <f t="shared" si="11"/>
        <v>588.253120323502</v>
      </c>
      <c r="G158" s="115">
        <f t="shared" si="11"/>
        <v>840.89388616194469</v>
      </c>
      <c r="H158" s="115">
        <f t="shared" si="11"/>
        <v>530.383055491101</v>
      </c>
      <c r="I158" s="115">
        <f t="shared" si="11"/>
        <v>137.85327102515924</v>
      </c>
      <c r="J158" s="115">
        <f t="shared" si="11"/>
        <v>679.06305276796672</v>
      </c>
      <c r="K158" s="115">
        <f t="shared" si="11"/>
        <v>1099.7775983659096</v>
      </c>
      <c r="L158" s="115">
        <f t="shared" si="11"/>
        <v>378.52074500430314</v>
      </c>
      <c r="M158" s="115">
        <f t="shared" si="11"/>
        <v>1170.2706524989494</v>
      </c>
      <c r="N158" s="115">
        <f t="shared" si="11"/>
        <v>652.4532096990406</v>
      </c>
      <c r="O158" s="115">
        <f t="shared" si="11"/>
        <v>274.49305308149405</v>
      </c>
      <c r="P158" s="115">
        <f t="shared" si="11"/>
        <v>357.92659186543852</v>
      </c>
      <c r="Q158" s="115">
        <f t="shared" si="11"/>
        <v>114.5109677154924</v>
      </c>
      <c r="R158" s="115">
        <f t="shared" si="11"/>
        <v>690.33875791878677</v>
      </c>
      <c r="S158" s="115">
        <f t="shared" si="11"/>
        <v>967.98374439143254</v>
      </c>
      <c r="T158" s="115">
        <f t="shared" si="11"/>
        <v>574.60351017604933</v>
      </c>
      <c r="U158" s="115">
        <f t="shared" si="11"/>
        <v>112.10768098247971</v>
      </c>
      <c r="V158" s="115">
        <f t="shared" si="11"/>
        <v>584.57202318633574</v>
      </c>
      <c r="W158" s="115">
        <f t="shared" si="11"/>
        <v>1212.448732157322</v>
      </c>
      <c r="X158" s="115">
        <f t="shared" si="11"/>
        <v>556.06207600307698</v>
      </c>
      <c r="Y158" s="115">
        <f t="shared" si="11"/>
        <v>1168.7613511444733</v>
      </c>
      <c r="Z158" s="115">
        <f t="shared" si="11"/>
        <v>192.00499592748648</v>
      </c>
      <c r="AA158" s="115">
        <f t="shared" si="11"/>
        <v>694.37756942426529</v>
      </c>
      <c r="AB158" s="115">
        <f t="shared" si="11"/>
        <v>1102.2053120554749</v>
      </c>
      <c r="AC158" s="115">
        <f t="shared" si="11"/>
        <v>1111.4102281826008</v>
      </c>
      <c r="AD158" s="115">
        <f t="shared" si="11"/>
        <v>19364.399485324844</v>
      </c>
    </row>
    <row r="159" spans="1:30" x14ac:dyDescent="0.35">
      <c r="A159" s="50">
        <v>19</v>
      </c>
      <c r="B159" s="115">
        <f t="shared" ref="B159:B167" si="12">B123/$B$138</f>
        <v>950.79574748434595</v>
      </c>
      <c r="C159" s="115">
        <f t="shared" si="11"/>
        <v>1649.1477865711777</v>
      </c>
      <c r="D159" s="115">
        <f t="shared" si="11"/>
        <v>477.53508278803832</v>
      </c>
      <c r="E159" s="115">
        <f t="shared" si="11"/>
        <v>1035.208864059435</v>
      </c>
      <c r="F159" s="115">
        <f t="shared" si="11"/>
        <v>675.49293956398253</v>
      </c>
      <c r="G159" s="115">
        <f t="shared" si="11"/>
        <v>969.38930634743519</v>
      </c>
      <c r="H159" s="115">
        <f t="shared" si="11"/>
        <v>610.44908282519066</v>
      </c>
      <c r="I159" s="115">
        <f t="shared" si="11"/>
        <v>160.12563598642674</v>
      </c>
      <c r="J159" s="115">
        <f t="shared" si="11"/>
        <v>780.79433399166749</v>
      </c>
      <c r="K159" s="115">
        <f t="shared" si="11"/>
        <v>1267.0607882824588</v>
      </c>
      <c r="L159" s="115">
        <f t="shared" si="11"/>
        <v>434.94205513172705</v>
      </c>
      <c r="M159" s="115">
        <f t="shared" si="11"/>
        <v>1345.9875624625422</v>
      </c>
      <c r="N159" s="115">
        <f t="shared" si="11"/>
        <v>751.02176815748874</v>
      </c>
      <c r="O159" s="115">
        <f t="shared" si="11"/>
        <v>314.76747154330616</v>
      </c>
      <c r="P159" s="115">
        <f t="shared" si="11"/>
        <v>411.67887276419026</v>
      </c>
      <c r="Q159" s="115">
        <f t="shared" si="11"/>
        <v>131.04604990401847</v>
      </c>
      <c r="R159" s="115">
        <f t="shared" si="11"/>
        <v>795.43886588595183</v>
      </c>
      <c r="S159" s="115">
        <f t="shared" si="11"/>
        <v>1121.8580658751653</v>
      </c>
      <c r="T159" s="115">
        <f t="shared" si="11"/>
        <v>659.6565057906015</v>
      </c>
      <c r="U159" s="115">
        <f t="shared" si="11"/>
        <v>129.08053528390596</v>
      </c>
      <c r="V159" s="115">
        <f t="shared" si="11"/>
        <v>678.98503320645341</v>
      </c>
      <c r="W159" s="115">
        <f t="shared" si="11"/>
        <v>1399.6069997324309</v>
      </c>
      <c r="X159" s="115">
        <f t="shared" si="11"/>
        <v>638.96717509602854</v>
      </c>
      <c r="Y159" s="115">
        <f t="shared" si="11"/>
        <v>1344.4328479929018</v>
      </c>
      <c r="Z159" s="115">
        <f t="shared" si="11"/>
        <v>220.62153068992484</v>
      </c>
      <c r="AA159" s="115">
        <f t="shared" si="11"/>
        <v>799.61316053175517</v>
      </c>
      <c r="AB159" s="115">
        <f t="shared" si="11"/>
        <v>1270.0464847019841</v>
      </c>
      <c r="AC159" s="115">
        <f t="shared" si="11"/>
        <v>1282.8803349199741</v>
      </c>
      <c r="AD159" s="115">
        <f t="shared" si="11"/>
        <v>22306.630887570511</v>
      </c>
    </row>
    <row r="160" spans="1:30" x14ac:dyDescent="0.35">
      <c r="A160" s="50">
        <v>20</v>
      </c>
      <c r="B160" s="115">
        <f t="shared" si="12"/>
        <v>1084.1315184465516</v>
      </c>
      <c r="C160" s="115">
        <f t="shared" si="11"/>
        <v>1881.6693747413988</v>
      </c>
      <c r="D160" s="115">
        <f t="shared" si="11"/>
        <v>544.98471688582026</v>
      </c>
      <c r="E160" s="115">
        <f t="shared" si="11"/>
        <v>1189.1078989298896</v>
      </c>
      <c r="F160" s="115">
        <f t="shared" si="11"/>
        <v>770.22888097402404</v>
      </c>
      <c r="G160" s="115">
        <f t="shared" si="11"/>
        <v>1109.428088076296</v>
      </c>
      <c r="H160" s="115">
        <f t="shared" si="11"/>
        <v>697.5815992108578</v>
      </c>
      <c r="I160" s="115">
        <f t="shared" si="11"/>
        <v>184.55420518902218</v>
      </c>
      <c r="J160" s="115">
        <f t="shared" si="11"/>
        <v>891.40271902768086</v>
      </c>
      <c r="K160" s="115">
        <f t="shared" si="11"/>
        <v>1449.2725082059487</v>
      </c>
      <c r="L160" s="115">
        <f t="shared" si="11"/>
        <v>496.24924800002702</v>
      </c>
      <c r="M160" s="115">
        <f t="shared" si="11"/>
        <v>1537.0897273043636</v>
      </c>
      <c r="N160" s="115">
        <f t="shared" si="11"/>
        <v>858.29958210797724</v>
      </c>
      <c r="O160" s="115">
        <f t="shared" si="11"/>
        <v>358.44496659443831</v>
      </c>
      <c r="P160" s="115">
        <f t="shared" si="11"/>
        <v>470.1387718516898</v>
      </c>
      <c r="Q160" s="115">
        <f t="shared" si="11"/>
        <v>148.94260743719926</v>
      </c>
      <c r="R160" s="115">
        <f t="shared" si="11"/>
        <v>909.93052500017166</v>
      </c>
      <c r="S160" s="115">
        <f t="shared" si="11"/>
        <v>1290.3224998543685</v>
      </c>
      <c r="T160" s="115">
        <f t="shared" si="11"/>
        <v>751.99616563324184</v>
      </c>
      <c r="U160" s="115">
        <f t="shared" si="11"/>
        <v>147.55779446326108</v>
      </c>
      <c r="V160" s="115">
        <f t="shared" si="11"/>
        <v>782.53412312200942</v>
      </c>
      <c r="W160" s="115">
        <f t="shared" si="11"/>
        <v>1603.8213476974497</v>
      </c>
      <c r="X160" s="115">
        <f t="shared" ref="C160:AD167" si="13">X124/$B$138</f>
        <v>729.05418914331187</v>
      </c>
      <c r="Y160" s="115">
        <f t="shared" si="13"/>
        <v>1535.5093572334563</v>
      </c>
      <c r="Z160" s="115">
        <f t="shared" si="13"/>
        <v>251.71572883577133</v>
      </c>
      <c r="AA160" s="115">
        <f t="shared" si="13"/>
        <v>914.19048341151381</v>
      </c>
      <c r="AB160" s="115">
        <f t="shared" si="13"/>
        <v>1452.8903809223361</v>
      </c>
      <c r="AC160" s="115">
        <f t="shared" si="13"/>
        <v>1469.9651779586543</v>
      </c>
      <c r="AD160" s="115">
        <f t="shared" si="13"/>
        <v>25511.014186258722</v>
      </c>
    </row>
    <row r="161" spans="1:30" x14ac:dyDescent="0.35">
      <c r="A161" s="50">
        <v>21</v>
      </c>
      <c r="B161" s="115">
        <f t="shared" si="12"/>
        <v>1228.3330926371743</v>
      </c>
      <c r="C161" s="115">
        <f t="shared" si="13"/>
        <v>2133.2973231622154</v>
      </c>
      <c r="D161" s="115">
        <f t="shared" si="13"/>
        <v>617.99168921366856</v>
      </c>
      <c r="E161" s="115">
        <f t="shared" si="13"/>
        <v>1356.6477831630334</v>
      </c>
      <c r="F161" s="115">
        <f t="shared" si="13"/>
        <v>872.68599551012005</v>
      </c>
      <c r="G161" s="115">
        <f t="shared" si="13"/>
        <v>1261.3948994805119</v>
      </c>
      <c r="H161" s="115">
        <f t="shared" si="13"/>
        <v>792.00692703584514</v>
      </c>
      <c r="I161" s="115">
        <f t="shared" si="13"/>
        <v>211.22210575888357</v>
      </c>
      <c r="J161" s="115">
        <f t="shared" si="13"/>
        <v>1011.1650213218186</v>
      </c>
      <c r="K161" s="115">
        <f t="shared" si="13"/>
        <v>1646.9030254841562</v>
      </c>
      <c r="L161" s="115">
        <f t="shared" si="13"/>
        <v>562.59188104139321</v>
      </c>
      <c r="M161" s="115">
        <f t="shared" si="13"/>
        <v>1744.0607984420901</v>
      </c>
      <c r="N161" s="115">
        <f t="shared" si="13"/>
        <v>974.56630898425635</v>
      </c>
      <c r="O161" s="115">
        <f t="shared" si="13"/>
        <v>405.62334257871765</v>
      </c>
      <c r="P161" s="115">
        <f t="shared" si="13"/>
        <v>533.45436932175392</v>
      </c>
      <c r="Q161" s="115">
        <f t="shared" si="13"/>
        <v>168.23701543439091</v>
      </c>
      <c r="R161" s="115">
        <f t="shared" si="13"/>
        <v>1034.1230617578879</v>
      </c>
      <c r="S161" s="115">
        <f t="shared" si="13"/>
        <v>1473.9188887582895</v>
      </c>
      <c r="T161" s="115">
        <f t="shared" si="13"/>
        <v>851.83961703692637</v>
      </c>
      <c r="U161" s="115">
        <f t="shared" si="13"/>
        <v>167.5881143876845</v>
      </c>
      <c r="V161" s="115">
        <f t="shared" si="13"/>
        <v>895.57123490340962</v>
      </c>
      <c r="W161" s="115">
        <f t="shared" si="13"/>
        <v>1825.6777638012113</v>
      </c>
      <c r="X161" s="115">
        <f t="shared" si="13"/>
        <v>826.54315546070927</v>
      </c>
      <c r="Y161" s="115">
        <f t="shared" si="13"/>
        <v>1742.476918399833</v>
      </c>
      <c r="Z161" s="115">
        <f t="shared" si="13"/>
        <v>285.36339987944496</v>
      </c>
      <c r="AA161" s="115">
        <f t="shared" si="13"/>
        <v>1038.4127061158467</v>
      </c>
      <c r="AB161" s="115">
        <f t="shared" si="13"/>
        <v>1651.2314868910762</v>
      </c>
      <c r="AC161" s="115">
        <f t="shared" si="13"/>
        <v>1673.2003919216243</v>
      </c>
      <c r="AD161" s="115">
        <f t="shared" si="13"/>
        <v>28986.128317883973</v>
      </c>
    </row>
    <row r="162" spans="1:30" x14ac:dyDescent="0.35">
      <c r="A162" s="50">
        <v>22</v>
      </c>
      <c r="B162" s="115">
        <f t="shared" si="12"/>
        <v>1383.7107330560891</v>
      </c>
      <c r="C162" s="115">
        <f t="shared" si="13"/>
        <v>2404.5885936904456</v>
      </c>
      <c r="D162" s="115">
        <f t="shared" si="13"/>
        <v>696.71907348242928</v>
      </c>
      <c r="E162" s="115">
        <f t="shared" si="13"/>
        <v>1538.2974663706173</v>
      </c>
      <c r="F162" s="115">
        <f t="shared" si="13"/>
        <v>983.08482270833031</v>
      </c>
      <c r="G162" s="115">
        <f t="shared" si="13"/>
        <v>1425.6676251388421</v>
      </c>
      <c r="H162" s="115">
        <f t="shared" si="13"/>
        <v>893.94719667760126</v>
      </c>
      <c r="I162" s="115">
        <f t="shared" si="13"/>
        <v>240.2112461194009</v>
      </c>
      <c r="J162" s="115">
        <f t="shared" si="13"/>
        <v>1140.3527560129585</v>
      </c>
      <c r="K162" s="115">
        <f t="shared" si="13"/>
        <v>1860.4338036427025</v>
      </c>
      <c r="L162" s="115">
        <f t="shared" si="13"/>
        <v>634.11658352939753</v>
      </c>
      <c r="M162" s="115">
        <f t="shared" si="13"/>
        <v>1967.3752613161248</v>
      </c>
      <c r="N162" s="115">
        <f t="shared" si="13"/>
        <v>1100.096442778299</v>
      </c>
      <c r="O162" s="115">
        <f t="shared" si="13"/>
        <v>456.39833701565874</v>
      </c>
      <c r="P162" s="115">
        <f t="shared" si="13"/>
        <v>601.77094113209012</v>
      </c>
      <c r="Q162" s="115">
        <f t="shared" si="13"/>
        <v>188.96481031313832</v>
      </c>
      <c r="R162" s="115">
        <f t="shared" si="13"/>
        <v>1168.3202680229779</v>
      </c>
      <c r="S162" s="115">
        <f t="shared" si="13"/>
        <v>1673.180739939937</v>
      </c>
      <c r="T162" s="115">
        <f t="shared" si="13"/>
        <v>959.3995949518943</v>
      </c>
      <c r="U162" s="115">
        <f t="shared" si="13"/>
        <v>189.21926050824885</v>
      </c>
      <c r="V162" s="115">
        <f t="shared" si="13"/>
        <v>1018.4431455518686</v>
      </c>
      <c r="W162" s="115">
        <f t="shared" si="13"/>
        <v>2065.7522882786848</v>
      </c>
      <c r="X162" s="115">
        <f t="shared" si="13"/>
        <v>931.64980802068635</v>
      </c>
      <c r="Y162" s="115">
        <f t="shared" si="13"/>
        <v>1965.8124008647619</v>
      </c>
      <c r="Z162" s="115">
        <f t="shared" si="13"/>
        <v>321.63886830920541</v>
      </c>
      <c r="AA162" s="115">
        <f t="shared" si="13"/>
        <v>1172.577472026838</v>
      </c>
      <c r="AB162" s="115">
        <f t="shared" si="13"/>
        <v>1865.5554488587907</v>
      </c>
      <c r="AC162" s="115">
        <f t="shared" si="13"/>
        <v>1893.1125009653128</v>
      </c>
      <c r="AD162" s="115">
        <f t="shared" si="13"/>
        <v>32740.397489283336</v>
      </c>
    </row>
    <row r="163" spans="1:30" x14ac:dyDescent="0.35">
      <c r="A163" s="50">
        <v>23</v>
      </c>
      <c r="B163" s="115">
        <f t="shared" si="12"/>
        <v>1550.5687765737421</v>
      </c>
      <c r="C163" s="115">
        <f t="shared" si="13"/>
        <v>2696.0897751814141</v>
      </c>
      <c r="D163" s="115">
        <f t="shared" si="13"/>
        <v>781.32693075075383</v>
      </c>
      <c r="E163" s="115">
        <f t="shared" si="13"/>
        <v>1734.5187894267069</v>
      </c>
      <c r="F163" s="115">
        <f t="shared" si="13"/>
        <v>1101.6416913189921</v>
      </c>
      <c r="G163" s="115">
        <f t="shared" si="13"/>
        <v>1602.6177994772377</v>
      </c>
      <c r="H163" s="115">
        <f t="shared" si="13"/>
        <v>1003.6206189199495</v>
      </c>
      <c r="I163" s="115">
        <f t="shared" si="13"/>
        <v>271.60238820490162</v>
      </c>
      <c r="J163" s="115">
        <f t="shared" si="13"/>
        <v>1279.2324879641706</v>
      </c>
      <c r="K163" s="115">
        <f t="shared" si="13"/>
        <v>2090.338068471614</v>
      </c>
      <c r="L163" s="115">
        <f t="shared" si="13"/>
        <v>710.96725030222046</v>
      </c>
      <c r="M163" s="115">
        <f t="shared" si="13"/>
        <v>2207.4990355555433</v>
      </c>
      <c r="N163" s="115">
        <f t="shared" si="13"/>
        <v>1235.1596492271763</v>
      </c>
      <c r="O163" s="115">
        <f t="shared" si="13"/>
        <v>510.86376046586895</v>
      </c>
      <c r="P163" s="115">
        <f t="shared" si="13"/>
        <v>675.23114257372572</v>
      </c>
      <c r="Q163" s="115">
        <f t="shared" si="13"/>
        <v>211.16074788058071</v>
      </c>
      <c r="R163" s="115">
        <f t="shared" si="13"/>
        <v>1312.8207564553047</v>
      </c>
      <c r="S163" s="115">
        <f t="shared" si="13"/>
        <v>1888.6337303207295</v>
      </c>
      <c r="T163" s="115">
        <f t="shared" si="13"/>
        <v>1074.8847354479417</v>
      </c>
      <c r="U163" s="115">
        <f t="shared" si="13"/>
        <v>212.49816548840033</v>
      </c>
      <c r="V163" s="115">
        <f t="shared" si="13"/>
        <v>1151.4917732908668</v>
      </c>
      <c r="W163" s="115">
        <f t="shared" si="13"/>
        <v>2324.6116405699531</v>
      </c>
      <c r="X163" s="115">
        <f t="shared" si="13"/>
        <v>1044.585862058758</v>
      </c>
      <c r="Y163" s="115">
        <f t="shared" si="13"/>
        <v>2205.9841034065294</v>
      </c>
      <c r="Z163" s="115">
        <f t="shared" si="13"/>
        <v>360.61507185032787</v>
      </c>
      <c r="AA163" s="115">
        <f t="shared" si="13"/>
        <v>1316.9772569023808</v>
      </c>
      <c r="AB163" s="115">
        <f t="shared" si="13"/>
        <v>2096.3396406701199</v>
      </c>
      <c r="AC163" s="115">
        <f t="shared" si="13"/>
        <v>2130.2194931832851</v>
      </c>
      <c r="AD163" s="115">
        <f t="shared" si="13"/>
        <v>36782.101141939202</v>
      </c>
    </row>
    <row r="164" spans="1:30" x14ac:dyDescent="0.35">
      <c r="A164" s="50">
        <v>24</v>
      </c>
      <c r="B164" s="115">
        <f t="shared" si="12"/>
        <v>1729.2060110261625</v>
      </c>
      <c r="C164" s="115">
        <f t="shared" si="13"/>
        <v>3008.3377384539435</v>
      </c>
      <c r="D164" s="115">
        <f t="shared" si="13"/>
        <v>871.97249916553722</v>
      </c>
      <c r="E164" s="115">
        <f t="shared" si="13"/>
        <v>1945.7669012921076</v>
      </c>
      <c r="F164" s="115">
        <f t="shared" si="13"/>
        <v>1228.5689872193059</v>
      </c>
      <c r="G164" s="115">
        <f t="shared" si="13"/>
        <v>1792.6109941719831</v>
      </c>
      <c r="H164" s="115">
        <f t="shared" si="13"/>
        <v>1121.2417281560633</v>
      </c>
      <c r="I164" s="115">
        <f t="shared" si="13"/>
        <v>305.4752123815216</v>
      </c>
      <c r="J164" s="115">
        <f t="shared" si="13"/>
        <v>1428.0661422307039</v>
      </c>
      <c r="K164" s="115">
        <f t="shared" si="13"/>
        <v>2337.081313794999</v>
      </c>
      <c r="L164" s="115">
        <f t="shared" si="13"/>
        <v>793.28521448894719</v>
      </c>
      <c r="M164" s="115">
        <f t="shared" si="13"/>
        <v>2464.8900104907998</v>
      </c>
      <c r="N164" s="115">
        <f t="shared" si="13"/>
        <v>1380.0210650779695</v>
      </c>
      <c r="O164" s="115">
        <f t="shared" si="13"/>
        <v>569.11162103840229</v>
      </c>
      <c r="P164" s="115">
        <f t="shared" si="13"/>
        <v>753.97517206820373</v>
      </c>
      <c r="Q164" s="115">
        <f t="shared" si="13"/>
        <v>234.85885496319153</v>
      </c>
      <c r="R164" s="115">
        <f t="shared" si="13"/>
        <v>1467.9182780974556</v>
      </c>
      <c r="S164" s="115">
        <f t="shared" si="13"/>
        <v>2120.7961593101209</v>
      </c>
      <c r="T164" s="115">
        <f t="shared" si="13"/>
        <v>1198.4998372204377</v>
      </c>
      <c r="U164" s="115">
        <f t="shared" si="13"/>
        <v>237.47098066757604</v>
      </c>
      <c r="V164" s="115">
        <f t="shared" si="13"/>
        <v>1295.0544528260523</v>
      </c>
      <c r="W164" s="115">
        <f t="shared" si="13"/>
        <v>2602.813780105218</v>
      </c>
      <c r="X164" s="115">
        <f t="shared" si="13"/>
        <v>1165.5592678386256</v>
      </c>
      <c r="Y164" s="115">
        <f t="shared" si="13"/>
        <v>2463.4522892428699</v>
      </c>
      <c r="Z164" s="115">
        <f t="shared" si="13"/>
        <v>402.36364907690484</v>
      </c>
      <c r="AA164" s="115">
        <f t="shared" si="13"/>
        <v>1471.8996877605184</v>
      </c>
      <c r="AB164" s="115">
        <f t="shared" si="13"/>
        <v>2344.0536708705167</v>
      </c>
      <c r="AC164" s="115">
        <f t="shared" si="13"/>
        <v>2385.0313345517216</v>
      </c>
      <c r="AD164" s="115">
        <f t="shared" si="13"/>
        <v>41119.382853587864</v>
      </c>
    </row>
    <row r="165" spans="1:30" x14ac:dyDescent="0.35">
      <c r="A165" s="50">
        <v>25</v>
      </c>
      <c r="B165" s="115">
        <f t="shared" si="12"/>
        <v>1919.9160130390546</v>
      </c>
      <c r="C165" s="115">
        <f t="shared" si="13"/>
        <v>3341.8602233547258</v>
      </c>
      <c r="D165" s="115">
        <f t="shared" si="13"/>
        <v>968.81036406121029</v>
      </c>
      <c r="E165" s="115">
        <f t="shared" si="13"/>
        <v>2172.490634576247</v>
      </c>
      <c r="F165" s="115">
        <f t="shared" si="13"/>
        <v>1364.0753934271788</v>
      </c>
      <c r="G165" s="115">
        <f t="shared" si="13"/>
        <v>1996.0071662156236</v>
      </c>
      <c r="H165" s="115">
        <f t="shared" si="13"/>
        <v>1247.0216006393161</v>
      </c>
      <c r="I165" s="115">
        <f t="shared" si="13"/>
        <v>341.90837609243152</v>
      </c>
      <c r="J165" s="115">
        <f t="shared" si="13"/>
        <v>1587.1112824693398</v>
      </c>
      <c r="K165" s="115">
        <f t="shared" si="13"/>
        <v>2601.1217556821807</v>
      </c>
      <c r="L165" s="115">
        <f t="shared" si="13"/>
        <v>881.2094023249374</v>
      </c>
      <c r="M165" s="115">
        <f t="shared" si="13"/>
        <v>2739.9985254748162</v>
      </c>
      <c r="N165" s="115">
        <f t="shared" si="13"/>
        <v>1534.9415666684588</v>
      </c>
      <c r="O165" s="115">
        <f t="shared" si="13"/>
        <v>631.23223581767581</v>
      </c>
      <c r="P165" s="115">
        <f t="shared" si="13"/>
        <v>838.14091808580019</v>
      </c>
      <c r="Q165" s="115">
        <f t="shared" si="13"/>
        <v>260.09247554152091</v>
      </c>
      <c r="R165" s="115">
        <f t="shared" si="13"/>
        <v>1633.9020076114341</v>
      </c>
      <c r="S165" s="115">
        <f t="shared" si="13"/>
        <v>2370.1793572973788</v>
      </c>
      <c r="T165" s="115">
        <f t="shared" si="13"/>
        <v>1330.4460958216509</v>
      </c>
      <c r="U165" s="115">
        <f t="shared" si="13"/>
        <v>264.18312225771865</v>
      </c>
      <c r="V165" s="115">
        <f t="shared" si="13"/>
        <v>1449.4641839881904</v>
      </c>
      <c r="W165" s="115">
        <f t="shared" si="13"/>
        <v>2900.9084106417154</v>
      </c>
      <c r="X165" s="115">
        <f t="shared" si="13"/>
        <v>1294.7744381083023</v>
      </c>
      <c r="Y165" s="115">
        <f t="shared" si="13"/>
        <v>2738.6696659704085</v>
      </c>
      <c r="Z165" s="115">
        <f t="shared" si="13"/>
        <v>446.95501793784865</v>
      </c>
      <c r="AA165" s="115">
        <f t="shared" si="13"/>
        <v>1637.6278291557076</v>
      </c>
      <c r="AB165" s="115">
        <f t="shared" si="13"/>
        <v>2609.1598381676972</v>
      </c>
      <c r="AC165" s="115">
        <f t="shared" si="13"/>
        <v>2658.0504311177483</v>
      </c>
      <c r="AD165" s="115">
        <f t="shared" si="13"/>
        <v>45760.258331546334</v>
      </c>
    </row>
    <row r="166" spans="1:30" x14ac:dyDescent="0.35">
      <c r="A166" s="50">
        <v>26</v>
      </c>
      <c r="B166" s="115">
        <f t="shared" si="12"/>
        <v>2122.9874521298407</v>
      </c>
      <c r="C166" s="115">
        <f t="shared" si="13"/>
        <v>3697.1763674859831</v>
      </c>
      <c r="D166" s="115">
        <f t="shared" si="13"/>
        <v>1071.9926111814921</v>
      </c>
      <c r="E166" s="115">
        <f t="shared" si="13"/>
        <v>2415.1328454562681</v>
      </c>
      <c r="F166" s="115">
        <f t="shared" si="13"/>
        <v>1508.3661061581627</v>
      </c>
      <c r="G166" s="115">
        <f t="shared" si="13"/>
        <v>2213.160972105085</v>
      </c>
      <c r="H166" s="115">
        <f t="shared" si="13"/>
        <v>1381.1680512708458</v>
      </c>
      <c r="I166" s="115">
        <f t="shared" si="13"/>
        <v>380.97956706654179</v>
      </c>
      <c r="J166" s="115">
        <f t="shared" si="13"/>
        <v>1756.6213617920409</v>
      </c>
      <c r="K166" s="115">
        <f t="shared" si="13"/>
        <v>2882.9107422761581</v>
      </c>
      <c r="L166" s="115">
        <f t="shared" si="13"/>
        <v>974.87647257947197</v>
      </c>
      <c r="M166" s="115">
        <f t="shared" si="13"/>
        <v>3033.2678027542338</v>
      </c>
      <c r="N166" s="115">
        <f t="shared" si="13"/>
        <v>1700.178012111932</v>
      </c>
      <c r="O166" s="115">
        <f t="shared" si="13"/>
        <v>697.31433106936936</v>
      </c>
      <c r="P166" s="115">
        <f t="shared" si="13"/>
        <v>927.86409155214687</v>
      </c>
      <c r="Q166" s="115">
        <f t="shared" si="13"/>
        <v>286.89431217796738</v>
      </c>
      <c r="R166" s="115">
        <f t="shared" si="13"/>
        <v>1811.0568006652711</v>
      </c>
      <c r="S166" s="115">
        <f t="shared" si="13"/>
        <v>2637.2880557242793</v>
      </c>
      <c r="T166" s="115">
        <f t="shared" si="13"/>
        <v>1470.9213144752534</v>
      </c>
      <c r="U166" s="115">
        <f t="shared" si="13"/>
        <v>292.67931300785261</v>
      </c>
      <c r="V166" s="115">
        <f t="shared" si="13"/>
        <v>1615.0498573190519</v>
      </c>
      <c r="W166" s="115">
        <f t="shared" si="13"/>
        <v>3219.4374359369367</v>
      </c>
      <c r="X166" s="115">
        <f t="shared" si="13"/>
        <v>1432.4324529530061</v>
      </c>
      <c r="Y166" s="115">
        <f t="shared" si="13"/>
        <v>3032.0818181330815</v>
      </c>
      <c r="Z166" s="115">
        <f t="shared" si="13"/>
        <v>494.45844647714557</v>
      </c>
      <c r="AA166" s="115">
        <f t="shared" si="13"/>
        <v>1814.440441395494</v>
      </c>
      <c r="AB166" s="115">
        <f t="shared" si="13"/>
        <v>2892.1135424308009</v>
      </c>
      <c r="AC166" s="115">
        <f t="shared" si="13"/>
        <v>2949.772046570537</v>
      </c>
      <c r="AD166" s="115">
        <f t="shared" si="13"/>
        <v>50712.622624256255</v>
      </c>
    </row>
    <row r="167" spans="1:30" x14ac:dyDescent="0.35">
      <c r="A167" s="50">
        <v>27</v>
      </c>
      <c r="B167" s="115">
        <f t="shared" si="12"/>
        <v>2338.7043656624255</v>
      </c>
      <c r="C167" s="115">
        <f t="shared" si="13"/>
        <v>4074.7971844855156</v>
      </c>
      <c r="D167" s="115">
        <f t="shared" si="13"/>
        <v>1181.6689653036067</v>
      </c>
      <c r="E167" s="115">
        <f t="shared" si="13"/>
        <v>2674.13072261451</v>
      </c>
      <c r="F167" s="115">
        <f t="shared" si="13"/>
        <v>1661.6430301753562</v>
      </c>
      <c r="G167" s="115">
        <f t="shared" si="13"/>
        <v>2444.4220526661566</v>
      </c>
      <c r="H167" s="115">
        <f t="shared" si="13"/>
        <v>1523.8858118051276</v>
      </c>
      <c r="I167" s="115">
        <f t="shared" si="13"/>
        <v>422.765551788827</v>
      </c>
      <c r="J167" s="115">
        <f t="shared" si="13"/>
        <v>1936.8459497799281</v>
      </c>
      <c r="K167" s="115">
        <f t="shared" si="13"/>
        <v>3182.893125170141</v>
      </c>
      <c r="L167" s="115">
        <f t="shared" si="13"/>
        <v>1074.4209426769628</v>
      </c>
      <c r="M167" s="115">
        <f t="shared" si="13"/>
        <v>3345.1343392811218</v>
      </c>
      <c r="N167" s="115">
        <f t="shared" si="13"/>
        <v>1875.9834606279571</v>
      </c>
      <c r="O167" s="115">
        <f t="shared" si="13"/>
        <v>767.44513275683744</v>
      </c>
      <c r="P167" s="115">
        <f t="shared" si="13"/>
        <v>1023.2783456974015</v>
      </c>
      <c r="Q167" s="115">
        <f t="shared" si="13"/>
        <v>315.29646338572928</v>
      </c>
      <c r="R167" s="115">
        <f t="shared" si="13"/>
        <v>1999.6634271890027</v>
      </c>
      <c r="S167" s="115">
        <f t="shared" si="13"/>
        <v>2922.6207237283465</v>
      </c>
      <c r="T167" s="115">
        <f t="shared" si="13"/>
        <v>1620.1200946541255</v>
      </c>
      <c r="U167" s="115">
        <f t="shared" si="13"/>
        <v>323.00361994403636</v>
      </c>
      <c r="V167" s="115">
        <f t="shared" si="13"/>
        <v>1792.1364595619075</v>
      </c>
      <c r="W167" s="115">
        <f t="shared" si="13"/>
        <v>3558.9353732014711</v>
      </c>
      <c r="X167" s="115">
        <f t="shared" si="13"/>
        <v>1578.7312451016032</v>
      </c>
      <c r="Y167" s="115">
        <f t="shared" si="13"/>
        <v>3344.1275987952708</v>
      </c>
      <c r="Z167" s="115">
        <f t="shared" si="13"/>
        <v>544.94211680420574</v>
      </c>
      <c r="AA167" s="115">
        <f t="shared" si="13"/>
        <v>2002.6122144554349</v>
      </c>
      <c r="AB167" s="115">
        <f t="shared" si="13"/>
        <v>3193.3636571645211</v>
      </c>
      <c r="AC167" s="115">
        <f t="shared" si="13"/>
        <v>3260.6846811047276</v>
      </c>
      <c r="AD167" s="115">
        <f t="shared" si="13"/>
        <v>55984.256655582263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3E427-C6C8-4CD1-8710-60A33F7DEF35}">
  <sheetPr codeName="Sheet14"/>
  <dimension ref="A1:AD167"/>
  <sheetViews>
    <sheetView topLeftCell="U146" workbookViewId="0">
      <selection activeCell="AD167" sqref="AD167"/>
    </sheetView>
  </sheetViews>
  <sheetFormatPr defaultRowHeight="14.5" x14ac:dyDescent="0.35"/>
  <cols>
    <col min="1" max="1" width="34.1796875" bestFit="1" customWidth="1"/>
    <col min="2" max="8" width="16.6328125" bestFit="1" customWidth="1"/>
    <col min="9" max="9" width="15.6328125" bestFit="1" customWidth="1"/>
    <col min="10" max="16" width="16.6328125" bestFit="1" customWidth="1"/>
    <col min="17" max="17" width="15.6328125" bestFit="1" customWidth="1"/>
    <col min="18" max="20" width="16.6328125" bestFit="1" customWidth="1"/>
    <col min="21" max="21" width="15.6328125" bestFit="1" customWidth="1"/>
    <col min="22" max="25" width="16.6328125" bestFit="1" customWidth="1"/>
    <col min="26" max="26" width="15.6328125" bestFit="1" customWidth="1"/>
    <col min="27" max="29" width="16.6328125" bestFit="1" customWidth="1"/>
    <col min="30" max="30" width="23.6328125" bestFit="1" customWidth="1"/>
  </cols>
  <sheetData>
    <row r="1" spans="1:30" x14ac:dyDescent="0.35">
      <c r="A1" s="93" t="s">
        <v>98</v>
      </c>
      <c r="B1" s="94"/>
    </row>
    <row r="2" spans="1:30" x14ac:dyDescent="0.35">
      <c r="A2" s="95" t="s">
        <v>99</v>
      </c>
      <c r="B2" s="96"/>
    </row>
    <row r="3" spans="1:30" x14ac:dyDescent="0.35">
      <c r="A3" s="97" t="s">
        <v>115</v>
      </c>
      <c r="B3" s="98">
        <f>8.8/50</f>
        <v>0.17600000000000002</v>
      </c>
    </row>
    <row r="4" spans="1:30" x14ac:dyDescent="0.35">
      <c r="A4" s="97" t="s">
        <v>100</v>
      </c>
      <c r="B4" s="99">
        <v>17500</v>
      </c>
    </row>
    <row r="5" spans="1:30" x14ac:dyDescent="0.35">
      <c r="A5" s="97"/>
      <c r="B5" s="96"/>
    </row>
    <row r="6" spans="1:30" ht="15" thickBot="1" x14ac:dyDescent="0.4">
      <c r="A6" s="100" t="s">
        <v>101</v>
      </c>
      <c r="B6" s="101">
        <f>$B$3*$B$4</f>
        <v>3080.0000000000005</v>
      </c>
    </row>
    <row r="7" spans="1:30" ht="15" thickBot="1" x14ac:dyDescent="0.4">
      <c r="A7" s="46"/>
      <c r="B7" s="46"/>
    </row>
    <row r="8" spans="1:30" x14ac:dyDescent="0.35">
      <c r="A8" s="93" t="s">
        <v>113</v>
      </c>
      <c r="B8" s="94"/>
    </row>
    <row r="9" spans="1:30" x14ac:dyDescent="0.35">
      <c r="A9" s="95" t="s">
        <v>102</v>
      </c>
      <c r="B9" s="96"/>
    </row>
    <row r="10" spans="1:30" x14ac:dyDescent="0.35">
      <c r="A10" s="97" t="s">
        <v>115</v>
      </c>
      <c r="B10" s="98">
        <f>150/1000</f>
        <v>0.15</v>
      </c>
    </row>
    <row r="11" spans="1:30" x14ac:dyDescent="0.35">
      <c r="A11" s="97" t="s">
        <v>100</v>
      </c>
      <c r="B11" s="99">
        <v>17500</v>
      </c>
    </row>
    <row r="12" spans="1:30" x14ac:dyDescent="0.35">
      <c r="A12" s="97"/>
      <c r="B12" s="96"/>
    </row>
    <row r="13" spans="1:30" ht="15" thickBot="1" x14ac:dyDescent="0.4">
      <c r="A13" s="100" t="s">
        <v>119</v>
      </c>
      <c r="B13" s="101">
        <f>$B$10*$B$11</f>
        <v>2625</v>
      </c>
    </row>
    <row r="15" spans="1:30" x14ac:dyDescent="0.35">
      <c r="A15" s="51" t="s">
        <v>88</v>
      </c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</row>
    <row r="16" spans="1:30" x14ac:dyDescent="0.35">
      <c r="A16" s="49" t="s">
        <v>83</v>
      </c>
      <c r="B16" s="49" t="s">
        <v>38</v>
      </c>
      <c r="C16" s="49" t="s">
        <v>39</v>
      </c>
      <c r="D16" s="49" t="s">
        <v>40</v>
      </c>
      <c r="E16" s="49" t="s">
        <v>41</v>
      </c>
      <c r="F16" s="49" t="s">
        <v>42</v>
      </c>
      <c r="G16" s="49" t="s">
        <v>43</v>
      </c>
      <c r="H16" s="49" t="s">
        <v>44</v>
      </c>
      <c r="I16" s="49" t="s">
        <v>45</v>
      </c>
      <c r="J16" s="49" t="s">
        <v>46</v>
      </c>
      <c r="K16" s="49" t="s">
        <v>47</v>
      </c>
      <c r="L16" s="49" t="s">
        <v>48</v>
      </c>
      <c r="M16" s="49" t="s">
        <v>49</v>
      </c>
      <c r="N16" s="49" t="s">
        <v>50</v>
      </c>
      <c r="O16" s="49" t="s">
        <v>51</v>
      </c>
      <c r="P16" s="49" t="s">
        <v>52</v>
      </c>
      <c r="Q16" s="49" t="s">
        <v>53</v>
      </c>
      <c r="R16" s="49" t="s">
        <v>54</v>
      </c>
      <c r="S16" s="49" t="s">
        <v>55</v>
      </c>
      <c r="T16" s="49" t="s">
        <v>56</v>
      </c>
      <c r="U16" s="49" t="s">
        <v>57</v>
      </c>
      <c r="V16" s="49" t="s">
        <v>58</v>
      </c>
      <c r="W16" s="49" t="s">
        <v>59</v>
      </c>
      <c r="X16" s="49" t="s">
        <v>60</v>
      </c>
      <c r="Y16" s="49" t="s">
        <v>61</v>
      </c>
      <c r="Z16" s="49" t="s">
        <v>62</v>
      </c>
      <c r="AA16" s="49" t="s">
        <v>63</v>
      </c>
      <c r="AB16" s="49" t="s">
        <v>64</v>
      </c>
      <c r="AC16" s="49" t="s">
        <v>65</v>
      </c>
      <c r="AD16" s="49" t="s">
        <v>89</v>
      </c>
    </row>
    <row r="17" spans="1:30" x14ac:dyDescent="0.35">
      <c r="A17" s="48">
        <v>2</v>
      </c>
      <c r="B17" s="50">
        <v>5.3726790120379837</v>
      </c>
      <c r="C17" s="50">
        <v>8.9248560675921542</v>
      </c>
      <c r="D17" s="50">
        <v>2.5562395633427215</v>
      </c>
      <c r="E17" s="50">
        <v>3.9873389327816966</v>
      </c>
      <c r="F17" s="50">
        <v>3.7998155671310725</v>
      </c>
      <c r="G17" s="50">
        <v>4.4054532313137109</v>
      </c>
      <c r="H17" s="50">
        <v>3.119706901278569</v>
      </c>
      <c r="I17" s="50">
        <v>0.48092116741021362</v>
      </c>
      <c r="J17" s="50">
        <v>4.1174388754579674</v>
      </c>
      <c r="K17" s="50">
        <v>6.0877800762654841</v>
      </c>
      <c r="L17" s="50">
        <v>2.3696134386760712</v>
      </c>
      <c r="M17" s="50">
        <v>7.0666699897814231</v>
      </c>
      <c r="N17" s="50">
        <v>3.7513645539964613</v>
      </c>
      <c r="O17" s="50">
        <v>1.867158487650475</v>
      </c>
      <c r="P17" s="50">
        <v>2.1246666500510929</v>
      </c>
      <c r="Q17" s="50">
        <v>0.84250928395184821</v>
      </c>
      <c r="R17" s="50">
        <v>3.7495700720285128</v>
      </c>
      <c r="S17" s="50">
        <v>3.6401066719836508</v>
      </c>
      <c r="T17" s="50">
        <v>3.7477755900605643</v>
      </c>
      <c r="U17" s="50">
        <v>0.64960247239737812</v>
      </c>
      <c r="V17" s="50">
        <v>2.0250729008299482</v>
      </c>
      <c r="W17" s="50">
        <v>5.9630635794930598</v>
      </c>
      <c r="X17" s="50">
        <v>3.4759115719163578</v>
      </c>
      <c r="Y17" s="50">
        <v>7.0209106995987351</v>
      </c>
      <c r="Z17" s="50">
        <v>1.1843580988460485</v>
      </c>
      <c r="AA17" s="50">
        <v>3.9774692819579798</v>
      </c>
      <c r="AB17" s="50">
        <v>6.0707324975699732</v>
      </c>
      <c r="AC17" s="50">
        <v>5.621214764598859</v>
      </c>
      <c r="AD17" s="50">
        <v>108</v>
      </c>
    </row>
    <row r="18" spans="1:30" x14ac:dyDescent="0.35">
      <c r="A18" s="48">
        <v>3</v>
      </c>
      <c r="B18" s="50">
        <v>5.9868026394721054</v>
      </c>
      <c r="C18" s="50">
        <v>10.272945410917817</v>
      </c>
      <c r="D18" s="50">
        <v>2.9324135172965407</v>
      </c>
      <c r="E18" s="50">
        <v>4.5820835832833433</v>
      </c>
      <c r="F18" s="50">
        <v>4.289142171565687</v>
      </c>
      <c r="G18" s="50">
        <v>5.4119176164767051</v>
      </c>
      <c r="H18" s="50">
        <v>3.4823035392921415</v>
      </c>
      <c r="I18" s="50">
        <v>0.53989202159568084</v>
      </c>
      <c r="J18" s="50">
        <v>4.7250549890021993</v>
      </c>
      <c r="K18" s="50">
        <v>7.1305738852229554</v>
      </c>
      <c r="L18" s="50">
        <v>2.6924615076984604</v>
      </c>
      <c r="M18" s="50">
        <v>7.9464107178564278</v>
      </c>
      <c r="N18" s="50">
        <v>4.3601279744051187</v>
      </c>
      <c r="O18" s="50">
        <v>2.1015796840631875</v>
      </c>
      <c r="P18" s="50">
        <v>2.4575084983003399</v>
      </c>
      <c r="Q18" s="50">
        <v>0.93481303739252142</v>
      </c>
      <c r="R18" s="50">
        <v>4.4611077784443109</v>
      </c>
      <c r="S18" s="50">
        <v>4.8000399920015999</v>
      </c>
      <c r="T18" s="50">
        <v>4.2261547690461905</v>
      </c>
      <c r="U18" s="50">
        <v>0.72585482903419307</v>
      </c>
      <c r="V18" s="50">
        <v>2.2995400919816036</v>
      </c>
      <c r="W18" s="50">
        <v>7.234553089382123</v>
      </c>
      <c r="X18" s="50">
        <v>3.9882023595280942</v>
      </c>
      <c r="Y18" s="50">
        <v>8.0183963207358531</v>
      </c>
      <c r="Z18" s="50">
        <v>1.3847230553889223</v>
      </c>
      <c r="AA18" s="50">
        <v>4.5120975804839034</v>
      </c>
      <c r="AB18" s="50">
        <v>6.9696060787842429</v>
      </c>
      <c r="AC18" s="50">
        <v>6.5336932613477305</v>
      </c>
      <c r="AD18" s="50">
        <v>125</v>
      </c>
    </row>
    <row r="19" spans="1:30" x14ac:dyDescent="0.35">
      <c r="A19" s="48">
        <v>4</v>
      </c>
      <c r="B19" s="50">
        <v>9.6852120054233932</v>
      </c>
      <c r="C19" s="50">
        <v>16.578962775791936</v>
      </c>
      <c r="D19" s="50">
        <v>4.8291168495008012</v>
      </c>
      <c r="E19" s="50">
        <v>7.5063170220633539</v>
      </c>
      <c r="F19" s="50">
        <v>6.8858159743621341</v>
      </c>
      <c r="G19" s="50">
        <v>8.7616017502773325</v>
      </c>
      <c r="H19" s="50">
        <v>5.8193793911007026</v>
      </c>
      <c r="I19" s="50">
        <v>1.0188278072229753</v>
      </c>
      <c r="J19" s="50">
        <v>7.6808825342043621</v>
      </c>
      <c r="K19" s="50">
        <v>11.543541230124491</v>
      </c>
      <c r="L19" s="50">
        <v>4.3895291507457168</v>
      </c>
      <c r="M19" s="50">
        <v>13.140022186614075</v>
      </c>
      <c r="N19" s="50">
        <v>7.1936860594108216</v>
      </c>
      <c r="O19" s="50">
        <v>3.377049180327869</v>
      </c>
      <c r="P19" s="50">
        <v>4.0737242696906204</v>
      </c>
      <c r="Q19" s="50">
        <v>1.4917416492049795</v>
      </c>
      <c r="R19" s="50">
        <v>7.2936644890915812</v>
      </c>
      <c r="S19" s="50">
        <v>8.3236010107235288</v>
      </c>
      <c r="T19" s="50">
        <v>6.8382071983236772</v>
      </c>
      <c r="U19" s="50">
        <v>1.1854585233575741</v>
      </c>
      <c r="V19" s="50">
        <v>4.4704640700110927</v>
      </c>
      <c r="W19" s="50">
        <v>12.279890299519289</v>
      </c>
      <c r="X19" s="50">
        <v>6.3637063971403913</v>
      </c>
      <c r="Y19" s="50">
        <v>12.903565265623072</v>
      </c>
      <c r="Z19" s="50">
        <v>2.245547269813879</v>
      </c>
      <c r="AA19" s="50">
        <v>7.5047300628620732</v>
      </c>
      <c r="AB19" s="50">
        <v>11.660976211019351</v>
      </c>
      <c r="AC19" s="50">
        <v>10.954779366448909</v>
      </c>
      <c r="AD19" s="50">
        <v>206</v>
      </c>
    </row>
    <row r="20" spans="1:30" x14ac:dyDescent="0.35">
      <c r="A20" s="48">
        <v>5</v>
      </c>
      <c r="B20" s="50">
        <v>17.793128276668991</v>
      </c>
      <c r="C20" s="50">
        <v>29.994374817181555</v>
      </c>
      <c r="D20" s="50">
        <v>8.5702285324273024</v>
      </c>
      <c r="E20" s="50">
        <v>15.538705007912757</v>
      </c>
      <c r="F20" s="50">
        <v>12.520456914849731</v>
      </c>
      <c r="G20" s="50">
        <v>16.265478628055408</v>
      </c>
      <c r="H20" s="50">
        <v>10.593794298314695</v>
      </c>
      <c r="I20" s="50">
        <v>2.2031216014520467</v>
      </c>
      <c r="J20" s="50">
        <v>14.082307674999436</v>
      </c>
      <c r="K20" s="50">
        <v>21.287341838609752</v>
      </c>
      <c r="L20" s="50">
        <v>7.8833562090767941</v>
      </c>
      <c r="M20" s="50">
        <v>23.929377704775405</v>
      </c>
      <c r="N20" s="50">
        <v>12.916619790143178</v>
      </c>
      <c r="O20" s="50">
        <v>6.0678472050341634</v>
      </c>
      <c r="P20" s="50">
        <v>7.3589391655228784</v>
      </c>
      <c r="Q20" s="50">
        <v>2.6762369777017749</v>
      </c>
      <c r="R20" s="50">
        <v>13.62914294714578</v>
      </c>
      <c r="S20" s="50">
        <v>16.328180665871638</v>
      </c>
      <c r="T20" s="50">
        <v>12.246848022560732</v>
      </c>
      <c r="U20" s="50">
        <v>2.2629735466402656</v>
      </c>
      <c r="V20" s="50">
        <v>9.1943988179615825</v>
      </c>
      <c r="W20" s="50">
        <v>22.199371479573085</v>
      </c>
      <c r="X20" s="50">
        <v>11.511524124534047</v>
      </c>
      <c r="Y20" s="50">
        <v>23.430611494873581</v>
      </c>
      <c r="Z20" s="50">
        <v>4.0385812538907508</v>
      </c>
      <c r="AA20" s="50">
        <v>13.415386000045</v>
      </c>
      <c r="AB20" s="50">
        <v>21.546700267758698</v>
      </c>
      <c r="AC20" s="50">
        <v>20.514966736418931</v>
      </c>
      <c r="AD20" s="50">
        <v>380</v>
      </c>
    </row>
    <row r="21" spans="1:30" x14ac:dyDescent="0.35">
      <c r="A21" s="48">
        <v>6</v>
      </c>
      <c r="B21" s="50">
        <v>21.629965182606117</v>
      </c>
      <c r="C21" s="50">
        <v>36.938780650418551</v>
      </c>
      <c r="D21" s="50">
        <v>10.638032446847914</v>
      </c>
      <c r="E21" s="50">
        <v>19.965582635750796</v>
      </c>
      <c r="F21" s="50">
        <v>15.39291058596933</v>
      </c>
      <c r="G21" s="50">
        <v>20.17231646788651</v>
      </c>
      <c r="H21" s="50">
        <v>13.199429587376844</v>
      </c>
      <c r="I21" s="50">
        <v>2.7085635973035038</v>
      </c>
      <c r="J21" s="50">
        <v>17.232491295651531</v>
      </c>
      <c r="K21" s="50">
        <v>26.801814949255501</v>
      </c>
      <c r="L21" s="50">
        <v>9.7725535224831468</v>
      </c>
      <c r="M21" s="50">
        <v>29.668056893103195</v>
      </c>
      <c r="N21" s="50">
        <v>16.328468775464849</v>
      </c>
      <c r="O21" s="50">
        <v>7.368834728498407</v>
      </c>
      <c r="P21" s="50">
        <v>9.0156974590710419</v>
      </c>
      <c r="Q21" s="50">
        <v>3.1921105267056817</v>
      </c>
      <c r="R21" s="50">
        <v>16.748944366249351</v>
      </c>
      <c r="S21" s="50">
        <v>20.312474998148012</v>
      </c>
      <c r="T21" s="50">
        <v>14.867316097488704</v>
      </c>
      <c r="U21" s="50">
        <v>2.796162678716942</v>
      </c>
      <c r="V21" s="50">
        <v>11.485991554929996</v>
      </c>
      <c r="W21" s="50">
        <v>28.059737758352473</v>
      </c>
      <c r="X21" s="50">
        <v>14.429320690421513</v>
      </c>
      <c r="Y21" s="50">
        <v>29.289628861397141</v>
      </c>
      <c r="Z21" s="50">
        <v>4.9475961182309796</v>
      </c>
      <c r="AA21" s="50">
        <v>17.025757463515816</v>
      </c>
      <c r="AB21" s="50">
        <v>26.871894214386252</v>
      </c>
      <c r="AC21" s="50">
        <v>26.139565893769909</v>
      </c>
      <c r="AD21" s="50">
        <v>473</v>
      </c>
    </row>
    <row r="22" spans="1:30" x14ac:dyDescent="0.35">
      <c r="A22" s="48">
        <v>7</v>
      </c>
      <c r="B22" s="50">
        <v>24.984756164624621</v>
      </c>
      <c r="C22" s="50">
        <v>42.680099425881515</v>
      </c>
      <c r="D22" s="50">
        <v>12.30417280746134</v>
      </c>
      <c r="E22" s="50">
        <v>23.527683069004201</v>
      </c>
      <c r="F22" s="50">
        <v>17.780339191834759</v>
      </c>
      <c r="G22" s="50">
        <v>23.301027254129913</v>
      </c>
      <c r="H22" s="50">
        <v>15.469259365170144</v>
      </c>
      <c r="I22" s="50">
        <v>3.3593629704581947</v>
      </c>
      <c r="J22" s="50">
        <v>19.92952200787488</v>
      </c>
      <c r="K22" s="50">
        <v>31.505158267526006</v>
      </c>
      <c r="L22" s="50">
        <v>11.288269065792658</v>
      </c>
      <c r="M22" s="50">
        <v>34.2695497239392</v>
      </c>
      <c r="N22" s="50">
        <v>18.747673830316096</v>
      </c>
      <c r="O22" s="50">
        <v>8.4429291040672219</v>
      </c>
      <c r="P22" s="50">
        <v>10.365456105233058</v>
      </c>
      <c r="Q22" s="50">
        <v>3.6305404632542175</v>
      </c>
      <c r="R22" s="50">
        <v>19.322408218033036</v>
      </c>
      <c r="S22" s="50">
        <v>23.823145113393899</v>
      </c>
      <c r="T22" s="50">
        <v>17.662963859132002</v>
      </c>
      <c r="U22" s="50">
        <v>3.2096082356305402</v>
      </c>
      <c r="V22" s="50">
        <v>14.246936934955237</v>
      </c>
      <c r="W22" s="50">
        <v>33.132223224302145</v>
      </c>
      <c r="X22" s="50">
        <v>16.61468071533842</v>
      </c>
      <c r="Y22" s="50">
        <v>34.868568663249818</v>
      </c>
      <c r="Z22" s="50">
        <v>5.6502056707947466</v>
      </c>
      <c r="AA22" s="50">
        <v>20.318074833373661</v>
      </c>
      <c r="AB22" s="50">
        <v>31.039704361980597</v>
      </c>
      <c r="AC22" s="50">
        <v>30.525681353247837</v>
      </c>
      <c r="AD22" s="50">
        <v>552</v>
      </c>
    </row>
    <row r="23" spans="1:30" x14ac:dyDescent="0.35">
      <c r="A23" s="48">
        <v>8</v>
      </c>
      <c r="B23" s="50">
        <v>139.70881171631873</v>
      </c>
      <c r="C23" s="50">
        <v>239.52620011483057</v>
      </c>
      <c r="D23" s="50">
        <v>69.091092721929542</v>
      </c>
      <c r="E23" s="50">
        <v>132.6107957380103</v>
      </c>
      <c r="F23" s="50">
        <v>99.239313163325193</v>
      </c>
      <c r="G23" s="50">
        <v>133.28739654834098</v>
      </c>
      <c r="H23" s="50">
        <v>86.288960402831123</v>
      </c>
      <c r="I23" s="50">
        <v>19.118568404203504</v>
      </c>
      <c r="J23" s="50">
        <v>112.24159943750635</v>
      </c>
      <c r="K23" s="50">
        <v>176.06877605838088</v>
      </c>
      <c r="L23" s="50">
        <v>63.211058389681888</v>
      </c>
      <c r="M23" s="50">
        <v>192.53387109575146</v>
      </c>
      <c r="N23" s="50">
        <v>105.9791349656001</v>
      </c>
      <c r="O23" s="50">
        <v>47.289118483819486</v>
      </c>
      <c r="P23" s="50">
        <v>58.865172951593351</v>
      </c>
      <c r="Q23" s="50">
        <v>20.330374550475003</v>
      </c>
      <c r="R23" s="50">
        <v>110.30431524306188</v>
      </c>
      <c r="S23" s="50">
        <v>139.94747630877552</v>
      </c>
      <c r="T23" s="50">
        <v>97.304444458736356</v>
      </c>
      <c r="U23" s="50">
        <v>18.127642940975576</v>
      </c>
      <c r="V23" s="50">
        <v>81.14950156218346</v>
      </c>
      <c r="W23" s="50">
        <v>187.91267553000603</v>
      </c>
      <c r="X23" s="50">
        <v>92.81443330808348</v>
      </c>
      <c r="Y23" s="50">
        <v>191.87547177404272</v>
      </c>
      <c r="Z23" s="50">
        <v>32.071169644778813</v>
      </c>
      <c r="AA23" s="50">
        <v>112.03456504707871</v>
      </c>
      <c r="AB23" s="50">
        <v>176.03037414782261</v>
      </c>
      <c r="AC23" s="50">
        <v>172.46010976971797</v>
      </c>
      <c r="AD23" s="50">
        <v>3107.422424477862</v>
      </c>
    </row>
    <row r="24" spans="1:30" x14ac:dyDescent="0.35">
      <c r="A24" s="48">
        <v>9</v>
      </c>
      <c r="B24" s="50">
        <v>177.02377582817749</v>
      </c>
      <c r="C24" s="50">
        <v>303.99533573672488</v>
      </c>
      <c r="D24" s="50">
        <v>87.734877750910243</v>
      </c>
      <c r="E24" s="50">
        <v>171.47241400811922</v>
      </c>
      <c r="F24" s="50">
        <v>125.74820938410335</v>
      </c>
      <c r="G24" s="50">
        <v>170.50306390278223</v>
      </c>
      <c r="H24" s="50">
        <v>109.93785509013793</v>
      </c>
      <c r="I24" s="50">
        <v>25.003448946093837</v>
      </c>
      <c r="J24" s="50">
        <v>142.65940186892908</v>
      </c>
      <c r="K24" s="50">
        <v>224.88009385502744</v>
      </c>
      <c r="L24" s="50">
        <v>80.217519231917677</v>
      </c>
      <c r="M24" s="50">
        <v>244.88361035573456</v>
      </c>
      <c r="N24" s="50">
        <v>135.0575146406855</v>
      </c>
      <c r="O24" s="50">
        <v>59.736463689649327</v>
      </c>
      <c r="P24" s="50">
        <v>74.874633019561202</v>
      </c>
      <c r="Q24" s="50">
        <v>25.570739260603624</v>
      </c>
      <c r="R24" s="50">
        <v>140.92651131136444</v>
      </c>
      <c r="S24" s="50">
        <v>181.72107510339134</v>
      </c>
      <c r="T24" s="50">
        <v>123.22733693899622</v>
      </c>
      <c r="U24" s="50">
        <v>23.117528298790276</v>
      </c>
      <c r="V24" s="50">
        <v>106.11061132322595</v>
      </c>
      <c r="W24" s="50">
        <v>241.23466317969681</v>
      </c>
      <c r="X24" s="50">
        <v>117.79403242239189</v>
      </c>
      <c r="Y24" s="50">
        <v>244.1252546627681</v>
      </c>
      <c r="Z24" s="50">
        <v>40.698290194163526</v>
      </c>
      <c r="AA24" s="50">
        <v>142.92173996610288</v>
      </c>
      <c r="AB24" s="50">
        <v>224.91565702425379</v>
      </c>
      <c r="AC24" s="50">
        <v>221.35492444148196</v>
      </c>
      <c r="AD24" s="50">
        <v>3967.446581435785</v>
      </c>
    </row>
    <row r="25" spans="1:30" x14ac:dyDescent="0.35">
      <c r="A25" s="48">
        <v>10</v>
      </c>
      <c r="B25" s="50">
        <v>218.79508666640558</v>
      </c>
      <c r="C25" s="50">
        <v>376.2696600163049</v>
      </c>
      <c r="D25" s="50">
        <v>108.64600090791717</v>
      </c>
      <c r="E25" s="50">
        <v>215.71363521984617</v>
      </c>
      <c r="F25" s="50">
        <v>155.42357286106821</v>
      </c>
      <c r="G25" s="50">
        <v>212.50987394390225</v>
      </c>
      <c r="H25" s="50">
        <v>136.54015315947896</v>
      </c>
      <c r="I25" s="50">
        <v>31.758148089833792</v>
      </c>
      <c r="J25" s="50">
        <v>176.80405695729132</v>
      </c>
      <c r="K25" s="50">
        <v>279.90365214658061</v>
      </c>
      <c r="L25" s="50">
        <v>99.281444895488008</v>
      </c>
      <c r="M25" s="50">
        <v>303.68382198114233</v>
      </c>
      <c r="N25" s="50">
        <v>167.77427617624534</v>
      </c>
      <c r="O25" s="50">
        <v>73.631042086202854</v>
      </c>
      <c r="P25" s="50">
        <v>92.857620938798178</v>
      </c>
      <c r="Q25" s="50">
        <v>31.396238397472501</v>
      </c>
      <c r="R25" s="50">
        <v>175.45482990264347</v>
      </c>
      <c r="S25" s="50">
        <v>229.42637247794539</v>
      </c>
      <c r="T25" s="50">
        <v>152.23186310643192</v>
      </c>
      <c r="U25" s="50">
        <v>28.735116883886665</v>
      </c>
      <c r="V25" s="50">
        <v>134.75785771452911</v>
      </c>
      <c r="W25" s="50">
        <v>301.59662215140497</v>
      </c>
      <c r="X25" s="50">
        <v>145.79752328512217</v>
      </c>
      <c r="Y25" s="50">
        <v>302.8298553505777</v>
      </c>
      <c r="Z25" s="50">
        <v>50.36883615539481</v>
      </c>
      <c r="AA25" s="50">
        <v>177.70438491251213</v>
      </c>
      <c r="AB25" s="50">
        <v>280.04008263235221</v>
      </c>
      <c r="AC25" s="50">
        <v>276.69664712184135</v>
      </c>
      <c r="AD25" s="50">
        <v>4936.6282761386192</v>
      </c>
    </row>
    <row r="26" spans="1:30" x14ac:dyDescent="0.35">
      <c r="A26" s="48">
        <v>11</v>
      </c>
      <c r="B26" s="50">
        <v>265.03298259209902</v>
      </c>
      <c r="C26" s="50">
        <v>456.37712239000416</v>
      </c>
      <c r="D26" s="50">
        <v>131.83352890130396</v>
      </c>
      <c r="E26" s="50">
        <v>265.41664590245028</v>
      </c>
      <c r="F26" s="50">
        <v>188.27273873506772</v>
      </c>
      <c r="G26" s="50">
        <v>259.3516091870182</v>
      </c>
      <c r="H26" s="50">
        <v>166.11484874400307</v>
      </c>
      <c r="I26" s="50">
        <v>39.400454966382405</v>
      </c>
      <c r="J26" s="50">
        <v>214.69303342066985</v>
      </c>
      <c r="K26" s="50">
        <v>341.18992901313823</v>
      </c>
      <c r="L26" s="50">
        <v>120.41006453306809</v>
      </c>
      <c r="M26" s="50">
        <v>368.9681022308381</v>
      </c>
      <c r="N26" s="50">
        <v>204.15344416169324</v>
      </c>
      <c r="O26" s="50">
        <v>88.972463608266267</v>
      </c>
      <c r="P26" s="50">
        <v>112.8244944405858</v>
      </c>
      <c r="Q26" s="50">
        <v>37.804368523755919</v>
      </c>
      <c r="R26" s="50">
        <v>213.92179308502293</v>
      </c>
      <c r="S26" s="50">
        <v>283.16614224592331</v>
      </c>
      <c r="T26" s="50">
        <v>184.32375918688521</v>
      </c>
      <c r="U26" s="50">
        <v>34.984856011575125</v>
      </c>
      <c r="V26" s="50">
        <v>167.16637914249546</v>
      </c>
      <c r="W26" s="50">
        <v>369.07826024234959</v>
      </c>
      <c r="X26" s="50">
        <v>176.83570110878156</v>
      </c>
      <c r="Y26" s="50">
        <v>368.02441955611152</v>
      </c>
      <c r="Z26" s="50">
        <v>61.086446161092525</v>
      </c>
      <c r="AA26" s="50">
        <v>216.41099838638971</v>
      </c>
      <c r="AB26" s="50">
        <v>341.45589921476585</v>
      </c>
      <c r="AC26" s="50">
        <v>338.55753924285062</v>
      </c>
      <c r="AD26" s="50">
        <v>6015.8280249345871</v>
      </c>
    </row>
    <row r="27" spans="1:30" x14ac:dyDescent="0.35">
      <c r="A27" s="48">
        <v>12</v>
      </c>
      <c r="B27" s="50">
        <v>315.74698805323203</v>
      </c>
      <c r="C27" s="50">
        <v>544.34345254365167</v>
      </c>
      <c r="D27" s="50">
        <v>157.30579191933893</v>
      </c>
      <c r="E27" s="50">
        <v>320.65601370716598</v>
      </c>
      <c r="F27" s="50">
        <v>224.30252904404145</v>
      </c>
      <c r="G27" s="50">
        <v>311.06811301355822</v>
      </c>
      <c r="H27" s="50">
        <v>198.67928141421217</v>
      </c>
      <c r="I27" s="50">
        <v>47.946491313428297</v>
      </c>
      <c r="J27" s="50">
        <v>256.34234107508746</v>
      </c>
      <c r="K27" s="50">
        <v>408.78490376260413</v>
      </c>
      <c r="L27" s="50">
        <v>143.6100355570417</v>
      </c>
      <c r="M27" s="50">
        <v>440.76719702028561</v>
      </c>
      <c r="N27" s="50">
        <v>244.21694438624681</v>
      </c>
      <c r="O27" s="50">
        <v>105.76046584202304</v>
      </c>
      <c r="P27" s="50">
        <v>134.78473155355866</v>
      </c>
      <c r="Q27" s="50">
        <v>44.792904805974437</v>
      </c>
      <c r="R27" s="50">
        <v>256.35701847041622</v>
      </c>
      <c r="S27" s="50">
        <v>343.03358143863289</v>
      </c>
      <c r="T27" s="50">
        <v>219.50839775791991</v>
      </c>
      <c r="U27" s="50">
        <v>41.870801631253173</v>
      </c>
      <c r="V27" s="50">
        <v>203.40427197020125</v>
      </c>
      <c r="W27" s="50">
        <v>443.75200938080792</v>
      </c>
      <c r="X27" s="50">
        <v>210.91850431975615</v>
      </c>
      <c r="Y27" s="50">
        <v>439.74109298558773</v>
      </c>
      <c r="Z27" s="50">
        <v>72.854471558601276</v>
      </c>
      <c r="AA27" s="50">
        <v>259.06756312468173</v>
      </c>
      <c r="AB27" s="50">
        <v>409.21068661711917</v>
      </c>
      <c r="AC27" s="50">
        <v>407.00327009913855</v>
      </c>
      <c r="AD27" s="50">
        <v>7205.8298543655665</v>
      </c>
    </row>
    <row r="28" spans="1:30" x14ac:dyDescent="0.35">
      <c r="A28" s="48">
        <v>13</v>
      </c>
      <c r="B28" s="50">
        <v>370.9460142712955</v>
      </c>
      <c r="C28" s="50">
        <v>640.19250868289657</v>
      </c>
      <c r="D28" s="50">
        <v>185.07050106364915</v>
      </c>
      <c r="E28" s="50">
        <v>381.50000736126435</v>
      </c>
      <c r="F28" s="50">
        <v>263.51932530018433</v>
      </c>
      <c r="G28" s="50">
        <v>367.69596042310565</v>
      </c>
      <c r="H28" s="50">
        <v>234.24941244006797</v>
      </c>
      <c r="I28" s="50">
        <v>57.411002136970353</v>
      </c>
      <c r="J28" s="50">
        <v>301.76676789444747</v>
      </c>
      <c r="K28" s="50">
        <v>482.73081866913304</v>
      </c>
      <c r="L28" s="50">
        <v>168.88753306939861</v>
      </c>
      <c r="M28" s="50">
        <v>519.10946991440335</v>
      </c>
      <c r="N28" s="50">
        <v>287.98495490367583</v>
      </c>
      <c r="O28" s="50">
        <v>123.99488296415987</v>
      </c>
      <c r="P28" s="50">
        <v>158.74707514110204</v>
      </c>
      <c r="Q28" s="50">
        <v>52.35984819756608</v>
      </c>
      <c r="R28" s="50">
        <v>302.78771160959593</v>
      </c>
      <c r="S28" s="50">
        <v>409.11397429356003</v>
      </c>
      <c r="T28" s="50">
        <v>257.7908343128783</v>
      </c>
      <c r="U28" s="50">
        <v>49.39668408519519</v>
      </c>
      <c r="V28" s="50">
        <v>243.53381802001431</v>
      </c>
      <c r="W28" s="50">
        <v>525.6842750840392</v>
      </c>
      <c r="X28" s="50">
        <v>248.05514891950011</v>
      </c>
      <c r="Y28" s="50">
        <v>518.00951584512893</v>
      </c>
      <c r="Z28" s="50">
        <v>85.676021290426448</v>
      </c>
      <c r="AA28" s="50">
        <v>305.69796962105158</v>
      </c>
      <c r="AB28" s="50">
        <v>483.34814795396699</v>
      </c>
      <c r="AC28" s="50">
        <v>482.0940484925739</v>
      </c>
      <c r="AD28" s="50">
        <v>8507.3542319612516</v>
      </c>
    </row>
    <row r="29" spans="1:30" x14ac:dyDescent="0.35">
      <c r="A29" s="48">
        <v>14</v>
      </c>
      <c r="B29" s="50">
        <v>430.63843955009429</v>
      </c>
      <c r="C29" s="50">
        <v>743.94654806872018</v>
      </c>
      <c r="D29" s="50">
        <v>215.13483922395659</v>
      </c>
      <c r="E29" s="50">
        <v>448.01159894818397</v>
      </c>
      <c r="F29" s="50">
        <v>305.92912633471116</v>
      </c>
      <c r="G29" s="50">
        <v>429.26896931528245</v>
      </c>
      <c r="H29" s="50">
        <v>272.84003630593548</v>
      </c>
      <c r="I29" s="50">
        <v>67.807576119347488</v>
      </c>
      <c r="J29" s="50">
        <v>350.98006264715428</v>
      </c>
      <c r="K29" s="50">
        <v>563.06676034423185</v>
      </c>
      <c r="L29" s="50">
        <v>196.24831938134065</v>
      </c>
      <c r="M29" s="50">
        <v>604.0212618164278</v>
      </c>
      <c r="N29" s="50">
        <v>335.47617470922063</v>
      </c>
      <c r="O29" s="50">
        <v>143.6756236557346</v>
      </c>
      <c r="P29" s="50">
        <v>184.71964397178365</v>
      </c>
      <c r="Q29" s="50">
        <v>60.503386095936932</v>
      </c>
      <c r="R29" s="50">
        <v>353.23904169172999</v>
      </c>
      <c r="S29" s="50">
        <v>481.48595496009881</v>
      </c>
      <c r="T29" s="50">
        <v>299.17584537330686</v>
      </c>
      <c r="U29" s="50">
        <v>57.565958383814369</v>
      </c>
      <c r="V29" s="50">
        <v>287.6124153982696</v>
      </c>
      <c r="W29" s="50">
        <v>614.93638706409672</v>
      </c>
      <c r="X29" s="50">
        <v>288.25423286802425</v>
      </c>
      <c r="Y29" s="50">
        <v>602.85720256781883</v>
      </c>
      <c r="Z29" s="50">
        <v>99.553996793051411</v>
      </c>
      <c r="AA29" s="50">
        <v>356.32433978370148</v>
      </c>
      <c r="AB29" s="50">
        <v>563.90871361416851</v>
      </c>
      <c r="AC29" s="50">
        <v>563.88548377142888</v>
      </c>
      <c r="AD29" s="50">
        <v>9921.067938757571</v>
      </c>
    </row>
    <row r="30" spans="1:30" x14ac:dyDescent="0.35">
      <c r="A30" s="48">
        <v>15</v>
      </c>
      <c r="B30" s="50">
        <v>494.83217440303025</v>
      </c>
      <c r="C30" s="50">
        <v>855.62644160183174</v>
      </c>
      <c r="D30" s="50">
        <v>247.50553292189863</v>
      </c>
      <c r="E30" s="50">
        <v>520.24924319316585</v>
      </c>
      <c r="F30" s="50">
        <v>351.53759517876324</v>
      </c>
      <c r="G30" s="50">
        <v>495.81859938390107</v>
      </c>
      <c r="H30" s="50">
        <v>314.46494637943135</v>
      </c>
      <c r="I30" s="50">
        <v>79.148816780304671</v>
      </c>
      <c r="J30" s="50">
        <v>403.99507873126834</v>
      </c>
      <c r="K30" s="50">
        <v>649.82911382346151</v>
      </c>
      <c r="L30" s="50">
        <v>225.69779918965071</v>
      </c>
      <c r="M30" s="50">
        <v>695.52717364682564</v>
      </c>
      <c r="N30" s="50">
        <v>386.70803410496859</v>
      </c>
      <c r="O30" s="50">
        <v>164.80265497480053</v>
      </c>
      <c r="P30" s="50">
        <v>212.71001999718439</v>
      </c>
      <c r="Q30" s="50">
        <v>69.221862284202899</v>
      </c>
      <c r="R30" s="50">
        <v>407.73443491655451</v>
      </c>
      <c r="S30" s="50">
        <v>560.22248870506792</v>
      </c>
      <c r="T30" s="50">
        <v>343.66796004178286</v>
      </c>
      <c r="U30" s="50">
        <v>66.38184353412808</v>
      </c>
      <c r="V30" s="50">
        <v>335.69330134922336</v>
      </c>
      <c r="W30" s="50">
        <v>711.56533962910009</v>
      </c>
      <c r="X30" s="50">
        <v>331.52381888742264</v>
      </c>
      <c r="Y30" s="50">
        <v>694.30984000369222</v>
      </c>
      <c r="Z30" s="50">
        <v>114.49111970251448</v>
      </c>
      <c r="AA30" s="50">
        <v>410.96728002373663</v>
      </c>
      <c r="AB30" s="50">
        <v>650.93001288290861</v>
      </c>
      <c r="AC30" s="50">
        <v>652.42925651747862</v>
      </c>
      <c r="AD30" s="50">
        <v>11447.591782788297</v>
      </c>
    </row>
    <row r="31" spans="1:30" x14ac:dyDescent="0.35">
      <c r="A31" s="48">
        <v>16</v>
      </c>
      <c r="B31" s="50">
        <v>563.53471513488785</v>
      </c>
      <c r="C31" s="50">
        <v>975.25184705770448</v>
      </c>
      <c r="D31" s="50">
        <v>282.18891014450759</v>
      </c>
      <c r="E31" s="50">
        <v>598.26749553618504</v>
      </c>
      <c r="F31" s="50">
        <v>400.3500976135598</v>
      </c>
      <c r="G31" s="50">
        <v>567.37426947109407</v>
      </c>
      <c r="H31" s="50">
        <v>359.13706717857883</v>
      </c>
      <c r="I31" s="50">
        <v>91.446478079581695</v>
      </c>
      <c r="J31" s="50">
        <v>460.82388956935125</v>
      </c>
      <c r="K31" s="50">
        <v>743.05192419565913</v>
      </c>
      <c r="L31" s="50">
        <v>257.24106414514517</v>
      </c>
      <c r="M31" s="50">
        <v>793.65029270811385</v>
      </c>
      <c r="N31" s="50">
        <v>441.69686259814608</v>
      </c>
      <c r="O31" s="50">
        <v>187.37599031512281</v>
      </c>
      <c r="P31" s="50">
        <v>242.72531823391756</v>
      </c>
      <c r="Q31" s="50">
        <v>78.513753472470611</v>
      </c>
      <c r="R31" s="50">
        <v>466.29580808078521</v>
      </c>
      <c r="S31" s="50">
        <v>645.39164972889944</v>
      </c>
      <c r="T31" s="50">
        <v>391.27148640503475</v>
      </c>
      <c r="U31" s="50">
        <v>75.847353903610994</v>
      </c>
      <c r="V31" s="50">
        <v>387.82612494318971</v>
      </c>
      <c r="W31" s="50">
        <v>815.62437984379801</v>
      </c>
      <c r="X31" s="50">
        <v>377.87150131535805</v>
      </c>
      <c r="Y31" s="50">
        <v>792.39152603739944</v>
      </c>
      <c r="Z31" s="50">
        <v>130.48995423842072</v>
      </c>
      <c r="AA31" s="50">
        <v>469.64608302003444</v>
      </c>
      <c r="AB31" s="50">
        <v>744.44724943337098</v>
      </c>
      <c r="AC31" s="50">
        <v>747.77365136054107</v>
      </c>
      <c r="AD31" s="50">
        <v>13087.50674376447</v>
      </c>
    </row>
    <row r="32" spans="1:30" x14ac:dyDescent="0.35">
      <c r="A32" s="48">
        <v>17</v>
      </c>
      <c r="B32" s="50">
        <v>636.75318848337338</v>
      </c>
      <c r="C32" s="50">
        <v>1102.8413510706177</v>
      </c>
      <c r="D32" s="50">
        <v>319.1909476244852</v>
      </c>
      <c r="E32" s="50">
        <v>682.1175107223786</v>
      </c>
      <c r="F32" s="50">
        <v>452.37173427425478</v>
      </c>
      <c r="G32" s="50">
        <v>643.96361429327987</v>
      </c>
      <c r="H32" s="50">
        <v>406.86856171022038</v>
      </c>
      <c r="I32" s="50">
        <v>104.71157369522534</v>
      </c>
      <c r="J32" s="50">
        <v>521.4778826632745</v>
      </c>
      <c r="K32" s="50">
        <v>842.76718941303818</v>
      </c>
      <c r="L32" s="50">
        <v>290.88292939869132</v>
      </c>
      <c r="M32" s="50">
        <v>898.41237688217518</v>
      </c>
      <c r="N32" s="50">
        <v>500.45802511586038</v>
      </c>
      <c r="O32" s="50">
        <v>211.39568024418844</v>
      </c>
      <c r="P32" s="50">
        <v>274.77224362160842</v>
      </c>
      <c r="Q32" s="50">
        <v>88.377650654524402</v>
      </c>
      <c r="R32" s="50">
        <v>528.94375767447832</v>
      </c>
      <c r="S32" s="50">
        <v>737.05724832073167</v>
      </c>
      <c r="T32" s="50">
        <v>441.99053384639029</v>
      </c>
      <c r="U32" s="50">
        <v>85.965324647012253</v>
      </c>
      <c r="V32" s="50">
        <v>444.05740859429676</v>
      </c>
      <c r="W32" s="50">
        <v>927.16348267267892</v>
      </c>
      <c r="X32" s="50">
        <v>427.30446090259619</v>
      </c>
      <c r="Y32" s="50">
        <v>897.12496363335697</v>
      </c>
      <c r="Z32" s="50">
        <v>147.55292556235895</v>
      </c>
      <c r="AA32" s="50">
        <v>532.3788912402697</v>
      </c>
      <c r="AB32" s="50">
        <v>844.49350528616253</v>
      </c>
      <c r="AC32" s="50">
        <v>849.96398743519205</v>
      </c>
      <c r="AD32" s="50">
        <v>14841.358949682717</v>
      </c>
    </row>
    <row r="33" spans="1:30" x14ac:dyDescent="0.35">
      <c r="A33" s="48">
        <v>18</v>
      </c>
      <c r="B33" s="50">
        <v>714.49438922675893</v>
      </c>
      <c r="C33" s="50">
        <v>1238.4125870390551</v>
      </c>
      <c r="D33" s="50">
        <v>358.51731001342648</v>
      </c>
      <c r="E33" s="50">
        <v>771.84745093302797</v>
      </c>
      <c r="F33" s="50">
        <v>507.60736768511487</v>
      </c>
      <c r="G33" s="50">
        <v>725.61269513102491</v>
      </c>
      <c r="H33" s="50">
        <v>457.67091981521241</v>
      </c>
      <c r="I33" s="50">
        <v>118.9544663925995</v>
      </c>
      <c r="J33" s="50">
        <v>585.96783731160508</v>
      </c>
      <c r="K33" s="50">
        <v>949.00510079499782</v>
      </c>
      <c r="L33" s="50">
        <v>326.62796396248285</v>
      </c>
      <c r="M33" s="50">
        <v>1009.834006604929</v>
      </c>
      <c r="N33" s="50">
        <v>563.00603408767415</v>
      </c>
      <c r="O33" s="50">
        <v>236.86180541791677</v>
      </c>
      <c r="P33" s="50">
        <v>308.85713792967857</v>
      </c>
      <c r="Q33" s="50">
        <v>98.812244057745602</v>
      </c>
      <c r="R33" s="50">
        <v>595.69771516971753</v>
      </c>
      <c r="S33" s="50">
        <v>835.279344004672</v>
      </c>
      <c r="T33" s="50">
        <v>495.82903207158483</v>
      </c>
      <c r="U33" s="50">
        <v>96.738432614694943</v>
      </c>
      <c r="V33" s="50">
        <v>504.43092549818255</v>
      </c>
      <c r="W33" s="50">
        <v>1046.2297404305746</v>
      </c>
      <c r="X33" s="50">
        <v>479.82951032068701</v>
      </c>
      <c r="Y33" s="50">
        <v>1008.531620844242</v>
      </c>
      <c r="Z33" s="50">
        <v>165.68233503214404</v>
      </c>
      <c r="AA33" s="50">
        <v>599.18283136552259</v>
      </c>
      <c r="AB33" s="50">
        <v>951.09999041458116</v>
      </c>
      <c r="AC33" s="50">
        <v>959.0429712227118</v>
      </c>
      <c r="AD33" s="50">
        <v>16709.663765392568</v>
      </c>
    </row>
    <row r="34" spans="1:30" x14ac:dyDescent="0.35">
      <c r="A34" s="48">
        <v>19</v>
      </c>
      <c r="B34" s="50">
        <v>796.76481217893377</v>
      </c>
      <c r="C34" s="50">
        <v>1381.982334165122</v>
      </c>
      <c r="D34" s="50">
        <v>400.17338271985409</v>
      </c>
      <c r="E34" s="50">
        <v>867.50282415610309</v>
      </c>
      <c r="F34" s="50">
        <v>566.06164525231372</v>
      </c>
      <c r="G34" s="50">
        <v>812.34617492112579</v>
      </c>
      <c r="H34" s="50">
        <v>511.55503178144295</v>
      </c>
      <c r="I34" s="50">
        <v>134.18494205440075</v>
      </c>
      <c r="J34" s="50">
        <v>654.30398959950026</v>
      </c>
      <c r="K34" s="50">
        <v>1061.7942430498579</v>
      </c>
      <c r="L34" s="50">
        <v>364.48051622302347</v>
      </c>
      <c r="M34" s="50">
        <v>1127.9347117802554</v>
      </c>
      <c r="N34" s="50">
        <v>629.35464281527413</v>
      </c>
      <c r="O34" s="50">
        <v>263.77447102367194</v>
      </c>
      <c r="P34" s="50">
        <v>344.98601892557963</v>
      </c>
      <c r="Q34" s="50">
        <v>109.81631082682722</v>
      </c>
      <c r="R34" s="50">
        <v>666.57607614918265</v>
      </c>
      <c r="S34" s="50">
        <v>940.1146708043774</v>
      </c>
      <c r="T34" s="50">
        <v>552.79074746546837</v>
      </c>
      <c r="U34" s="50">
        <v>108.16921375968903</v>
      </c>
      <c r="V34" s="50">
        <v>568.98801229015169</v>
      </c>
      <c r="W34" s="50">
        <v>1172.8676860583996</v>
      </c>
      <c r="X34" s="50">
        <v>535.45313239032225</v>
      </c>
      <c r="Y34" s="50">
        <v>1126.6318643646327</v>
      </c>
      <c r="Z34" s="50">
        <v>184.88037302215741</v>
      </c>
      <c r="AA34" s="50">
        <v>670.07412617542946</v>
      </c>
      <c r="AB34" s="50">
        <v>1064.2962502929704</v>
      </c>
      <c r="AC34" s="50">
        <v>1075.0509894528</v>
      </c>
      <c r="AD34" s="50">
        <v>18692.909193698866</v>
      </c>
    </row>
    <row r="35" spans="1:30" x14ac:dyDescent="0.35">
      <c r="A35" s="48">
        <v>20</v>
      </c>
      <c r="B35" s="50">
        <v>883.57067964930582</v>
      </c>
      <c r="C35" s="50">
        <v>1533.5666014930166</v>
      </c>
      <c r="D35" s="50">
        <v>444.16429972193316</v>
      </c>
      <c r="E35" s="50">
        <v>969.12676788451756</v>
      </c>
      <c r="F35" s="50">
        <v>627.7390189918126</v>
      </c>
      <c r="G35" s="50">
        <v>904.18746538077892</v>
      </c>
      <c r="H35" s="50">
        <v>568.53125034937761</v>
      </c>
      <c r="I35" s="50">
        <v>150.41227169989435</v>
      </c>
      <c r="J35" s="50">
        <v>726.49608732075353</v>
      </c>
      <c r="K35" s="50">
        <v>1181.1617624653675</v>
      </c>
      <c r="L35" s="50">
        <v>404.44473559732387</v>
      </c>
      <c r="M35" s="50">
        <v>1252.7330789001862</v>
      </c>
      <c r="N35" s="50">
        <v>699.51692410209046</v>
      </c>
      <c r="O35" s="50">
        <v>292.13380236794092</v>
      </c>
      <c r="P35" s="50">
        <v>383.16461343150866</v>
      </c>
      <c r="Q35" s="50">
        <v>121.38870482300612</v>
      </c>
      <c r="R35" s="50">
        <v>741.59630886857974</v>
      </c>
      <c r="S35" s="50">
        <v>1051.6169936621234</v>
      </c>
      <c r="T35" s="50">
        <v>612.87929725935066</v>
      </c>
      <c r="U35" s="50">
        <v>120.26007778860077</v>
      </c>
      <c r="V35" s="50">
        <v>637.7678309790557</v>
      </c>
      <c r="W35" s="50">
        <v>1307.1195644709635</v>
      </c>
      <c r="X35" s="50">
        <v>594.18151252124835</v>
      </c>
      <c r="Y35" s="50">
        <v>1251.4450722018385</v>
      </c>
      <c r="Z35" s="50">
        <v>205.14912980717637</v>
      </c>
      <c r="AA35" s="50">
        <v>745.06818869565166</v>
      </c>
      <c r="AB35" s="50">
        <v>1184.1103403828179</v>
      </c>
      <c r="AC35" s="50">
        <v>1198.0263549673502</v>
      </c>
      <c r="AD35" s="50">
        <v>20791.558735783568</v>
      </c>
    </row>
    <row r="36" spans="1:30" x14ac:dyDescent="0.35">
      <c r="A36" s="48">
        <v>21</v>
      </c>
      <c r="B36" s="50">
        <v>974.9179651967105</v>
      </c>
      <c r="C36" s="50">
        <v>1693.18069986349</v>
      </c>
      <c r="D36" s="50">
        <v>490.49496734077786</v>
      </c>
      <c r="E36" s="50">
        <v>1076.7602893530511</v>
      </c>
      <c r="F36" s="50">
        <v>692.64376259029996</v>
      </c>
      <c r="G36" s="50">
        <v>1001.1588518476036</v>
      </c>
      <c r="H36" s="50">
        <v>628.60944344480117</v>
      </c>
      <c r="I36" s="50">
        <v>167.64526396411367</v>
      </c>
      <c r="J36" s="50">
        <v>802.5534368276949</v>
      </c>
      <c r="K36" s="50">
        <v>1307.133509717776</v>
      </c>
      <c r="L36" s="50">
        <v>446.52459108099214</v>
      </c>
      <c r="M36" s="50">
        <v>1384.2468423170237</v>
      </c>
      <c r="N36" s="50">
        <v>773.50533711041783</v>
      </c>
      <c r="O36" s="50">
        <v>321.93994133474001</v>
      </c>
      <c r="P36" s="50">
        <v>423.39838548832336</v>
      </c>
      <c r="Q36" s="50">
        <v>133.52834808506736</v>
      </c>
      <c r="R36" s="50">
        <v>820.77504642284373</v>
      </c>
      <c r="S36" s="50">
        <v>1169.8374101508273</v>
      </c>
      <c r="T36" s="50">
        <v>676.09816188587467</v>
      </c>
      <c r="U36" s="50">
        <v>133.01332061258367</v>
      </c>
      <c r="V36" s="50">
        <v>710.80759059109425</v>
      </c>
      <c r="W36" s="50">
        <v>1449.0255625765353</v>
      </c>
      <c r="X36" s="50">
        <v>656.02056648899872</v>
      </c>
      <c r="Y36" s="50">
        <v>1382.9897296354804</v>
      </c>
      <c r="Z36" s="50">
        <v>226.49060488534781</v>
      </c>
      <c r="AA36" s="50">
        <v>824.17970219084907</v>
      </c>
      <c r="AB36" s="50">
        <v>1310.568974261198</v>
      </c>
      <c r="AC36" s="50">
        <v>1328.0055151460474</v>
      </c>
      <c r="AD36" s="50">
        <v>23006.053820410561</v>
      </c>
    </row>
    <row r="37" spans="1:30" x14ac:dyDescent="0.35">
      <c r="A37" s="48">
        <v>22</v>
      </c>
      <c r="B37" s="50">
        <v>1070.812414323972</v>
      </c>
      <c r="C37" s="50">
        <v>1860.8393040203282</v>
      </c>
      <c r="D37" s="50">
        <v>539.17008472827922</v>
      </c>
      <c r="E37" s="50">
        <v>1190.4424707862686</v>
      </c>
      <c r="F37" s="50">
        <v>760.77998626530109</v>
      </c>
      <c r="G37" s="50">
        <v>1103.2816001410356</v>
      </c>
      <c r="H37" s="50">
        <v>691.79903941215343</v>
      </c>
      <c r="I37" s="50">
        <v>185.89230990265003</v>
      </c>
      <c r="J37" s="50">
        <v>882.48494333080657</v>
      </c>
      <c r="K37" s="50">
        <v>1439.7341621890998</v>
      </c>
      <c r="L37" s="50">
        <v>490.72388726239558</v>
      </c>
      <c r="M37" s="50">
        <v>1522.4929626716857</v>
      </c>
      <c r="N37" s="50">
        <v>851.33178469960865</v>
      </c>
      <c r="O37" s="50">
        <v>353.19304351552876</v>
      </c>
      <c r="P37" s="50">
        <v>465.69256055452024</v>
      </c>
      <c r="Q37" s="50">
        <v>146.23422361318123</v>
      </c>
      <c r="R37" s="50">
        <v>904.12816567680954</v>
      </c>
      <c r="S37" s="50">
        <v>1294.8246081595064</v>
      </c>
      <c r="T37" s="50">
        <v>742.45069582056624</v>
      </c>
      <c r="U37" s="50">
        <v>146.43113502048797</v>
      </c>
      <c r="V37" s="50">
        <v>788.14273640232773</v>
      </c>
      <c r="W37" s="50">
        <v>1598.6240059881811</v>
      </c>
      <c r="X37" s="50">
        <v>720.97596441109454</v>
      </c>
      <c r="Y37" s="50">
        <v>1521.2835116403426</v>
      </c>
      <c r="Z37" s="50">
        <v>248.90671502845771</v>
      </c>
      <c r="AA37" s="50">
        <v>907.42268872179216</v>
      </c>
      <c r="AB37" s="50">
        <v>1443.6976504732711</v>
      </c>
      <c r="AC37" s="50">
        <v>1465.0232301575909</v>
      </c>
      <c r="AD37" s="50">
        <v>25336.815884917247</v>
      </c>
    </row>
    <row r="38" spans="1:30" x14ac:dyDescent="0.35">
      <c r="A38" s="48">
        <v>23</v>
      </c>
      <c r="B38" s="50">
        <v>1171.2595626236662</v>
      </c>
      <c r="C38" s="50">
        <v>2036.556506607136</v>
      </c>
      <c r="D38" s="50">
        <v>590.19416165426526</v>
      </c>
      <c r="E38" s="50">
        <v>1310.2106461575829</v>
      </c>
      <c r="F38" s="50">
        <v>832.15164979230713</v>
      </c>
      <c r="G38" s="50">
        <v>1210.5760487557072</v>
      </c>
      <c r="H38" s="50">
        <v>758.10906611556459</v>
      </c>
      <c r="I38" s="50">
        <v>205.16142155225918</v>
      </c>
      <c r="J38" s="50">
        <v>966.29914582550077</v>
      </c>
      <c r="K38" s="50">
        <v>1578.9873295550808</v>
      </c>
      <c r="L38" s="50">
        <v>537.04627824944873</v>
      </c>
      <c r="M38" s="50">
        <v>1667.4876947994485</v>
      </c>
      <c r="N38" s="50">
        <v>933.00766298219196</v>
      </c>
      <c r="O38" s="50">
        <v>385.89327586339311</v>
      </c>
      <c r="P38" s="50">
        <v>510.05214645708952</v>
      </c>
      <c r="Q38" s="50">
        <v>159.50536921838562</v>
      </c>
      <c r="R38" s="50">
        <v>991.6708553920655</v>
      </c>
      <c r="S38" s="50">
        <v>1426.6250877434452</v>
      </c>
      <c r="T38" s="50">
        <v>811.94013714988353</v>
      </c>
      <c r="U38" s="50">
        <v>160.51561989932694</v>
      </c>
      <c r="V38" s="50">
        <v>869.80711279998422</v>
      </c>
      <c r="W38" s="50">
        <v>1755.9515285869415</v>
      </c>
      <c r="X38" s="50">
        <v>789.05315159338227</v>
      </c>
      <c r="Y38" s="50">
        <v>1666.3433542238704</v>
      </c>
      <c r="Z38" s="50">
        <v>272.39930128364068</v>
      </c>
      <c r="AA38" s="50">
        <v>994.81056836013158</v>
      </c>
      <c r="AB38" s="50">
        <v>1583.5207620183669</v>
      </c>
      <c r="AC38" s="50">
        <v>1609.1127266160343</v>
      </c>
      <c r="AD38" s="50">
        <v>27784.248171876101</v>
      </c>
    </row>
    <row r="39" spans="1:30" x14ac:dyDescent="0.35">
      <c r="A39" s="48">
        <v>24</v>
      </c>
      <c r="B39" s="50">
        <v>1276.2647517826347</v>
      </c>
      <c r="C39" s="50">
        <v>2220.3458654228366</v>
      </c>
      <c r="D39" s="50">
        <v>643.57153405242843</v>
      </c>
      <c r="E39" s="50">
        <v>1436.1005545144762</v>
      </c>
      <c r="F39" s="50">
        <v>906.76257399244435</v>
      </c>
      <c r="G39" s="50">
        <v>1323.0616889667483</v>
      </c>
      <c r="H39" s="50">
        <v>827.5481849755032</v>
      </c>
      <c r="I39" s="50">
        <v>225.4602653587188</v>
      </c>
      <c r="J39" s="50">
        <v>1054.0042475689027</v>
      </c>
      <c r="K39" s="50">
        <v>1724.9156455779175</v>
      </c>
      <c r="L39" s="50">
        <v>585.49527986070143</v>
      </c>
      <c r="M39" s="50">
        <v>1819.2466469299943</v>
      </c>
      <c r="N39" s="50">
        <v>1018.5439044543631</v>
      </c>
      <c r="O39" s="50">
        <v>420.04081476108172</v>
      </c>
      <c r="P39" s="50">
        <v>556.48195165528864</v>
      </c>
      <c r="Q39" s="50">
        <v>173.34087223978338</v>
      </c>
      <c r="R39" s="50">
        <v>1083.4176754460157</v>
      </c>
      <c r="S39" s="50">
        <v>1565.2833535070013</v>
      </c>
      <c r="T39" s="50">
        <v>884.56961605977642</v>
      </c>
      <c r="U39" s="50">
        <v>175.26878825584728</v>
      </c>
      <c r="V39" s="50">
        <v>955.83310446636551</v>
      </c>
      <c r="W39" s="50">
        <v>1921.043219732451</v>
      </c>
      <c r="X39" s="50">
        <v>860.25736677450539</v>
      </c>
      <c r="Y39" s="50">
        <v>1818.1855165962329</v>
      </c>
      <c r="Z39" s="50">
        <v>296.97013510307625</v>
      </c>
      <c r="AA39" s="50">
        <v>1086.3562106945471</v>
      </c>
      <c r="AB39" s="50">
        <v>1730.0616915178371</v>
      </c>
      <c r="AC39" s="50">
        <v>1760.3058309860371</v>
      </c>
      <c r="AD39" s="50">
        <v>30348.737291253514</v>
      </c>
    </row>
    <row r="40" spans="1:30" x14ac:dyDescent="0.35">
      <c r="A40" s="48">
        <v>25</v>
      </c>
      <c r="B40" s="50">
        <v>1385.8331437738232</v>
      </c>
      <c r="C40" s="50">
        <v>2412.220445025353</v>
      </c>
      <c r="D40" s="50">
        <v>699.30637769012549</v>
      </c>
      <c r="E40" s="50">
        <v>1568.1464738492939</v>
      </c>
      <c r="F40" s="50">
        <v>984.61645091724517</v>
      </c>
      <c r="G40" s="50">
        <v>1440.7572348819247</v>
      </c>
      <c r="H40" s="50">
        <v>900.12472078521841</v>
      </c>
      <c r="I40" s="50">
        <v>246.7961913462818</v>
      </c>
      <c r="J40" s="50">
        <v>1145.6081428384066</v>
      </c>
      <c r="K40" s="50">
        <v>1877.5408484194961</v>
      </c>
      <c r="L40" s="50">
        <v>636.07428036081376</v>
      </c>
      <c r="M40" s="50">
        <v>1977.7848326207813</v>
      </c>
      <c r="N40" s="50">
        <v>1107.9510157728948</v>
      </c>
      <c r="O40" s="50">
        <v>455.63584441898934</v>
      </c>
      <c r="P40" s="50">
        <v>604.98660126165385</v>
      </c>
      <c r="Q40" s="50">
        <v>187.73986497517168</v>
      </c>
      <c r="R40" s="50">
        <v>1179.3826086393783</v>
      </c>
      <c r="S40" s="50">
        <v>1710.8420825304245</v>
      </c>
      <c r="T40" s="50">
        <v>960.34216240302874</v>
      </c>
      <c r="U40" s="50">
        <v>190.69257423967903</v>
      </c>
      <c r="V40" s="50">
        <v>1046.2517595779082</v>
      </c>
      <c r="W40" s="50">
        <v>2093.9327528999338</v>
      </c>
      <c r="X40" s="50">
        <v>934.59365818889785</v>
      </c>
      <c r="Y40" s="50">
        <v>1976.8256356912698</v>
      </c>
      <c r="Z40" s="50">
        <v>322.62092374230036</v>
      </c>
      <c r="AA40" s="50">
        <v>1182.0719799185247</v>
      </c>
      <c r="AB40" s="50">
        <v>1883.3428944700331</v>
      </c>
      <c r="AC40" s="50">
        <v>1918.6330861600782</v>
      </c>
      <c r="AD40" s="50">
        <v>33030.654587398931</v>
      </c>
    </row>
    <row r="41" spans="1:30" x14ac:dyDescent="0.35">
      <c r="A41" s="48">
        <v>26</v>
      </c>
      <c r="B41" s="50">
        <v>1499.969733502945</v>
      </c>
      <c r="C41" s="50">
        <v>2612.1928535601014</v>
      </c>
      <c r="D41" s="50">
        <v>757.40272025530885</v>
      </c>
      <c r="E41" s="50">
        <v>1706.3813386833385</v>
      </c>
      <c r="F41" s="50">
        <v>1065.716852923048</v>
      </c>
      <c r="G41" s="50">
        <v>1563.6806850634905</v>
      </c>
      <c r="H41" s="50">
        <v>975.84668798165274</v>
      </c>
      <c r="I41" s="50">
        <v>269.17625872426402</v>
      </c>
      <c r="J41" s="50">
        <v>1241.1184405585643</v>
      </c>
      <c r="K41" s="50">
        <v>2036.8838513230532</v>
      </c>
      <c r="L41" s="50">
        <v>688.78654996585874</v>
      </c>
      <c r="M41" s="50">
        <v>2143.1167165758961</v>
      </c>
      <c r="N41" s="50">
        <v>1201.2391110350907</v>
      </c>
      <c r="O41" s="50">
        <v>492.67855553860181</v>
      </c>
      <c r="P41" s="50">
        <v>655.57055117596906</v>
      </c>
      <c r="Q41" s="50">
        <v>202.70152070346643</v>
      </c>
      <c r="R41" s="50">
        <v>1279.579106285948</v>
      </c>
      <c r="S41" s="50">
        <v>1863.3422718286085</v>
      </c>
      <c r="T41" s="50">
        <v>1039.2607124756144</v>
      </c>
      <c r="U41" s="50">
        <v>206.78883932817718</v>
      </c>
      <c r="V41" s="50">
        <v>1141.0928979568305</v>
      </c>
      <c r="W41" s="50">
        <v>2274.6524987545654</v>
      </c>
      <c r="X41" s="50">
        <v>1012.0668977865834</v>
      </c>
      <c r="Y41" s="50">
        <v>2142.2787742534656</v>
      </c>
      <c r="Z41" s="50">
        <v>349.35331504033968</v>
      </c>
      <c r="AA41" s="50">
        <v>1281.9697745300255</v>
      </c>
      <c r="AB41" s="50">
        <v>2043.3859725115665</v>
      </c>
      <c r="AC41" s="50">
        <v>2084.1238539351675</v>
      </c>
      <c r="AD41" s="50">
        <v>35830.357342257543</v>
      </c>
    </row>
    <row r="42" spans="1:30" x14ac:dyDescent="0.35">
      <c r="A42" s="48">
        <v>27</v>
      </c>
      <c r="B42" s="50">
        <v>1618.6793601293771</v>
      </c>
      <c r="C42" s="50">
        <v>2820.2752755249508</v>
      </c>
      <c r="D42" s="50">
        <v>817.86445209829299</v>
      </c>
      <c r="E42" s="50">
        <v>1850.8368439111896</v>
      </c>
      <c r="F42" s="50">
        <v>1150.0672407928955</v>
      </c>
      <c r="G42" s="50">
        <v>1691.8493770267833</v>
      </c>
      <c r="H42" s="50">
        <v>1054.7218139152385</v>
      </c>
      <c r="I42" s="50">
        <v>292.60725848965996</v>
      </c>
      <c r="J42" s="50">
        <v>1340.5424852708736</v>
      </c>
      <c r="K42" s="50">
        <v>2202.9648051524023</v>
      </c>
      <c r="L42" s="50">
        <v>743.63524930152732</v>
      </c>
      <c r="M42" s="50">
        <v>2315.2562552816244</v>
      </c>
      <c r="N42" s="50">
        <v>1298.417941252892</v>
      </c>
      <c r="O42" s="50">
        <v>531.16914419124657</v>
      </c>
      <c r="P42" s="50">
        <v>708.23810061968345</v>
      </c>
      <c r="Q42" s="50">
        <v>218.22505020197798</v>
      </c>
      <c r="R42" s="50">
        <v>1384.020128546518</v>
      </c>
      <c r="S42" s="50">
        <v>2022.8233685472626</v>
      </c>
      <c r="T42" s="50">
        <v>1121.3281151098763</v>
      </c>
      <c r="U42" s="50">
        <v>223.55937780207373</v>
      </c>
      <c r="V42" s="50">
        <v>1240.385206535728</v>
      </c>
      <c r="W42" s="50">
        <v>2463.2336250861936</v>
      </c>
      <c r="X42" s="50">
        <v>1092.6817938844092</v>
      </c>
      <c r="Y42" s="50">
        <v>2314.5594634727154</v>
      </c>
      <c r="Z42" s="50">
        <v>377.16890167361271</v>
      </c>
      <c r="AA42" s="50">
        <v>1386.0610624737242</v>
      </c>
      <c r="AB42" s="50">
        <v>2210.2117382311267</v>
      </c>
      <c r="AC42" s="50">
        <v>2256.8064055840155</v>
      </c>
      <c r="AD42" s="50">
        <v>38748.189840107865</v>
      </c>
    </row>
    <row r="43" spans="1:30" x14ac:dyDescent="0.35">
      <c r="A43" s="46"/>
      <c r="B43" s="46"/>
      <c r="C43" s="46"/>
      <c r="D43" s="46"/>
      <c r="E43" s="46"/>
      <c r="F43" s="46"/>
      <c r="G43" s="46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</row>
    <row r="44" spans="1:30" x14ac:dyDescent="0.35">
      <c r="A44" s="51" t="s">
        <v>86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</row>
    <row r="45" spans="1:30" x14ac:dyDescent="0.35">
      <c r="A45" s="49" t="s">
        <v>83</v>
      </c>
      <c r="B45" s="49" t="s">
        <v>38</v>
      </c>
      <c r="C45" s="49" t="s">
        <v>39</v>
      </c>
      <c r="D45" s="49" t="s">
        <v>40</v>
      </c>
      <c r="E45" s="49" t="s">
        <v>41</v>
      </c>
      <c r="F45" s="49" t="s">
        <v>42</v>
      </c>
      <c r="G45" s="49" t="s">
        <v>43</v>
      </c>
      <c r="H45" s="49" t="s">
        <v>44</v>
      </c>
      <c r="I45" s="49" t="s">
        <v>45</v>
      </c>
      <c r="J45" s="49" t="s">
        <v>46</v>
      </c>
      <c r="K45" s="49" t="s">
        <v>47</v>
      </c>
      <c r="L45" s="49" t="s">
        <v>48</v>
      </c>
      <c r="M45" s="49" t="s">
        <v>49</v>
      </c>
      <c r="N45" s="49" t="s">
        <v>50</v>
      </c>
      <c r="O45" s="49" t="s">
        <v>51</v>
      </c>
      <c r="P45" s="49" t="s">
        <v>52</v>
      </c>
      <c r="Q45" s="49" t="s">
        <v>53</v>
      </c>
      <c r="R45" s="49" t="s">
        <v>54</v>
      </c>
      <c r="S45" s="49" t="s">
        <v>55</v>
      </c>
      <c r="T45" s="49" t="s">
        <v>56</v>
      </c>
      <c r="U45" s="49" t="s">
        <v>57</v>
      </c>
      <c r="V45" s="49" t="s">
        <v>58</v>
      </c>
      <c r="W45" s="49" t="s">
        <v>59</v>
      </c>
      <c r="X45" s="49" t="s">
        <v>60</v>
      </c>
      <c r="Y45" s="49" t="s">
        <v>61</v>
      </c>
      <c r="Z45" s="49" t="s">
        <v>62</v>
      </c>
      <c r="AA45" s="49" t="s">
        <v>63</v>
      </c>
      <c r="AB45" s="49" t="s">
        <v>64</v>
      </c>
      <c r="AC45" s="49" t="s">
        <v>65</v>
      </c>
      <c r="AD45" s="49" t="s">
        <v>87</v>
      </c>
    </row>
    <row r="46" spans="1:30" x14ac:dyDescent="0.35">
      <c r="A46" s="48">
        <v>2</v>
      </c>
      <c r="B46" s="50">
        <v>4.974702788924059E-2</v>
      </c>
      <c r="C46" s="50">
        <v>8.2637556181408833E-2</v>
      </c>
      <c r="D46" s="50">
        <v>2.3668884845765941E-2</v>
      </c>
      <c r="E46" s="50">
        <v>3.6919804933163859E-2</v>
      </c>
      <c r="F46" s="50">
        <v>3.5183477473435858E-2</v>
      </c>
      <c r="G46" s="50">
        <v>4.0791233623275101E-2</v>
      </c>
      <c r="H46" s="50">
        <v>2.88861750118386E-2</v>
      </c>
      <c r="I46" s="50">
        <v>4.4529737723167928E-3</v>
      </c>
      <c r="J46" s="50">
        <v>3.812443403201822E-2</v>
      </c>
      <c r="K46" s="50">
        <v>5.6368334039495219E-2</v>
      </c>
      <c r="L46" s="50">
        <v>2.1940865172926587E-2</v>
      </c>
      <c r="M46" s="50">
        <v>6.5432129535013178E-2</v>
      </c>
      <c r="N46" s="50">
        <v>3.4734856981448715E-2</v>
      </c>
      <c r="O46" s="50">
        <v>1.7288504515282174E-2</v>
      </c>
      <c r="P46" s="50">
        <v>1.9672839352324934E-2</v>
      </c>
      <c r="Q46" s="50">
        <v>7.8010118884430388E-3</v>
      </c>
      <c r="R46" s="50">
        <v>3.4718241407671414E-2</v>
      </c>
      <c r="S46" s="50">
        <v>3.3704691407256022E-2</v>
      </c>
      <c r="T46" s="50">
        <v>3.4701625833894113E-2</v>
      </c>
      <c r="U46" s="50">
        <v>6.0148377073831307E-3</v>
      </c>
      <c r="V46" s="50">
        <v>1.8750675007684705E-2</v>
      </c>
      <c r="W46" s="50">
        <v>5.5213551661972775E-2</v>
      </c>
      <c r="X46" s="50">
        <v>3.2184366406632942E-2</v>
      </c>
      <c r="Y46" s="50">
        <v>6.5008432403691988E-2</v>
      </c>
      <c r="Z46" s="50">
        <v>1.0966278693018968E-2</v>
      </c>
      <c r="AA46" s="50">
        <v>3.6828419277388703E-2</v>
      </c>
      <c r="AB46" s="50">
        <v>5.6210486088610859E-2</v>
      </c>
      <c r="AC46" s="50">
        <v>5.2048284857396841E-2</v>
      </c>
      <c r="AD46" s="50">
        <v>1</v>
      </c>
    </row>
    <row r="47" spans="1:30" x14ac:dyDescent="0.35">
      <c r="A47" s="48">
        <v>3</v>
      </c>
      <c r="B47" s="50">
        <v>0.57473305338932212</v>
      </c>
      <c r="C47" s="50">
        <v>0.98620275944811042</v>
      </c>
      <c r="D47" s="50">
        <v>0.28151169766046791</v>
      </c>
      <c r="E47" s="50">
        <v>0.43988002399520099</v>
      </c>
      <c r="F47" s="50">
        <v>0.41175764847030594</v>
      </c>
      <c r="G47" s="50">
        <v>0.5195440911817637</v>
      </c>
      <c r="H47" s="50">
        <v>0.33430113977204556</v>
      </c>
      <c r="I47" s="50">
        <v>5.1829634073185367E-2</v>
      </c>
      <c r="J47" s="50">
        <v>0.45360527894421115</v>
      </c>
      <c r="K47" s="50">
        <v>0.68453509298140369</v>
      </c>
      <c r="L47" s="50">
        <v>0.2584763047390522</v>
      </c>
      <c r="M47" s="50">
        <v>0.76285542891421709</v>
      </c>
      <c r="N47" s="50">
        <v>0.41857228554289144</v>
      </c>
      <c r="O47" s="50">
        <v>0.20175164967006601</v>
      </c>
      <c r="P47" s="50">
        <v>0.23592081583683264</v>
      </c>
      <c r="Q47" s="50">
        <v>8.9742051589682056E-2</v>
      </c>
      <c r="R47" s="50">
        <v>0.42826634673065389</v>
      </c>
      <c r="S47" s="50">
        <v>0.46080383923215362</v>
      </c>
      <c r="T47" s="50">
        <v>0.4057108578284343</v>
      </c>
      <c r="U47" s="50">
        <v>6.9682063587282544E-2</v>
      </c>
      <c r="V47" s="50">
        <v>0.22075584883023397</v>
      </c>
      <c r="W47" s="50">
        <v>0.69451709658068383</v>
      </c>
      <c r="X47" s="50">
        <v>0.38286742651469707</v>
      </c>
      <c r="Y47" s="50">
        <v>0.76976604679064187</v>
      </c>
      <c r="Z47" s="50">
        <v>0.13293341331733655</v>
      </c>
      <c r="AA47" s="50">
        <v>0.43316136772645475</v>
      </c>
      <c r="AB47" s="50">
        <v>0.66908218356328741</v>
      </c>
      <c r="AC47" s="50">
        <v>0.62723455308938214</v>
      </c>
      <c r="AD47" s="50">
        <v>12</v>
      </c>
    </row>
    <row r="48" spans="1:30" x14ac:dyDescent="0.35">
      <c r="A48" s="48">
        <v>4</v>
      </c>
      <c r="B48" s="50">
        <v>14.762895969431774</v>
      </c>
      <c r="C48" s="50">
        <v>25.270846172809069</v>
      </c>
      <c r="D48" s="50">
        <v>7.360886848268211</v>
      </c>
      <c r="E48" s="50">
        <v>11.441667693824725</v>
      </c>
      <c r="F48" s="50">
        <v>10.495855417231603</v>
      </c>
      <c r="G48" s="50">
        <v>13.355062862073215</v>
      </c>
      <c r="H48" s="50">
        <v>8.870316159250585</v>
      </c>
      <c r="I48" s="50">
        <v>1.5529705411068653</v>
      </c>
      <c r="J48" s="50">
        <v>11.707752989029951</v>
      </c>
      <c r="K48" s="50">
        <v>17.595494884752863</v>
      </c>
      <c r="L48" s="50">
        <v>6.6908356957968689</v>
      </c>
      <c r="M48" s="50">
        <v>20.028965857266115</v>
      </c>
      <c r="N48" s="50">
        <v>10.965133119684456</v>
      </c>
      <c r="O48" s="50">
        <v>5.1475409836065573</v>
      </c>
      <c r="P48" s="50">
        <v>6.2094632071983238</v>
      </c>
      <c r="Q48" s="50">
        <v>2.2738197953901143</v>
      </c>
      <c r="R48" s="50">
        <v>11.117527425120176</v>
      </c>
      <c r="S48" s="50">
        <v>12.687430666831011</v>
      </c>
      <c r="T48" s="50">
        <v>10.423286700357449</v>
      </c>
      <c r="U48" s="50">
        <v>1.8069610501663993</v>
      </c>
      <c r="V48" s="50">
        <v>6.8142025144829272</v>
      </c>
      <c r="W48" s="50">
        <v>18.717891039073091</v>
      </c>
      <c r="X48" s="50">
        <v>9.7000184888450622</v>
      </c>
      <c r="Y48" s="50">
        <v>19.66854123012449</v>
      </c>
      <c r="Z48" s="50">
        <v>3.4228244792308637</v>
      </c>
      <c r="AA48" s="50">
        <v>11.439248736595587</v>
      </c>
      <c r="AB48" s="50">
        <v>17.774497719709107</v>
      </c>
      <c r="AC48" s="50">
        <v>16.698061752742511</v>
      </c>
      <c r="AD48" s="50">
        <v>314</v>
      </c>
    </row>
    <row r="49" spans="1:30" x14ac:dyDescent="0.35">
      <c r="A49" s="48">
        <v>5</v>
      </c>
      <c r="B49" s="50">
        <v>26.221452197196406</v>
      </c>
      <c r="C49" s="50">
        <v>44.202236572688612</v>
      </c>
      <c r="D49" s="50">
        <v>12.629810468840237</v>
      </c>
      <c r="E49" s="50">
        <v>22.899144222187221</v>
      </c>
      <c r="F49" s="50">
        <v>18.45119966398908</v>
      </c>
      <c r="G49" s="50">
        <v>23.9701790308185</v>
      </c>
      <c r="H49" s="50">
        <v>15.611907386990076</v>
      </c>
      <c r="I49" s="50">
        <v>3.2467055179293323</v>
      </c>
      <c r="J49" s="50">
        <v>20.75287446842022</v>
      </c>
      <c r="K49" s="50">
        <v>31.370819551635428</v>
      </c>
      <c r="L49" s="50">
        <v>11.617577571271065</v>
      </c>
      <c r="M49" s="50">
        <v>35.264346091247965</v>
      </c>
      <c r="N49" s="50">
        <v>19.035018638105736</v>
      </c>
      <c r="O49" s="50">
        <v>8.9420906179450821</v>
      </c>
      <c r="P49" s="50">
        <v>10.844752454454769</v>
      </c>
      <c r="Q49" s="50">
        <v>3.9439281776657737</v>
      </c>
      <c r="R49" s="50">
        <v>20.085052764214833</v>
      </c>
      <c r="S49" s="50">
        <v>24.062582033916101</v>
      </c>
      <c r="T49" s="50">
        <v>18.047986559563185</v>
      </c>
      <c r="U49" s="50">
        <v>3.3349083845224969</v>
      </c>
      <c r="V49" s="50">
        <v>13.549640363311806</v>
      </c>
      <c r="W49" s="50">
        <v>32.71486323305507</v>
      </c>
      <c r="X49" s="50">
        <v>16.964351341418595</v>
      </c>
      <c r="Y49" s="50">
        <v>34.529322202971592</v>
      </c>
      <c r="Z49" s="50">
        <v>5.9515934267863697</v>
      </c>
      <c r="AA49" s="50">
        <v>19.770042526382106</v>
      </c>
      <c r="AB49" s="50">
        <v>31.753031973539137</v>
      </c>
      <c r="AC49" s="50">
        <v>30.23258255893316</v>
      </c>
      <c r="AD49" s="50">
        <v>560</v>
      </c>
    </row>
    <row r="50" spans="1:30" x14ac:dyDescent="0.35">
      <c r="A50" s="48">
        <v>6</v>
      </c>
      <c r="B50" s="50">
        <v>51.216830876361207</v>
      </c>
      <c r="C50" s="50">
        <v>87.466034521075642</v>
      </c>
      <c r="D50" s="50">
        <v>25.189421438625082</v>
      </c>
      <c r="E50" s="50">
        <v>47.275798207274612</v>
      </c>
      <c r="F50" s="50">
        <v>36.448329505889326</v>
      </c>
      <c r="G50" s="50">
        <v>47.765315949329583</v>
      </c>
      <c r="H50" s="50">
        <v>31.254463293577306</v>
      </c>
      <c r="I50" s="50">
        <v>6.4135121120082967</v>
      </c>
      <c r="J50" s="50">
        <v>40.804207719090307</v>
      </c>
      <c r="K50" s="50">
        <v>63.463071338617681</v>
      </c>
      <c r="L50" s="50">
        <v>23.140084450700055</v>
      </c>
      <c r="M50" s="50">
        <v>70.249944440328917</v>
      </c>
      <c r="N50" s="50">
        <v>38.66360471146011</v>
      </c>
      <c r="O50" s="50">
        <v>17.448403585450777</v>
      </c>
      <c r="P50" s="50">
        <v>21.347951700125936</v>
      </c>
      <c r="Q50" s="50">
        <v>7.5584858137639825</v>
      </c>
      <c r="R50" s="50">
        <v>39.659234017334619</v>
      </c>
      <c r="S50" s="50">
        <v>48.097192384621088</v>
      </c>
      <c r="T50" s="50">
        <v>35.203792873546192</v>
      </c>
      <c r="U50" s="50">
        <v>6.6209348840654867</v>
      </c>
      <c r="V50" s="50">
        <v>27.19727387213868</v>
      </c>
      <c r="W50" s="50">
        <v>66.441662345358921</v>
      </c>
      <c r="X50" s="50">
        <v>34.166679013260243</v>
      </c>
      <c r="Y50" s="50">
        <v>69.353878065041854</v>
      </c>
      <c r="Z50" s="50">
        <v>11.715238165790058</v>
      </c>
      <c r="AA50" s="50">
        <v>40.314689977035336</v>
      </c>
      <c r="AB50" s="50">
        <v>63.629009556263433</v>
      </c>
      <c r="AC50" s="50">
        <v>61.894955181865328</v>
      </c>
      <c r="AD50" s="50">
        <v>1120</v>
      </c>
    </row>
    <row r="51" spans="1:30" x14ac:dyDescent="0.35">
      <c r="A51" s="48">
        <v>7</v>
      </c>
      <c r="B51" s="50">
        <v>55.084145384688703</v>
      </c>
      <c r="C51" s="50">
        <v>94.0972481907569</v>
      </c>
      <c r="D51" s="50">
        <v>27.127134613551544</v>
      </c>
      <c r="E51" s="50">
        <v>51.871721548873396</v>
      </c>
      <c r="F51" s="50">
        <v>39.200494196490766</v>
      </c>
      <c r="G51" s="50">
        <v>51.372011174413238</v>
      </c>
      <c r="H51" s="50">
        <v>34.105233056905917</v>
      </c>
      <c r="I51" s="50">
        <v>7.4064216214630854</v>
      </c>
      <c r="J51" s="50">
        <v>43.938819354318355</v>
      </c>
      <c r="K51" s="50">
        <v>69.45974204996223</v>
      </c>
      <c r="L51" s="50">
        <v>24.887361328024756</v>
      </c>
      <c r="M51" s="50">
        <v>75.554423938467409</v>
      </c>
      <c r="N51" s="50">
        <v>41.333186687490375</v>
      </c>
      <c r="O51" s="50">
        <v>18.614211448640958</v>
      </c>
      <c r="P51" s="50">
        <v>22.85282623200839</v>
      </c>
      <c r="Q51" s="50">
        <v>8.0042893909064912</v>
      </c>
      <c r="R51" s="50">
        <v>42.600309422728635</v>
      </c>
      <c r="S51" s="50">
        <v>52.523129715580389</v>
      </c>
      <c r="T51" s="50">
        <v>38.941715609716752</v>
      </c>
      <c r="U51" s="50">
        <v>7.0762558383376231</v>
      </c>
      <c r="V51" s="50">
        <v>31.410366394638629</v>
      </c>
      <c r="W51" s="50">
        <v>73.046948666622669</v>
      </c>
      <c r="X51" s="50">
        <v>36.630555127838512</v>
      </c>
      <c r="Y51" s="50">
        <v>76.875087070969258</v>
      </c>
      <c r="Z51" s="50">
        <v>12.457065763328274</v>
      </c>
      <c r="AA51" s="50">
        <v>44.795465710535773</v>
      </c>
      <c r="AB51" s="50">
        <v>68.433551102410121</v>
      </c>
      <c r="AC51" s="50">
        <v>67.300279360330833</v>
      </c>
      <c r="AD51" s="50">
        <v>1217</v>
      </c>
    </row>
    <row r="52" spans="1:30" x14ac:dyDescent="0.35">
      <c r="A52" s="48">
        <v>8</v>
      </c>
      <c r="B52" s="50">
        <v>341.22907617013254</v>
      </c>
      <c r="C52" s="50">
        <v>585.02611953845019</v>
      </c>
      <c r="D52" s="50">
        <v>168.75019872733765</v>
      </c>
      <c r="E52" s="50">
        <v>323.89266477872337</v>
      </c>
      <c r="F52" s="50">
        <v>242.3851347275077</v>
      </c>
      <c r="G52" s="50">
        <v>325.54521529868549</v>
      </c>
      <c r="H52" s="50">
        <v>210.75479692523902</v>
      </c>
      <c r="I52" s="50">
        <v>46.695776408925177</v>
      </c>
      <c r="J52" s="50">
        <v>274.14231653252767</v>
      </c>
      <c r="K52" s="50">
        <v>430.03576552351143</v>
      </c>
      <c r="L52" s="50">
        <v>154.38862297279152</v>
      </c>
      <c r="M52" s="50">
        <v>470.25061739744763</v>
      </c>
      <c r="N52" s="50">
        <v>258.84668170431127</v>
      </c>
      <c r="O52" s="50">
        <v>115.50038981004977</v>
      </c>
      <c r="P52" s="50">
        <v>143.77409941509839</v>
      </c>
      <c r="Q52" s="50">
        <v>49.655528816161585</v>
      </c>
      <c r="R52" s="50">
        <v>269.41063434420886</v>
      </c>
      <c r="S52" s="50">
        <v>341.8119978727658</v>
      </c>
      <c r="T52" s="50">
        <v>237.65935220551501</v>
      </c>
      <c r="U52" s="50">
        <v>44.275509739867033</v>
      </c>
      <c r="V52" s="50">
        <v>198.2020254095124</v>
      </c>
      <c r="W52" s="50">
        <v>458.96366796076694</v>
      </c>
      <c r="X52" s="50">
        <v>226.69281159788409</v>
      </c>
      <c r="Y52" s="50">
        <v>468.64252275017583</v>
      </c>
      <c r="Z52" s="50">
        <v>78.331605967737232</v>
      </c>
      <c r="AA52" s="50">
        <v>273.63664940306614</v>
      </c>
      <c r="AB52" s="50">
        <v>429.94197152224564</v>
      </c>
      <c r="AC52" s="50">
        <v>421.22184857182276</v>
      </c>
      <c r="AD52" s="50">
        <v>7589.6636020924698</v>
      </c>
    </row>
    <row r="53" spans="1:30" x14ac:dyDescent="0.35">
      <c r="A53" s="48">
        <v>9</v>
      </c>
      <c r="B53" s="50">
        <v>485.98915538149691</v>
      </c>
      <c r="C53" s="50">
        <v>834.56832712687788</v>
      </c>
      <c r="D53" s="50">
        <v>240.86142630382693</v>
      </c>
      <c r="E53" s="50">
        <v>470.74882040657332</v>
      </c>
      <c r="F53" s="50">
        <v>345.22066758214834</v>
      </c>
      <c r="G53" s="50">
        <v>468.08763189244434</v>
      </c>
      <c r="H53" s="50">
        <v>301.81598539378302</v>
      </c>
      <c r="I53" s="50">
        <v>68.642785287389287</v>
      </c>
      <c r="J53" s="50">
        <v>391.64751682171914</v>
      </c>
      <c r="K53" s="50">
        <v>617.37066878968119</v>
      </c>
      <c r="L53" s="50">
        <v>220.22377635961206</v>
      </c>
      <c r="M53" s="50">
        <v>672.28697618035824</v>
      </c>
      <c r="N53" s="50">
        <v>370.77780745033294</v>
      </c>
      <c r="O53" s="50">
        <v>163.99646543630624</v>
      </c>
      <c r="P53" s="50">
        <v>205.55577628168544</v>
      </c>
      <c r="Q53" s="50">
        <v>70.200185921936324</v>
      </c>
      <c r="R53" s="50">
        <v>386.89015575821526</v>
      </c>
      <c r="S53" s="50">
        <v>498.88480454870859</v>
      </c>
      <c r="T53" s="50">
        <v>338.30003409836581</v>
      </c>
      <c r="U53" s="50">
        <v>63.465305718830152</v>
      </c>
      <c r="V53" s="50">
        <v>291.30892803937428</v>
      </c>
      <c r="W53" s="50">
        <v>662.26940228206149</v>
      </c>
      <c r="X53" s="50">
        <v>323.38380569570222</v>
      </c>
      <c r="Y53" s="50">
        <v>670.20503751997592</v>
      </c>
      <c r="Z53" s="50">
        <v>111.73034573689344</v>
      </c>
      <c r="AA53" s="50">
        <v>392.36772217082228</v>
      </c>
      <c r="AB53" s="50">
        <v>617.46830152005396</v>
      </c>
      <c r="AC53" s="50">
        <v>607.69290602673732</v>
      </c>
      <c r="AD53" s="50">
        <v>10891.960721731914</v>
      </c>
    </row>
    <row r="54" spans="1:30" x14ac:dyDescent="0.35">
      <c r="A54" s="48">
        <v>10</v>
      </c>
      <c r="B54" s="50">
        <v>664.87535316065896</v>
      </c>
      <c r="C54" s="50">
        <v>1143.4096939682054</v>
      </c>
      <c r="D54" s="50">
        <v>330.15388655999487</v>
      </c>
      <c r="E54" s="50">
        <v>655.5114266210179</v>
      </c>
      <c r="F54" s="50">
        <v>472.30175261225753</v>
      </c>
      <c r="G54" s="50">
        <v>645.77582450014677</v>
      </c>
      <c r="H54" s="50">
        <v>414.91874399781938</v>
      </c>
      <c r="I54" s="50">
        <v>96.506782892939796</v>
      </c>
      <c r="J54" s="50">
        <v>537.27285013921517</v>
      </c>
      <c r="K54" s="50">
        <v>850.57229761133624</v>
      </c>
      <c r="L54" s="50">
        <v>301.69683763434995</v>
      </c>
      <c r="M54" s="50">
        <v>922.8355694145157</v>
      </c>
      <c r="N54" s="50">
        <v>509.83311747778197</v>
      </c>
      <c r="O54" s="50">
        <v>223.75029465489467</v>
      </c>
      <c r="P54" s="50">
        <v>282.17609662082776</v>
      </c>
      <c r="Q54" s="50">
        <v>95.407010324061872</v>
      </c>
      <c r="R54" s="50">
        <v>533.17281376216135</v>
      </c>
      <c r="S54" s="50">
        <v>697.18174548507466</v>
      </c>
      <c r="T54" s="50">
        <v>462.60277270081349</v>
      </c>
      <c r="U54" s="50">
        <v>87.320384005773192</v>
      </c>
      <c r="V54" s="50">
        <v>409.50269772615684</v>
      </c>
      <c r="W54" s="50">
        <v>916.49297852247537</v>
      </c>
      <c r="X54" s="50">
        <v>443.05007603732912</v>
      </c>
      <c r="Y54" s="50">
        <v>920.24053232417305</v>
      </c>
      <c r="Z54" s="50">
        <v>153.06101356000647</v>
      </c>
      <c r="AA54" s="50">
        <v>540.0087702017189</v>
      </c>
      <c r="AB54" s="50">
        <v>850.98688309765282</v>
      </c>
      <c r="AC54" s="50">
        <v>840.82683837411605</v>
      </c>
      <c r="AD54" s="50">
        <v>15001.445043987473</v>
      </c>
    </row>
    <row r="55" spans="1:30" x14ac:dyDescent="0.35">
      <c r="A55" s="48">
        <v>11</v>
      </c>
      <c r="B55" s="50">
        <v>880.98082145787782</v>
      </c>
      <c r="C55" s="50">
        <v>1517.0168189840772</v>
      </c>
      <c r="D55" s="50">
        <v>438.22021490024173</v>
      </c>
      <c r="E55" s="50">
        <v>882.25613449631862</v>
      </c>
      <c r="F55" s="50">
        <v>625.8265307462492</v>
      </c>
      <c r="G55" s="50">
        <v>862.09569644262535</v>
      </c>
      <c r="H55" s="50">
        <v>552.17276910804264</v>
      </c>
      <c r="I55" s="50">
        <v>130.96877544301719</v>
      </c>
      <c r="J55" s="50">
        <v>713.64870550969647</v>
      </c>
      <c r="K55" s="50">
        <v>1134.1297260264478</v>
      </c>
      <c r="L55" s="50">
        <v>400.24813714374574</v>
      </c>
      <c r="M55" s="50">
        <v>1226.4655463480728</v>
      </c>
      <c r="N55" s="50">
        <v>678.61466592567876</v>
      </c>
      <c r="O55" s="50">
        <v>295.74822465541041</v>
      </c>
      <c r="P55" s="50">
        <v>375.03338196142005</v>
      </c>
      <c r="Q55" s="50">
        <v>125.6633167352345</v>
      </c>
      <c r="R55" s="50">
        <v>711.08507007913795</v>
      </c>
      <c r="S55" s="50">
        <v>941.25620956698504</v>
      </c>
      <c r="T55" s="50">
        <v>612.69995603749862</v>
      </c>
      <c r="U55" s="50">
        <v>116.2911381301485</v>
      </c>
      <c r="V55" s="50">
        <v>555.66810053883853</v>
      </c>
      <c r="W55" s="50">
        <v>1226.8317162282231</v>
      </c>
      <c r="X55" s="50">
        <v>587.80933490705263</v>
      </c>
      <c r="Y55" s="50">
        <v>1223.3287053034408</v>
      </c>
      <c r="Z55" s="50">
        <v>203.0539255627954</v>
      </c>
      <c r="AA55" s="50">
        <v>719.3592935728625</v>
      </c>
      <c r="AB55" s="50">
        <v>1135.0138222035409</v>
      </c>
      <c r="AC55" s="50">
        <v>1125.3795513140631</v>
      </c>
      <c r="AD55" s="50">
        <v>19996.86628932874</v>
      </c>
    </row>
    <row r="56" spans="1:30" x14ac:dyDescent="0.35">
      <c r="A56" s="48">
        <v>12</v>
      </c>
      <c r="B56" s="50">
        <v>1137.3203837185197</v>
      </c>
      <c r="C56" s="50">
        <v>1960.7246553282603</v>
      </c>
      <c r="D56" s="50">
        <v>566.61532934935258</v>
      </c>
      <c r="E56" s="50">
        <v>1155.0026899689753</v>
      </c>
      <c r="F56" s="50">
        <v>807.93751976628653</v>
      </c>
      <c r="G56" s="50">
        <v>1120.4670797858287</v>
      </c>
      <c r="H56" s="50">
        <v>715.64260349123708</v>
      </c>
      <c r="I56" s="50">
        <v>172.70322112891097</v>
      </c>
      <c r="J56" s="50">
        <v>923.34489558351879</v>
      </c>
      <c r="K56" s="50">
        <v>1472.4428773560999</v>
      </c>
      <c r="L56" s="50">
        <v>517.28322652448821</v>
      </c>
      <c r="M56" s="50">
        <v>1587.6430706003571</v>
      </c>
      <c r="N56" s="50">
        <v>879.66922697328789</v>
      </c>
      <c r="O56" s="50">
        <v>380.9491084469833</v>
      </c>
      <c r="P56" s="50">
        <v>485.49448897370678</v>
      </c>
      <c r="Q56" s="50">
        <v>161.34400519826747</v>
      </c>
      <c r="R56" s="50">
        <v>923.39776354907008</v>
      </c>
      <c r="S56" s="50">
        <v>1235.6066699972769</v>
      </c>
      <c r="T56" s="50">
        <v>790.66906293144427</v>
      </c>
      <c r="U56" s="50">
        <v>150.81859203619859</v>
      </c>
      <c r="V56" s="50">
        <v>732.66201547466324</v>
      </c>
      <c r="W56" s="50">
        <v>1598.3943621966041</v>
      </c>
      <c r="X56" s="50">
        <v>759.72827403769065</v>
      </c>
      <c r="Y56" s="50">
        <v>1583.9470447358729</v>
      </c>
      <c r="Z56" s="50">
        <v>262.42174488983289</v>
      </c>
      <c r="AA56" s="50">
        <v>933.16114309952104</v>
      </c>
      <c r="AB56" s="50">
        <v>1473.9765468376791</v>
      </c>
      <c r="AC56" s="50">
        <v>1466.0254344082769</v>
      </c>
      <c r="AD56" s="50">
        <v>25955.39303638821</v>
      </c>
    </row>
    <row r="57" spans="1:30" x14ac:dyDescent="0.35">
      <c r="A57" s="48">
        <v>13</v>
      </c>
      <c r="B57" s="50">
        <v>1436.839539562772</v>
      </c>
      <c r="C57" s="50">
        <v>2479.7514301763695</v>
      </c>
      <c r="D57" s="50">
        <v>716.8606840467736</v>
      </c>
      <c r="E57" s="50">
        <v>1477.7198671266876</v>
      </c>
      <c r="F57" s="50">
        <v>1020.7280074811379</v>
      </c>
      <c r="G57" s="50">
        <v>1424.2506298693738</v>
      </c>
      <c r="H57" s="50">
        <v>907.35256604503229</v>
      </c>
      <c r="I57" s="50">
        <v>222.37844511786972</v>
      </c>
      <c r="J57" s="50">
        <v>1168.8774300178695</v>
      </c>
      <c r="K57" s="50">
        <v>1869.8319985776693</v>
      </c>
      <c r="L57" s="50">
        <v>654.17682335805318</v>
      </c>
      <c r="M57" s="50">
        <v>2010.7427578099828</v>
      </c>
      <c r="N57" s="50">
        <v>1115.4943147661768</v>
      </c>
      <c r="O57" s="50">
        <v>480.2875450659605</v>
      </c>
      <c r="P57" s="50">
        <v>614.89830211751155</v>
      </c>
      <c r="Q57" s="50">
        <v>202.81307058537422</v>
      </c>
      <c r="R57" s="50">
        <v>1172.8320008749661</v>
      </c>
      <c r="S57" s="50">
        <v>1584.6810906094215</v>
      </c>
      <c r="T57" s="50">
        <v>998.53900413314523</v>
      </c>
      <c r="U57" s="50">
        <v>191.33541293421507</v>
      </c>
      <c r="V57" s="50">
        <v>943.31521431559065</v>
      </c>
      <c r="W57" s="50">
        <v>2036.2099138628992</v>
      </c>
      <c r="X57" s="50">
        <v>960.8283476500734</v>
      </c>
      <c r="Y57" s="50">
        <v>2006.4821445734685</v>
      </c>
      <c r="Z57" s="50">
        <v>331.86148454603443</v>
      </c>
      <c r="AA57" s="50">
        <v>1184.104729574864</v>
      </c>
      <c r="AB57" s="50">
        <v>1872.2231905335173</v>
      </c>
      <c r="AC57" s="50">
        <v>1867.3655033678695</v>
      </c>
      <c r="AD57" s="50">
        <v>32952.781448700676</v>
      </c>
    </row>
    <row r="58" spans="1:30" x14ac:dyDescent="0.35">
      <c r="A58" s="48">
        <v>14</v>
      </c>
      <c r="B58" s="50">
        <v>1782.4217661192895</v>
      </c>
      <c r="C58" s="50">
        <v>3079.2107678365905</v>
      </c>
      <c r="D58" s="50">
        <v>890.44772799188934</v>
      </c>
      <c r="E58" s="50">
        <v>1854.329646636799</v>
      </c>
      <c r="F58" s="50">
        <v>1266.2472357055235</v>
      </c>
      <c r="G58" s="50">
        <v>1776.7534993544105</v>
      </c>
      <c r="H58" s="50">
        <v>1129.2907801926622</v>
      </c>
      <c r="I58" s="50">
        <v>280.65701638057362</v>
      </c>
      <c r="J58" s="50">
        <v>1452.7140303354802</v>
      </c>
      <c r="K58" s="50">
        <v>2330.5454349694328</v>
      </c>
      <c r="L58" s="50">
        <v>812.27601603581684</v>
      </c>
      <c r="M58" s="50">
        <v>2500.0569976642792</v>
      </c>
      <c r="N58" s="50">
        <v>1388.5431046073495</v>
      </c>
      <c r="O58" s="50">
        <v>594.67649737049283</v>
      </c>
      <c r="P58" s="50">
        <v>764.55858048596917</v>
      </c>
      <c r="Q58" s="50">
        <v>250.42481673021274</v>
      </c>
      <c r="R58" s="50">
        <v>1462.0639932010008</v>
      </c>
      <c r="S58" s="50">
        <v>1992.8807263425444</v>
      </c>
      <c r="T58" s="50">
        <v>1238.2952605151486</v>
      </c>
      <c r="U58" s="50">
        <v>238.26674023346706</v>
      </c>
      <c r="V58" s="50">
        <v>1190.4339750710631</v>
      </c>
      <c r="W58" s="50">
        <v>2545.2349358940596</v>
      </c>
      <c r="X58" s="50">
        <v>1193.090471386537</v>
      </c>
      <c r="Y58" s="50">
        <v>2495.2389313905373</v>
      </c>
      <c r="Z58" s="50">
        <v>412.05613454639854</v>
      </c>
      <c r="AA58" s="50">
        <v>1474.8341083812472</v>
      </c>
      <c r="AB58" s="50">
        <v>2334.0302976676126</v>
      </c>
      <c r="AC58" s="50">
        <v>2333.934148848743</v>
      </c>
      <c r="AD58" s="50">
        <v>41063.513641895122</v>
      </c>
    </row>
    <row r="59" spans="1:30" x14ac:dyDescent="0.35">
      <c r="A59" s="48">
        <v>15</v>
      </c>
      <c r="B59" s="50">
        <v>2176.8945454033592</v>
      </c>
      <c r="C59" s="50">
        <v>3764.1217163636943</v>
      </c>
      <c r="D59" s="50">
        <v>1088.8407675285821</v>
      </c>
      <c r="E59" s="50">
        <v>2288.7107959859713</v>
      </c>
      <c r="F59" s="50">
        <v>1546.5046798383319</v>
      </c>
      <c r="G59" s="50">
        <v>2181.2340836779222</v>
      </c>
      <c r="H59" s="50">
        <v>1383.4125222754551</v>
      </c>
      <c r="I59" s="50">
        <v>348.19608836478272</v>
      </c>
      <c r="J59" s="50">
        <v>1777.2786992294514</v>
      </c>
      <c r="K59" s="50">
        <v>2858.7661160739776</v>
      </c>
      <c r="L59" s="50">
        <v>992.90291412078511</v>
      </c>
      <c r="M59" s="50">
        <v>3059.8036845890224</v>
      </c>
      <c r="N59" s="50">
        <v>1701.2285248475289</v>
      </c>
      <c r="O59" s="50">
        <v>725.00944611260127</v>
      </c>
      <c r="P59" s="50">
        <v>935.76631883958294</v>
      </c>
      <c r="Q59" s="50">
        <v>304.52485150331205</v>
      </c>
      <c r="R59" s="50">
        <v>1793.7290929268504</v>
      </c>
      <c r="S59" s="50">
        <v>2464.5634276825813</v>
      </c>
      <c r="T59" s="50">
        <v>1511.8841222226622</v>
      </c>
      <c r="U59" s="50">
        <v>292.03087547327789</v>
      </c>
      <c r="V59" s="50">
        <v>1476.8015388594654</v>
      </c>
      <c r="W59" s="50">
        <v>3130.3597192430075</v>
      </c>
      <c r="X59" s="50">
        <v>1458.4589085743612</v>
      </c>
      <c r="Y59" s="50">
        <v>3054.4483194677669</v>
      </c>
      <c r="Z59" s="50">
        <v>503.67600748315562</v>
      </c>
      <c r="AA59" s="50">
        <v>1807.9512135649209</v>
      </c>
      <c r="AB59" s="50">
        <v>2863.6092553877079</v>
      </c>
      <c r="AC59" s="50">
        <v>2870.2048153758265</v>
      </c>
      <c r="AD59" s="50">
        <v>50360.91305101593</v>
      </c>
    </row>
    <row r="60" spans="1:30" x14ac:dyDescent="0.35">
      <c r="A60" s="48">
        <v>16</v>
      </c>
      <c r="B60" s="50">
        <v>2623.0344156774941</v>
      </c>
      <c r="C60" s="50">
        <v>4539.4171646960394</v>
      </c>
      <c r="D60" s="50">
        <v>1313.4793707507356</v>
      </c>
      <c r="E60" s="50">
        <v>2784.7019685326263</v>
      </c>
      <c r="F60" s="50">
        <v>1863.4736355307796</v>
      </c>
      <c r="G60" s="50">
        <v>2640.9060443354056</v>
      </c>
      <c r="H60" s="50">
        <v>1671.6430449708998</v>
      </c>
      <c r="I60" s="50">
        <v>425.64770679269634</v>
      </c>
      <c r="J60" s="50">
        <v>2144.9555625290004</v>
      </c>
      <c r="K60" s="50">
        <v>3458.6170424905822</v>
      </c>
      <c r="L60" s="50">
        <v>1197.3568730663005</v>
      </c>
      <c r="M60" s="50">
        <v>3694.1327231058094</v>
      </c>
      <c r="N60" s="50">
        <v>2055.9267082852052</v>
      </c>
      <c r="O60" s="50">
        <v>872.1621899559035</v>
      </c>
      <c r="P60" s="50">
        <v>1129.7917345366072</v>
      </c>
      <c r="Q60" s="50">
        <v>365.45091532296095</v>
      </c>
      <c r="R60" s="50">
        <v>2170.4252100765138</v>
      </c>
      <c r="S60" s="50">
        <v>3004.0465358457441</v>
      </c>
      <c r="T60" s="50">
        <v>1821.2162394787604</v>
      </c>
      <c r="U60" s="50">
        <v>353.03986477500609</v>
      </c>
      <c r="V60" s="50">
        <v>1805.1794249824163</v>
      </c>
      <c r="W60" s="50">
        <v>3796.4135325430757</v>
      </c>
      <c r="X60" s="50">
        <v>1758.8445326152817</v>
      </c>
      <c r="Y60" s="50">
        <v>3688.2736549598453</v>
      </c>
      <c r="Z60" s="50">
        <v>607.37986795654763</v>
      </c>
      <c r="AA60" s="50">
        <v>2186.0194338778447</v>
      </c>
      <c r="AB60" s="50">
        <v>3465.1117375311628</v>
      </c>
      <c r="AC60" s="50">
        <v>3480.5948417677041</v>
      </c>
      <c r="AD60" s="50">
        <v>60917.24197698896</v>
      </c>
    </row>
    <row r="61" spans="1:30" x14ac:dyDescent="0.35">
      <c r="A61" s="48">
        <v>17</v>
      </c>
      <c r="B61" s="50">
        <v>3123.5712596905082</v>
      </c>
      <c r="C61" s="50">
        <v>5409.9509990791048</v>
      </c>
      <c r="D61" s="50">
        <v>1565.7804128596897</v>
      </c>
      <c r="E61" s="50">
        <v>3346.1044102485689</v>
      </c>
      <c r="F61" s="50">
        <v>2219.094263573224</v>
      </c>
      <c r="G61" s="50">
        <v>3158.9417599680146</v>
      </c>
      <c r="H61" s="50">
        <v>1995.8799874354193</v>
      </c>
      <c r="I61" s="50">
        <v>513.65908811607142</v>
      </c>
      <c r="J61" s="50">
        <v>2558.0921404271785</v>
      </c>
      <c r="K61" s="50">
        <v>4134.1659831035931</v>
      </c>
      <c r="L61" s="50">
        <v>1426.9163855597405</v>
      </c>
      <c r="M61" s="50">
        <v>4407.1315708106185</v>
      </c>
      <c r="N61" s="50">
        <v>2454.9799391765273</v>
      </c>
      <c r="O61" s="50">
        <v>1036.9943695236216</v>
      </c>
      <c r="P61" s="50">
        <v>1347.8859606205888</v>
      </c>
      <c r="Q61" s="50">
        <v>433.53358032010641</v>
      </c>
      <c r="R61" s="50">
        <v>2594.7157381338225</v>
      </c>
      <c r="S61" s="50">
        <v>3615.6094374411177</v>
      </c>
      <c r="T61" s="50">
        <v>2168.1696355006138</v>
      </c>
      <c r="U61" s="50">
        <v>421.69999656685343</v>
      </c>
      <c r="V61" s="50">
        <v>2178.3086197675289</v>
      </c>
      <c r="W61" s="50">
        <v>4548.1691491939173</v>
      </c>
      <c r="X61" s="50">
        <v>2096.1276006986927</v>
      </c>
      <c r="Y61" s="50">
        <v>4400.8162086010771</v>
      </c>
      <c r="Z61" s="50">
        <v>723.81589272854023</v>
      </c>
      <c r="AA61" s="50">
        <v>2611.5666698187674</v>
      </c>
      <c r="AB61" s="50">
        <v>4142.6343673126803</v>
      </c>
      <c r="AC61" s="50">
        <v>4169.4696327285592</v>
      </c>
      <c r="AD61" s="50">
        <v>72803.785059004731</v>
      </c>
    </row>
    <row r="62" spans="1:30" x14ac:dyDescent="0.35">
      <c r="A62" s="48">
        <v>18</v>
      </c>
      <c r="B62" s="50">
        <v>3681.1919857662747</v>
      </c>
      <c r="C62" s="50">
        <v>6380.5042547834655</v>
      </c>
      <c r="D62" s="50">
        <v>1847.1398352171707</v>
      </c>
      <c r="E62" s="50">
        <v>3976.6843427332246</v>
      </c>
      <c r="F62" s="50">
        <v>2615.276203723025</v>
      </c>
      <c r="G62" s="50">
        <v>3738.4753167583845</v>
      </c>
      <c r="H62" s="50">
        <v>2357.9954546113904</v>
      </c>
      <c r="I62" s="50">
        <v>612.87287200315097</v>
      </c>
      <c r="J62" s="50">
        <v>3019.0021631418176</v>
      </c>
      <c r="K62" s="50">
        <v>4889.4295381081565</v>
      </c>
      <c r="L62" s="50">
        <v>1682.8407072126752</v>
      </c>
      <c r="M62" s="50">
        <v>5202.8300125510486</v>
      </c>
      <c r="N62" s="50">
        <v>2900.6991963429414</v>
      </c>
      <c r="O62" s="50">
        <v>1220.3507724982856</v>
      </c>
      <c r="P62" s="50">
        <v>1591.2825041549825</v>
      </c>
      <c r="Q62" s="50">
        <v>509.09684723292071</v>
      </c>
      <c r="R62" s="50">
        <v>3069.1320856910074</v>
      </c>
      <c r="S62" s="50">
        <v>4303.4958334015046</v>
      </c>
      <c r="T62" s="50">
        <v>2554.592291686829</v>
      </c>
      <c r="U62" s="50">
        <v>498.41223139932367</v>
      </c>
      <c r="V62" s="50">
        <v>2598.9106539047266</v>
      </c>
      <c r="W62" s="50">
        <v>5390.3467876233408</v>
      </c>
      <c r="X62" s="50">
        <v>2472.1601380778438</v>
      </c>
      <c r="Y62" s="50">
        <v>5196.1199080395127</v>
      </c>
      <c r="Z62" s="50">
        <v>853.62249599108475</v>
      </c>
      <c r="AA62" s="50">
        <v>3087.0879745025995</v>
      </c>
      <c r="AB62" s="50">
        <v>4900.2227521556752</v>
      </c>
      <c r="AC62" s="50">
        <v>4941.1462887640309</v>
      </c>
      <c r="AD62" s="50">
        <v>86090.921448076406</v>
      </c>
    </row>
    <row r="63" spans="1:30" x14ac:dyDescent="0.35">
      <c r="A63" s="48">
        <v>19</v>
      </c>
      <c r="B63" s="50">
        <v>4298.5437184870516</v>
      </c>
      <c r="C63" s="50">
        <v>7455.7904550778103</v>
      </c>
      <c r="D63" s="50">
        <v>2158.934172672572</v>
      </c>
      <c r="E63" s="50">
        <v>4680.1750761911817</v>
      </c>
      <c r="F63" s="50">
        <v>3053.9008403515354</v>
      </c>
      <c r="G63" s="50">
        <v>4382.6051227021217</v>
      </c>
      <c r="H63" s="50">
        <v>2759.8378278165446</v>
      </c>
      <c r="I63" s="50">
        <v>723.92735091564043</v>
      </c>
      <c r="J63" s="50">
        <v>3529.9680175162134</v>
      </c>
      <c r="K63" s="50">
        <v>5728.376685343228</v>
      </c>
      <c r="L63" s="50">
        <v>1966.3712673716134</v>
      </c>
      <c r="M63" s="50">
        <v>6085.2043113290383</v>
      </c>
      <c r="N63" s="50">
        <v>3395.3663681205753</v>
      </c>
      <c r="O63" s="50">
        <v>1423.0624623284893</v>
      </c>
      <c r="P63" s="50">
        <v>1861.1985142302874</v>
      </c>
      <c r="Q63" s="50">
        <v>592.4586601674232</v>
      </c>
      <c r="R63" s="50">
        <v>3596.175886820336</v>
      </c>
      <c r="S63" s="50">
        <v>5071.9157661999534</v>
      </c>
      <c r="T63" s="50">
        <v>2982.3043874856962</v>
      </c>
      <c r="U63" s="50">
        <v>583.57257654090984</v>
      </c>
      <c r="V63" s="50">
        <v>3069.6885815471901</v>
      </c>
      <c r="W63" s="50">
        <v>6327.6175697761018</v>
      </c>
      <c r="X63" s="50">
        <v>2888.7680073197525</v>
      </c>
      <c r="Y63" s="50">
        <v>6078.1754535168366</v>
      </c>
      <c r="Z63" s="50">
        <v>997.42904553302981</v>
      </c>
      <c r="AA63" s="50">
        <v>3615.047855985435</v>
      </c>
      <c r="AB63" s="50">
        <v>5741.8750067476067</v>
      </c>
      <c r="AC63" s="50">
        <v>5799.8967915363028</v>
      </c>
      <c r="AD63" s="50">
        <v>100848.18777963048</v>
      </c>
    </row>
    <row r="64" spans="1:30" x14ac:dyDescent="0.35">
      <c r="A64" s="48">
        <v>20</v>
      </c>
      <c r="B64" s="50">
        <v>4978.2365879998561</v>
      </c>
      <c r="C64" s="50">
        <v>8640.4602840796942</v>
      </c>
      <c r="D64" s="50">
        <v>2502.5218908765532</v>
      </c>
      <c r="E64" s="50">
        <v>5460.2788949579417</v>
      </c>
      <c r="F64" s="50">
        <v>3536.8232831136061</v>
      </c>
      <c r="G64" s="50">
        <v>5094.3962110150851</v>
      </c>
      <c r="H64" s="50">
        <v>3203.2333542732913</v>
      </c>
      <c r="I64" s="50">
        <v>847.45667947898357</v>
      </c>
      <c r="J64" s="50">
        <v>4093.2428907378298</v>
      </c>
      <c r="K64" s="50">
        <v>6654.931900394582</v>
      </c>
      <c r="L64" s="50">
        <v>2278.7329038279813</v>
      </c>
      <c r="M64" s="50">
        <v>7058.1808473475839</v>
      </c>
      <c r="N64" s="50">
        <v>3941.2361972811427</v>
      </c>
      <c r="O64" s="50">
        <v>1645.9477629076905</v>
      </c>
      <c r="P64" s="50">
        <v>2158.835893658953</v>
      </c>
      <c r="Q64" s="50">
        <v>683.93135448955195</v>
      </c>
      <c r="R64" s="50">
        <v>4178.3209463226176</v>
      </c>
      <c r="S64" s="50">
        <v>5925.047441014086</v>
      </c>
      <c r="T64" s="50">
        <v>3453.1002577576724</v>
      </c>
      <c r="U64" s="50">
        <v>677.5724151015761</v>
      </c>
      <c r="V64" s="50">
        <v>3593.3278728640048</v>
      </c>
      <c r="W64" s="50">
        <v>7364.6065794334772</v>
      </c>
      <c r="X64" s="50">
        <v>3347.7527193641267</v>
      </c>
      <c r="Y64" s="50">
        <v>7050.9239269687314</v>
      </c>
      <c r="Z64" s="50">
        <v>1155.856489497557</v>
      </c>
      <c r="AA64" s="50">
        <v>4197.8823007024712</v>
      </c>
      <c r="AB64" s="50">
        <v>6671.5448537318816</v>
      </c>
      <c r="AC64" s="50">
        <v>6749.9508200676537</v>
      </c>
      <c r="AD64" s="50">
        <v>117144.33355926616</v>
      </c>
    </row>
    <row r="65" spans="1:30" x14ac:dyDescent="0.35">
      <c r="A65" s="48">
        <v>21</v>
      </c>
      <c r="B65" s="50">
        <v>5722.8461869589519</v>
      </c>
      <c r="C65" s="50">
        <v>9939.1057073106003</v>
      </c>
      <c r="D65" s="50">
        <v>2879.2445659798136</v>
      </c>
      <c r="E65" s="50">
        <v>6320.6687497543289</v>
      </c>
      <c r="F65" s="50">
        <v>4065.8741116346123</v>
      </c>
      <c r="G65" s="50">
        <v>5876.8822838137112</v>
      </c>
      <c r="H65" s="50">
        <v>3689.987552725639</v>
      </c>
      <c r="I65" s="50">
        <v>984.09106600592156</v>
      </c>
      <c r="J65" s="50">
        <v>4711.0526626242472</v>
      </c>
      <c r="K65" s="50">
        <v>7672.9779211990317</v>
      </c>
      <c r="L65" s="50">
        <v>2621.1349515296461</v>
      </c>
      <c r="M65" s="50">
        <v>8125.6393318852724</v>
      </c>
      <c r="N65" s="50">
        <v>4540.5380012477071</v>
      </c>
      <c r="O65" s="50">
        <v>1889.8131242514946</v>
      </c>
      <c r="P65" s="50">
        <v>2485.3822808235223</v>
      </c>
      <c r="Q65" s="50">
        <v>783.82204961765103</v>
      </c>
      <c r="R65" s="50">
        <v>4818.0149637762333</v>
      </c>
      <c r="S65" s="50">
        <v>6867.0388699758732</v>
      </c>
      <c r="T65" s="50">
        <v>3968.7501163011584</v>
      </c>
      <c r="U65" s="50">
        <v>780.79879729047946</v>
      </c>
      <c r="V65" s="50">
        <v>4172.4972302207489</v>
      </c>
      <c r="W65" s="50">
        <v>8505.8955846854005</v>
      </c>
      <c r="X65" s="50">
        <v>3850.8930305132972</v>
      </c>
      <c r="Y65" s="50">
        <v>8118.259980213672</v>
      </c>
      <c r="Z65" s="50">
        <v>1329.5179090156669</v>
      </c>
      <c r="AA65" s="50">
        <v>4838.000564591277</v>
      </c>
      <c r="AB65" s="50">
        <v>7693.14437198219</v>
      </c>
      <c r="AC65" s="50">
        <v>7795.4982572103481</v>
      </c>
      <c r="AD65" s="50">
        <v>135047.37022313848</v>
      </c>
    </row>
    <row r="66" spans="1:30" x14ac:dyDescent="0.35">
      <c r="A66" s="48">
        <v>22</v>
      </c>
      <c r="B66" s="50">
        <v>6534.915749382164</v>
      </c>
      <c r="C66" s="50">
        <v>11356.263629600278</v>
      </c>
      <c r="D66" s="50">
        <v>3290.427932245228</v>
      </c>
      <c r="E66" s="50">
        <v>7264.9897844020988</v>
      </c>
      <c r="F66" s="50">
        <v>4642.8609227495426</v>
      </c>
      <c r="G66" s="50">
        <v>6733.0675366861069</v>
      </c>
      <c r="H66" s="50">
        <v>4221.8864645083959</v>
      </c>
      <c r="I66" s="50">
        <v>1134.4569482216757</v>
      </c>
      <c r="J66" s="50">
        <v>5385.5975870488292</v>
      </c>
      <c r="K66" s="50">
        <v>8786.3582132197334</v>
      </c>
      <c r="L66" s="50">
        <v>2994.7722089994782</v>
      </c>
      <c r="M66" s="50">
        <v>9291.4156644027771</v>
      </c>
      <c r="N66" s="50">
        <v>5195.4772034421976</v>
      </c>
      <c r="O66" s="50">
        <v>2155.4538888111379</v>
      </c>
      <c r="P66" s="50">
        <v>2842.0119225635995</v>
      </c>
      <c r="Q66" s="50">
        <v>892.4329959246511</v>
      </c>
      <c r="R66" s="50">
        <v>5517.6810712187116</v>
      </c>
      <c r="S66" s="50">
        <v>7902.0093635084795</v>
      </c>
      <c r="T66" s="50">
        <v>4531.0015838027512</v>
      </c>
      <c r="U66" s="50">
        <v>893.634699826874</v>
      </c>
      <c r="V66" s="50">
        <v>4809.8493368031413</v>
      </c>
      <c r="W66" s="50">
        <v>9756.025475916731</v>
      </c>
      <c r="X66" s="50">
        <v>4399.9463601013094</v>
      </c>
      <c r="Y66" s="50">
        <v>9284.0346698540543</v>
      </c>
      <c r="Z66" s="50">
        <v>1519.0190087526635</v>
      </c>
      <c r="AA66" s="50">
        <v>5537.7867687670087</v>
      </c>
      <c r="AB66" s="50">
        <v>8810.5464479322291</v>
      </c>
      <c r="AC66" s="50">
        <v>8940.6914338135775</v>
      </c>
      <c r="AD66" s="50">
        <v>154624.61487250545</v>
      </c>
    </row>
    <row r="67" spans="1:30" x14ac:dyDescent="0.35">
      <c r="A67" s="48">
        <v>23</v>
      </c>
      <c r="B67" s="50">
        <v>7416.958094664592</v>
      </c>
      <c r="C67" s="50">
        <v>12896.419161851489</v>
      </c>
      <c r="D67" s="50">
        <v>3737.3828179466391</v>
      </c>
      <c r="E67" s="50">
        <v>8296.8607197246856</v>
      </c>
      <c r="F67" s="50">
        <v>5269.5697109955327</v>
      </c>
      <c r="G67" s="50">
        <v>7665.928296809705</v>
      </c>
      <c r="H67" s="50">
        <v>4800.6977735737946</v>
      </c>
      <c r="I67" s="50">
        <v>1299.1771549649645</v>
      </c>
      <c r="J67" s="50">
        <v>6119.0537949108175</v>
      </c>
      <c r="K67" s="50">
        <v>9998.8791801901389</v>
      </c>
      <c r="L67" s="50">
        <v>3400.8258013698601</v>
      </c>
      <c r="M67" s="50">
        <v>10559.304487548668</v>
      </c>
      <c r="N67" s="50">
        <v>5908.2367044573975</v>
      </c>
      <c r="O67" s="50">
        <v>2443.6549740352129</v>
      </c>
      <c r="P67" s="50">
        <v>3229.8864547938597</v>
      </c>
      <c r="Q67" s="50">
        <v>1010.0618830523821</v>
      </c>
      <c r="R67" s="50">
        <v>6279.7192124239764</v>
      </c>
      <c r="S67" s="50">
        <v>9034.0508886757743</v>
      </c>
      <c r="T67" s="50">
        <v>5141.5810506828357</v>
      </c>
      <c r="U67" s="50">
        <v>1016.4592583266241</v>
      </c>
      <c r="V67" s="50">
        <v>5508.0215453075753</v>
      </c>
      <c r="W67" s="50">
        <v>11119.498460800378</v>
      </c>
      <c r="X67" s="50">
        <v>4996.6500565609913</v>
      </c>
      <c r="Y67" s="50">
        <v>10552.057992949236</v>
      </c>
      <c r="Z67" s="50">
        <v>1724.9585549687743</v>
      </c>
      <c r="AA67" s="50">
        <v>6299.6013292975904</v>
      </c>
      <c r="AB67" s="50">
        <v>10027.58697449823</v>
      </c>
      <c r="AC67" s="50">
        <v>10189.647148893602</v>
      </c>
      <c r="AD67" s="50">
        <v>175942.72948427533</v>
      </c>
    </row>
    <row r="68" spans="1:30" x14ac:dyDescent="0.35">
      <c r="A68" s="48">
        <v>24</v>
      </c>
      <c r="B68" s="50">
        <v>8371.4573716038922</v>
      </c>
      <c r="C68" s="50">
        <v>14564.00855437081</v>
      </c>
      <c r="D68" s="50">
        <v>4221.4059860012612</v>
      </c>
      <c r="E68" s="50">
        <v>9419.8751134217691</v>
      </c>
      <c r="F68" s="50">
        <v>5947.7661071034636</v>
      </c>
      <c r="G68" s="50">
        <v>8678.4145011581168</v>
      </c>
      <c r="H68" s="50">
        <v>5428.1718145033392</v>
      </c>
      <c r="I68" s="50">
        <v>1478.8710554018903</v>
      </c>
      <c r="J68" s="50">
        <v>6913.574644828298</v>
      </c>
      <c r="K68" s="50">
        <v>11314.312156939899</v>
      </c>
      <c r="L68" s="50">
        <v>3840.4639552906315</v>
      </c>
      <c r="M68" s="50">
        <v>11933.061484253543</v>
      </c>
      <c r="N68" s="50">
        <v>6680.9781162857835</v>
      </c>
      <c r="O68" s="50">
        <v>2755.1914837377299</v>
      </c>
      <c r="P68" s="50">
        <v>3650.1556043464284</v>
      </c>
      <c r="Q68" s="50">
        <v>1137.0021154976848</v>
      </c>
      <c r="R68" s="50">
        <v>7106.5073864730612</v>
      </c>
      <c r="S68" s="50">
        <v>10267.22931120861</v>
      </c>
      <c r="T68" s="50">
        <v>5802.1948993868609</v>
      </c>
      <c r="U68" s="50">
        <v>1149.6479765715478</v>
      </c>
      <c r="V68" s="50">
        <v>6269.6365132951596</v>
      </c>
      <c r="W68" s="50">
        <v>12600.780050170873</v>
      </c>
      <c r="X68" s="50">
        <v>5642.7225342563715</v>
      </c>
      <c r="Y68" s="50">
        <v>11926.101167170122</v>
      </c>
      <c r="Z68" s="50">
        <v>1947.9287688407962</v>
      </c>
      <c r="AA68" s="50">
        <v>7125.7822450270387</v>
      </c>
      <c r="AB68" s="50">
        <v>11348.06683374828</v>
      </c>
      <c r="AC68" s="50">
        <v>11546.448497071064</v>
      </c>
      <c r="AD68" s="50">
        <v>199067.75624796431</v>
      </c>
    </row>
    <row r="69" spans="1:30" x14ac:dyDescent="0.35">
      <c r="A69" s="48">
        <v>25</v>
      </c>
      <c r="B69" s="50">
        <v>9400.8706308239707</v>
      </c>
      <c r="C69" s="50">
        <v>16363.42184381542</v>
      </c>
      <c r="D69" s="50">
        <v>4743.7808927507722</v>
      </c>
      <c r="E69" s="50">
        <v>10637.602511580555</v>
      </c>
      <c r="F69" s="50">
        <v>6679.1964946428952</v>
      </c>
      <c r="G69" s="50">
        <v>9773.4510365839305</v>
      </c>
      <c r="H69" s="50">
        <v>6106.0424840650458</v>
      </c>
      <c r="I69" s="50">
        <v>1674.1546970860504</v>
      </c>
      <c r="J69" s="50">
        <v>7771.2919429209851</v>
      </c>
      <c r="K69" s="50">
        <v>12736.395214227781</v>
      </c>
      <c r="L69" s="50">
        <v>4314.8426981498033</v>
      </c>
      <c r="M69" s="50">
        <v>13416.405452998957</v>
      </c>
      <c r="N69" s="50">
        <v>7515.8428786076893</v>
      </c>
      <c r="O69" s="50">
        <v>3090.8292584812298</v>
      </c>
      <c r="P69" s="50">
        <v>4103.9578230573152</v>
      </c>
      <c r="Q69" s="50">
        <v>1273.5430602228369</v>
      </c>
      <c r="R69" s="50">
        <v>8000.4027742260432</v>
      </c>
      <c r="S69" s="50">
        <v>11605.58553524024</v>
      </c>
      <c r="T69" s="50">
        <v>6514.5306061102938</v>
      </c>
      <c r="U69" s="50">
        <v>1293.5729158593385</v>
      </c>
      <c r="V69" s="50">
        <v>7097.30279092611</v>
      </c>
      <c r="W69" s="50">
        <v>14204.300862694667</v>
      </c>
      <c r="X69" s="50">
        <v>6339.8642993173198</v>
      </c>
      <c r="Y69" s="50">
        <v>13409.898691139251</v>
      </c>
      <c r="Z69" s="50">
        <v>2188.515681360615</v>
      </c>
      <c r="AA69" s="50">
        <v>8018.646263052311</v>
      </c>
      <c r="AB69" s="50">
        <v>12775.753692959681</v>
      </c>
      <c r="AC69" s="50">
        <v>13015.146529034928</v>
      </c>
      <c r="AD69" s="50">
        <v>224065.14956193606</v>
      </c>
    </row>
    <row r="70" spans="1:30" x14ac:dyDescent="0.35">
      <c r="A70" s="48">
        <v>26</v>
      </c>
      <c r="B70" s="50">
        <v>10507.629248938239</v>
      </c>
      <c r="C70" s="50">
        <v>18299.005252482766</v>
      </c>
      <c r="D70" s="50">
        <v>5305.7783759371068</v>
      </c>
      <c r="E70" s="50">
        <v>11953.58950498199</v>
      </c>
      <c r="F70" s="50">
        <v>7465.5890213925077</v>
      </c>
      <c r="G70" s="50">
        <v>10953.938959822788</v>
      </c>
      <c r="H70" s="50">
        <v>6836.028069159297</v>
      </c>
      <c r="I70" s="50">
        <v>1885.6409340244134</v>
      </c>
      <c r="J70" s="50">
        <v>8694.317049287436</v>
      </c>
      <c r="K70" s="50">
        <v>14268.834800332363</v>
      </c>
      <c r="L70" s="50">
        <v>4825.1064918452948</v>
      </c>
      <c r="M70" s="50">
        <v>15013.020191008512</v>
      </c>
      <c r="N70" s="50">
        <v>8414.9532728262257</v>
      </c>
      <c r="O70" s="50">
        <v>3451.3253733542024</v>
      </c>
      <c r="P70" s="50">
        <v>4592.420863181138</v>
      </c>
      <c r="Q70" s="50">
        <v>1419.9702701826698</v>
      </c>
      <c r="R70" s="50">
        <v>8963.7427630896127</v>
      </c>
      <c r="S70" s="50">
        <v>13053.136552645561</v>
      </c>
      <c r="T70" s="50">
        <v>7280.2577383870394</v>
      </c>
      <c r="U70" s="50">
        <v>1448.6028670754365</v>
      </c>
      <c r="V70" s="50">
        <v>7993.6153660418822</v>
      </c>
      <c r="W70" s="50">
        <v>15934.458271545516</v>
      </c>
      <c r="X70" s="50">
        <v>7089.7588794871581</v>
      </c>
      <c r="Y70" s="50">
        <v>15007.15021439536</v>
      </c>
      <c r="Z70" s="50">
        <v>2447.299455008771</v>
      </c>
      <c r="AA70" s="50">
        <v>8980.4899380524785</v>
      </c>
      <c r="AB70" s="50">
        <v>14314.38363858859</v>
      </c>
      <c r="AC70" s="50">
        <v>14599.761766443708</v>
      </c>
      <c r="AD70" s="50">
        <v>250999.80512951806</v>
      </c>
    </row>
    <row r="71" spans="1:30" x14ac:dyDescent="0.35">
      <c r="A71" s="48">
        <v>27</v>
      </c>
      <c r="B71" s="50">
        <v>11694.140223809343</v>
      </c>
      <c r="C71" s="50">
        <v>20375.063372090714</v>
      </c>
      <c r="D71" s="50">
        <v>5908.6572810454527</v>
      </c>
      <c r="E71" s="50">
        <v>13371.360701331381</v>
      </c>
      <c r="F71" s="50">
        <v>8308.6545191795576</v>
      </c>
      <c r="G71" s="50">
        <v>12222.756612485835</v>
      </c>
      <c r="H71" s="50">
        <v>7619.8320018422373</v>
      </c>
      <c r="I71" s="50">
        <v>2113.9395457597084</v>
      </c>
      <c r="J71" s="50">
        <v>9684.7418858040455</v>
      </c>
      <c r="K71" s="50">
        <v>15915.307240039154</v>
      </c>
      <c r="L71" s="50">
        <v>5372.3888096061319</v>
      </c>
      <c r="M71" s="50">
        <v>16726.556210089071</v>
      </c>
      <c r="N71" s="50">
        <v>9380.4133469074131</v>
      </c>
      <c r="O71" s="50">
        <v>3837.4285900802283</v>
      </c>
      <c r="P71" s="50">
        <v>5116.6623016858575</v>
      </c>
      <c r="Q71" s="50">
        <v>1576.5656869843529</v>
      </c>
      <c r="R71" s="50">
        <v>9998.8458829202555</v>
      </c>
      <c r="S71" s="50">
        <v>14613.87641212609</v>
      </c>
      <c r="T71" s="50">
        <v>8101.0288621624422</v>
      </c>
      <c r="U71" s="50">
        <v>1615.1035076867001</v>
      </c>
      <c r="V71" s="50">
        <v>8961.1561709220459</v>
      </c>
      <c r="W71" s="50">
        <v>17795.61791252952</v>
      </c>
      <c r="X71" s="50">
        <v>7894.0736704436076</v>
      </c>
      <c r="Y71" s="50">
        <v>16721.522241459526</v>
      </c>
      <c r="Z71" s="50">
        <v>2724.8546765178075</v>
      </c>
      <c r="AA71" s="50">
        <v>10013.590598964804</v>
      </c>
      <c r="AB71" s="50">
        <v>15967.662668608027</v>
      </c>
      <c r="AC71" s="50">
        <v>16304.285589198604</v>
      </c>
      <c r="AD71" s="50">
        <v>279936.08652227989</v>
      </c>
    </row>
    <row r="73" spans="1:30" x14ac:dyDescent="0.35">
      <c r="A73" s="47" t="s">
        <v>103</v>
      </c>
      <c r="B73" s="46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</row>
    <row r="74" spans="1:30" x14ac:dyDescent="0.35">
      <c r="A74" s="91" t="s">
        <v>83</v>
      </c>
      <c r="B74" s="91" t="s">
        <v>38</v>
      </c>
      <c r="C74" s="91" t="s">
        <v>39</v>
      </c>
      <c r="D74" s="91" t="s">
        <v>40</v>
      </c>
      <c r="E74" s="91" t="s">
        <v>41</v>
      </c>
      <c r="F74" s="91" t="s">
        <v>42</v>
      </c>
      <c r="G74" s="91" t="s">
        <v>43</v>
      </c>
      <c r="H74" s="91" t="s">
        <v>44</v>
      </c>
      <c r="I74" s="91" t="s">
        <v>45</v>
      </c>
      <c r="J74" s="91" t="s">
        <v>46</v>
      </c>
      <c r="K74" s="91" t="s">
        <v>47</v>
      </c>
      <c r="L74" s="91" t="s">
        <v>48</v>
      </c>
      <c r="M74" s="91" t="s">
        <v>49</v>
      </c>
      <c r="N74" s="91" t="s">
        <v>50</v>
      </c>
      <c r="O74" s="91" t="s">
        <v>51</v>
      </c>
      <c r="P74" s="91" t="s">
        <v>52</v>
      </c>
      <c r="Q74" s="91" t="s">
        <v>53</v>
      </c>
      <c r="R74" s="91" t="s">
        <v>54</v>
      </c>
      <c r="S74" s="91" t="s">
        <v>55</v>
      </c>
      <c r="T74" s="91" t="s">
        <v>56</v>
      </c>
      <c r="U74" s="91" t="s">
        <v>57</v>
      </c>
      <c r="V74" s="91" t="s">
        <v>58</v>
      </c>
      <c r="W74" s="91" t="s">
        <v>59</v>
      </c>
      <c r="X74" s="91" t="s">
        <v>60</v>
      </c>
      <c r="Y74" s="91" t="s">
        <v>61</v>
      </c>
      <c r="Z74" s="91" t="s">
        <v>62</v>
      </c>
      <c r="AA74" s="91" t="s">
        <v>63</v>
      </c>
      <c r="AB74" s="91" t="s">
        <v>64</v>
      </c>
      <c r="AC74" s="91" t="s">
        <v>65</v>
      </c>
      <c r="AD74" s="91" t="s">
        <v>104</v>
      </c>
    </row>
    <row r="75" spans="1:30" x14ac:dyDescent="0.35">
      <c r="A75" s="50">
        <v>2</v>
      </c>
      <c r="B75" s="102">
        <f>($B$13*B46)+($B$6*B17)</f>
        <v>16678.43730528625</v>
      </c>
      <c r="C75" s="102">
        <f t="shared" ref="C75:AD84" si="0">($B$13*C46)+($B$6*C17)</f>
        <v>27705.480273160036</v>
      </c>
      <c r="D75" s="102">
        <f t="shared" si="0"/>
        <v>7935.3486778157185</v>
      </c>
      <c r="E75" s="102">
        <f t="shared" si="0"/>
        <v>12377.918400917182</v>
      </c>
      <c r="F75" s="102">
        <f t="shared" si="0"/>
        <v>11795.788575131473</v>
      </c>
      <c r="G75" s="102">
        <f t="shared" si="0"/>
        <v>13675.872940707328</v>
      </c>
      <c r="H75" s="102">
        <f t="shared" si="0"/>
        <v>9684.5234653440693</v>
      </c>
      <c r="I75" s="102">
        <f t="shared" si="0"/>
        <v>1492.9262517757898</v>
      </c>
      <c r="J75" s="102">
        <f t="shared" si="0"/>
        <v>12781.788375744589</v>
      </c>
      <c r="K75" s="102">
        <f t="shared" si="0"/>
        <v>18898.32951175137</v>
      </c>
      <c r="L75" s="102">
        <f t="shared" si="0"/>
        <v>7356.0041622012332</v>
      </c>
      <c r="M75" s="102">
        <f t="shared" si="0"/>
        <v>21937.102908556197</v>
      </c>
      <c r="N75" s="102">
        <f t="shared" si="0"/>
        <v>11645.381825885406</v>
      </c>
      <c r="O75" s="102">
        <f t="shared" si="0"/>
        <v>5796.2304663160794</v>
      </c>
      <c r="P75" s="102">
        <f t="shared" si="0"/>
        <v>6595.6144854572203</v>
      </c>
      <c r="Q75" s="102">
        <f t="shared" si="0"/>
        <v>2615.4062507788558</v>
      </c>
      <c r="R75" s="102">
        <f t="shared" si="0"/>
        <v>11639.811205542957</v>
      </c>
      <c r="S75" s="102">
        <f t="shared" si="0"/>
        <v>11300.003364653694</v>
      </c>
      <c r="T75" s="102">
        <f t="shared" si="0"/>
        <v>11634.240585200512</v>
      </c>
      <c r="U75" s="102">
        <f t="shared" si="0"/>
        <v>2016.5645639658057</v>
      </c>
      <c r="V75" s="102">
        <f t="shared" si="0"/>
        <v>6286.4450564514136</v>
      </c>
      <c r="W75" s="102">
        <f t="shared" si="0"/>
        <v>18511.171397951304</v>
      </c>
      <c r="X75" s="102">
        <f t="shared" si="0"/>
        <v>10790.291603319796</v>
      </c>
      <c r="Y75" s="102">
        <f t="shared" si="0"/>
        <v>21795.052089823799</v>
      </c>
      <c r="Z75" s="102">
        <f t="shared" si="0"/>
        <v>3676.6094260150044</v>
      </c>
      <c r="AA75" s="102">
        <f t="shared" si="0"/>
        <v>12347.279989033726</v>
      </c>
      <c r="AB75" s="102">
        <f t="shared" si="0"/>
        <v>18845.408618498124</v>
      </c>
      <c r="AC75" s="102">
        <f t="shared" si="0"/>
        <v>17449.968222715153</v>
      </c>
      <c r="AD75" s="102">
        <f t="shared" si="0"/>
        <v>335265.00000000006</v>
      </c>
    </row>
    <row r="76" spans="1:30" x14ac:dyDescent="0.35">
      <c r="A76" s="50">
        <v>3</v>
      </c>
      <c r="B76" s="102">
        <f t="shared" ref="B76:Q91" si="1">($B$13*B47)+($B$6*B18)</f>
        <v>19948.026394721059</v>
      </c>
      <c r="C76" s="102">
        <f t="shared" si="1"/>
        <v>34229.454109178172</v>
      </c>
      <c r="D76" s="102">
        <f t="shared" si="1"/>
        <v>9770.8018396320749</v>
      </c>
      <c r="E76" s="102">
        <f t="shared" si="1"/>
        <v>15267.502499500102</v>
      </c>
      <c r="F76" s="102">
        <f t="shared" si="1"/>
        <v>14291.42171565687</v>
      </c>
      <c r="G76" s="102">
        <f t="shared" si="1"/>
        <v>18032.509498100386</v>
      </c>
      <c r="H76" s="102">
        <f t="shared" si="1"/>
        <v>11603.035392921418</v>
      </c>
      <c r="I76" s="102">
        <f t="shared" si="1"/>
        <v>1798.9202159568088</v>
      </c>
      <c r="J76" s="102">
        <f t="shared" si="1"/>
        <v>15743.883223355331</v>
      </c>
      <c r="K76" s="102">
        <f t="shared" si="1"/>
        <v>23759.072185562891</v>
      </c>
      <c r="L76" s="102">
        <f t="shared" si="1"/>
        <v>8971.2817436512705</v>
      </c>
      <c r="M76" s="102">
        <f t="shared" si="1"/>
        <v>26477.440511897621</v>
      </c>
      <c r="N76" s="102">
        <f t="shared" si="1"/>
        <v>14527.946410717857</v>
      </c>
      <c r="O76" s="102">
        <f t="shared" si="1"/>
        <v>7002.4635072985411</v>
      </c>
      <c r="P76" s="102">
        <f t="shared" si="1"/>
        <v>8188.4183163367334</v>
      </c>
      <c r="Q76" s="102">
        <f t="shared" si="1"/>
        <v>3114.7970405918818</v>
      </c>
      <c r="R76" s="102">
        <f t="shared" si="0"/>
        <v>14864.411117776446</v>
      </c>
      <c r="S76" s="102">
        <f t="shared" si="0"/>
        <v>15993.733253349334</v>
      </c>
      <c r="T76" s="102">
        <f t="shared" si="0"/>
        <v>14081.54769046191</v>
      </c>
      <c r="U76" s="102">
        <f t="shared" si="0"/>
        <v>2418.548290341932</v>
      </c>
      <c r="V76" s="102">
        <f t="shared" si="0"/>
        <v>7662.0675864827044</v>
      </c>
      <c r="W76" s="102">
        <f t="shared" si="0"/>
        <v>24105.530893821237</v>
      </c>
      <c r="X76" s="102">
        <f t="shared" si="0"/>
        <v>13288.690261947611</v>
      </c>
      <c r="Y76" s="102">
        <f t="shared" si="0"/>
        <v>26717.296540691867</v>
      </c>
      <c r="Z76" s="102">
        <f t="shared" si="0"/>
        <v>4613.8972205558894</v>
      </c>
      <c r="AA76" s="102">
        <f t="shared" si="0"/>
        <v>15034.309138172368</v>
      </c>
      <c r="AB76" s="102">
        <f t="shared" si="0"/>
        <v>23222.727454509102</v>
      </c>
      <c r="AC76" s="102">
        <f t="shared" si="0"/>
        <v>21770.265946810639</v>
      </c>
      <c r="AD76" s="102">
        <f t="shared" si="0"/>
        <v>416500.00000000006</v>
      </c>
    </row>
    <row r="77" spans="1:30" x14ac:dyDescent="0.35">
      <c r="A77" s="50">
        <v>4</v>
      </c>
      <c r="B77" s="102">
        <f t="shared" si="1"/>
        <v>68583.054896462461</v>
      </c>
      <c r="C77" s="102">
        <f t="shared" si="0"/>
        <v>117399.17655306298</v>
      </c>
      <c r="D77" s="102">
        <f t="shared" si="0"/>
        <v>34196.007873166527</v>
      </c>
      <c r="E77" s="102">
        <f t="shared" si="0"/>
        <v>53153.834124245041</v>
      </c>
      <c r="F77" s="102">
        <f t="shared" si="0"/>
        <v>48759.933671268329</v>
      </c>
      <c r="G77" s="102">
        <f t="shared" si="0"/>
        <v>62042.773403796382</v>
      </c>
      <c r="H77" s="102">
        <f t="shared" si="0"/>
        <v>41208.268442622953</v>
      </c>
      <c r="I77" s="102">
        <f t="shared" si="0"/>
        <v>7214.5373166522859</v>
      </c>
      <c r="J77" s="102">
        <f t="shared" si="0"/>
        <v>54389.969801553059</v>
      </c>
      <c r="K77" s="102">
        <f t="shared" si="0"/>
        <v>81742.28106125971</v>
      </c>
      <c r="L77" s="102">
        <f t="shared" si="0"/>
        <v>31083.193485763593</v>
      </c>
      <c r="M77" s="102">
        <f t="shared" si="0"/>
        <v>93047.303710094915</v>
      </c>
      <c r="N77" s="102">
        <f t="shared" si="0"/>
        <v>50940.027502157027</v>
      </c>
      <c r="O77" s="102">
        <f t="shared" si="0"/>
        <v>23913.606557377054</v>
      </c>
      <c r="P77" s="102">
        <f t="shared" si="0"/>
        <v>28846.911669542715</v>
      </c>
      <c r="Q77" s="102">
        <f t="shared" si="0"/>
        <v>10563.341242450388</v>
      </c>
      <c r="R77" s="102">
        <f t="shared" si="0"/>
        <v>51647.99611734254</v>
      </c>
      <c r="S77" s="102">
        <f t="shared" si="0"/>
        <v>58941.196613459877</v>
      </c>
      <c r="T77" s="102">
        <f t="shared" si="0"/>
        <v>48422.80575927523</v>
      </c>
      <c r="U77" s="102">
        <f t="shared" si="0"/>
        <v>8394.4850086281258</v>
      </c>
      <c r="V77" s="102">
        <f t="shared" si="0"/>
        <v>31656.310936151851</v>
      </c>
      <c r="W77" s="102">
        <f t="shared" si="0"/>
        <v>86956.526100086281</v>
      </c>
      <c r="X77" s="102">
        <f t="shared" si="0"/>
        <v>45062.764236410694</v>
      </c>
      <c r="Y77" s="102">
        <f t="shared" si="0"/>
        <v>91372.901747195865</v>
      </c>
      <c r="Z77" s="102">
        <f t="shared" si="0"/>
        <v>15901.199849007766</v>
      </c>
      <c r="AA77" s="102">
        <f t="shared" si="0"/>
        <v>53142.596527178604</v>
      </c>
      <c r="AB77" s="102">
        <f t="shared" si="0"/>
        <v>82573.863244176013</v>
      </c>
      <c r="AC77" s="102">
        <f t="shared" si="0"/>
        <v>77573.132549611735</v>
      </c>
      <c r="AD77" s="102">
        <f t="shared" si="0"/>
        <v>1458730</v>
      </c>
    </row>
    <row r="78" spans="1:30" x14ac:dyDescent="0.35">
      <c r="A78" s="50">
        <v>5</v>
      </c>
      <c r="B78" s="102">
        <f t="shared" si="1"/>
        <v>123634.14710978107</v>
      </c>
      <c r="C78" s="102">
        <f t="shared" si="0"/>
        <v>208413.54544022679</v>
      </c>
      <c r="D78" s="102">
        <f t="shared" si="0"/>
        <v>59549.556360581715</v>
      </c>
      <c r="E78" s="102">
        <f t="shared" si="0"/>
        <v>107969.46500761276</v>
      </c>
      <c r="F78" s="102">
        <f t="shared" si="0"/>
        <v>86997.406415708509</v>
      </c>
      <c r="G78" s="102">
        <f t="shared" si="0"/>
        <v>113019.39413030923</v>
      </c>
      <c r="H78" s="102">
        <f t="shared" si="0"/>
        <v>73610.143329658211</v>
      </c>
      <c r="I78" s="102">
        <f t="shared" si="0"/>
        <v>15308.216517036803</v>
      </c>
      <c r="J78" s="102">
        <f t="shared" si="0"/>
        <v>97849.803118601354</v>
      </c>
      <c r="K78" s="102">
        <f t="shared" si="0"/>
        <v>147913.41418596104</v>
      </c>
      <c r="L78" s="102">
        <f t="shared" si="0"/>
        <v>54776.878248543071</v>
      </c>
      <c r="M78" s="102">
        <f t="shared" si="0"/>
        <v>166271.39182023419</v>
      </c>
      <c r="N78" s="102">
        <f t="shared" si="0"/>
        <v>89750.112878668559</v>
      </c>
      <c r="O78" s="102">
        <f t="shared" si="0"/>
        <v>42161.957263611068</v>
      </c>
      <c r="P78" s="102">
        <f t="shared" si="0"/>
        <v>51133.00782275424</v>
      </c>
      <c r="Q78" s="102">
        <f t="shared" si="0"/>
        <v>18595.621357694123</v>
      </c>
      <c r="R78" s="102">
        <f t="shared" si="0"/>
        <v>94701.023783272947</v>
      </c>
      <c r="S78" s="102">
        <f t="shared" si="0"/>
        <v>113455.07428991442</v>
      </c>
      <c r="T78" s="102">
        <f t="shared" si="0"/>
        <v>85096.25662834043</v>
      </c>
      <c r="U78" s="102">
        <f t="shared" si="0"/>
        <v>15724.093033023571</v>
      </c>
      <c r="V78" s="102">
        <f t="shared" si="0"/>
        <v>63886.554313015164</v>
      </c>
      <c r="W78" s="102">
        <f t="shared" si="0"/>
        <v>154250.58014385466</v>
      </c>
      <c r="X78" s="102">
        <f t="shared" si="0"/>
        <v>79986.916574788687</v>
      </c>
      <c r="Y78" s="102">
        <f t="shared" si="0"/>
        <v>162805.75418701107</v>
      </c>
      <c r="Z78" s="102">
        <f t="shared" si="0"/>
        <v>28061.763007297734</v>
      </c>
      <c r="AA78" s="102">
        <f t="shared" si="0"/>
        <v>93215.750511891631</v>
      </c>
      <c r="AB78" s="102">
        <f t="shared" si="0"/>
        <v>149715.54575523705</v>
      </c>
      <c r="AC78" s="102">
        <f t="shared" si="0"/>
        <v>142546.62676536985</v>
      </c>
      <c r="AD78" s="102">
        <f t="shared" si="0"/>
        <v>2640400</v>
      </c>
    </row>
    <row r="79" spans="1:30" x14ac:dyDescent="0.35">
      <c r="A79" s="50">
        <v>6</v>
      </c>
      <c r="B79" s="102">
        <f t="shared" si="1"/>
        <v>201064.47381287505</v>
      </c>
      <c r="C79" s="102">
        <f t="shared" si="0"/>
        <v>343369.78502111271</v>
      </c>
      <c r="D79" s="102">
        <f t="shared" si="0"/>
        <v>98887.371212682425</v>
      </c>
      <c r="E79" s="102">
        <f t="shared" si="0"/>
        <v>185592.96481220832</v>
      </c>
      <c r="F79" s="102">
        <f t="shared" si="0"/>
        <v>143087.02955774503</v>
      </c>
      <c r="G79" s="102">
        <f t="shared" si="0"/>
        <v>187514.68908808063</v>
      </c>
      <c r="H79" s="102">
        <f t="shared" si="0"/>
        <v>122697.20927476112</v>
      </c>
      <c r="I79" s="102">
        <f t="shared" si="0"/>
        <v>25177.845173716574</v>
      </c>
      <c r="J79" s="102">
        <f t="shared" si="0"/>
        <v>160187.11845321878</v>
      </c>
      <c r="K79" s="102">
        <f t="shared" si="0"/>
        <v>249140.15230757836</v>
      </c>
      <c r="L79" s="102">
        <f t="shared" si="0"/>
        <v>90842.186532335734</v>
      </c>
      <c r="M79" s="102">
        <f t="shared" si="0"/>
        <v>275783.71938662126</v>
      </c>
      <c r="N79" s="102">
        <f t="shared" si="0"/>
        <v>151783.64619601454</v>
      </c>
      <c r="O79" s="102">
        <f t="shared" si="0"/>
        <v>68498.070375583382</v>
      </c>
      <c r="P79" s="102">
        <f t="shared" si="0"/>
        <v>83806.721386769394</v>
      </c>
      <c r="Q79" s="102">
        <f t="shared" si="0"/>
        <v>29672.725683383956</v>
      </c>
      <c r="R79" s="102">
        <f t="shared" si="0"/>
        <v>155692.23794355139</v>
      </c>
      <c r="S79" s="102">
        <f t="shared" si="0"/>
        <v>188817.55300392624</v>
      </c>
      <c r="T79" s="102">
        <f t="shared" si="0"/>
        <v>138201.28987332399</v>
      </c>
      <c r="U79" s="102">
        <f t="shared" si="0"/>
        <v>25992.135121120082</v>
      </c>
      <c r="V79" s="102">
        <f t="shared" si="0"/>
        <v>106769.69790354843</v>
      </c>
      <c r="W79" s="102">
        <f t="shared" si="0"/>
        <v>260833.3559522928</v>
      </c>
      <c r="X79" s="102">
        <f t="shared" si="0"/>
        <v>134129.84013630639</v>
      </c>
      <c r="Y79" s="102">
        <f t="shared" si="0"/>
        <v>272265.98681383807</v>
      </c>
      <c r="Z79" s="102">
        <f t="shared" si="0"/>
        <v>45991.096229350325</v>
      </c>
      <c r="AA79" s="102">
        <f t="shared" si="0"/>
        <v>158265.39417734649</v>
      </c>
      <c r="AB79" s="102">
        <f t="shared" si="0"/>
        <v>249791.58426550118</v>
      </c>
      <c r="AC79" s="102">
        <f t="shared" si="0"/>
        <v>242984.12030520785</v>
      </c>
      <c r="AD79" s="102">
        <f t="shared" si="0"/>
        <v>4396840</v>
      </c>
    </row>
    <row r="80" spans="1:30" x14ac:dyDescent="0.35">
      <c r="A80" s="50">
        <v>7</v>
      </c>
      <c r="B80" s="102">
        <f t="shared" si="1"/>
        <v>221548.9306218517</v>
      </c>
      <c r="C80" s="102">
        <f t="shared" si="0"/>
        <v>378459.98273245199</v>
      </c>
      <c r="D80" s="102">
        <f t="shared" si="0"/>
        <v>109105.58060755374</v>
      </c>
      <c r="E80" s="102">
        <f t="shared" si="0"/>
        <v>208628.53291832563</v>
      </c>
      <c r="F80" s="102">
        <f t="shared" si="0"/>
        <v>157664.74197663931</v>
      </c>
      <c r="G80" s="102">
        <f t="shared" si="0"/>
        <v>206618.69327555492</v>
      </c>
      <c r="H80" s="102">
        <f t="shared" si="0"/>
        <v>137171.55561910209</v>
      </c>
      <c r="I80" s="102">
        <f t="shared" si="0"/>
        <v>29788.694705351838</v>
      </c>
      <c r="J80" s="102">
        <f t="shared" si="0"/>
        <v>176722.32858934032</v>
      </c>
      <c r="K80" s="102">
        <f t="shared" si="0"/>
        <v>279367.71034513094</v>
      </c>
      <c r="L80" s="102">
        <f t="shared" si="0"/>
        <v>100097.19220870637</v>
      </c>
      <c r="M80" s="102">
        <f t="shared" si="0"/>
        <v>303880.57598820969</v>
      </c>
      <c r="N80" s="102">
        <f t="shared" si="0"/>
        <v>166242.45045203582</v>
      </c>
      <c r="O80" s="102">
        <f t="shared" si="0"/>
        <v>74866.526693209569</v>
      </c>
      <c r="P80" s="102">
        <f t="shared" si="0"/>
        <v>91914.273663139844</v>
      </c>
      <c r="Q80" s="102">
        <f t="shared" si="0"/>
        <v>32193.324277952532</v>
      </c>
      <c r="R80" s="102">
        <f t="shared" si="0"/>
        <v>171338.82954620442</v>
      </c>
      <c r="S80" s="102">
        <f t="shared" si="0"/>
        <v>211248.50245265174</v>
      </c>
      <c r="T80" s="102">
        <f t="shared" si="0"/>
        <v>156623.93216163304</v>
      </c>
      <c r="U80" s="102">
        <f t="shared" si="0"/>
        <v>28460.764941378326</v>
      </c>
      <c r="V80" s="102">
        <f t="shared" si="0"/>
        <v>126332.77754558853</v>
      </c>
      <c r="W80" s="102">
        <f t="shared" si="0"/>
        <v>293795.48778073513</v>
      </c>
      <c r="X80" s="102">
        <f t="shared" si="0"/>
        <v>147328.42381381843</v>
      </c>
      <c r="Y80" s="102">
        <f t="shared" si="0"/>
        <v>309192.29504410375</v>
      </c>
      <c r="Z80" s="102">
        <f t="shared" si="0"/>
        <v>50102.431094784537</v>
      </c>
      <c r="AA80" s="102">
        <f t="shared" si="0"/>
        <v>180167.7679769473</v>
      </c>
      <c r="AB80" s="102">
        <f t="shared" si="0"/>
        <v>275240.36107872683</v>
      </c>
      <c r="AC80" s="102">
        <f t="shared" si="0"/>
        <v>270682.33188887179</v>
      </c>
      <c r="AD80" s="102">
        <f t="shared" si="0"/>
        <v>4894785</v>
      </c>
    </row>
    <row r="81" spans="1:30" x14ac:dyDescent="0.35">
      <c r="A81" s="50">
        <v>8</v>
      </c>
      <c r="B81" s="102">
        <f t="shared" si="1"/>
        <v>1326029.4650328597</v>
      </c>
      <c r="C81" s="102">
        <f t="shared" si="0"/>
        <v>2273434.2601421098</v>
      </c>
      <c r="D81" s="102">
        <f t="shared" si="0"/>
        <v>655769.83724280435</v>
      </c>
      <c r="E81" s="102">
        <f t="shared" si="0"/>
        <v>1258659.4959172206</v>
      </c>
      <c r="F81" s="102">
        <f t="shared" si="0"/>
        <v>941918.06320274936</v>
      </c>
      <c r="G81" s="102">
        <f t="shared" si="0"/>
        <v>1265081.3715279398</v>
      </c>
      <c r="H81" s="102">
        <f t="shared" si="0"/>
        <v>819001.33996947226</v>
      </c>
      <c r="I81" s="102">
        <f t="shared" si="0"/>
        <v>181461.60375837539</v>
      </c>
      <c r="J81" s="102">
        <f t="shared" si="0"/>
        <v>1065327.7071654047</v>
      </c>
      <c r="K81" s="102">
        <f t="shared" si="0"/>
        <v>1671135.7147590308</v>
      </c>
      <c r="L81" s="102">
        <f t="shared" si="0"/>
        <v>599960.19514379802</v>
      </c>
      <c r="M81" s="102">
        <f t="shared" si="0"/>
        <v>1827412.1936432146</v>
      </c>
      <c r="N81" s="102">
        <f t="shared" si="0"/>
        <v>1005888.2751678654</v>
      </c>
      <c r="O81" s="102">
        <f t="shared" si="0"/>
        <v>448839.00818154472</v>
      </c>
      <c r="P81" s="102">
        <f t="shared" si="0"/>
        <v>558711.74365554075</v>
      </c>
      <c r="Q81" s="102">
        <f t="shared" si="0"/>
        <v>192963.31675788717</v>
      </c>
      <c r="R81" s="102">
        <f t="shared" si="0"/>
        <v>1046940.2061021789</v>
      </c>
      <c r="S81" s="102">
        <f t="shared" si="0"/>
        <v>1328294.7214470389</v>
      </c>
      <c r="T81" s="102">
        <f t="shared" si="0"/>
        <v>923553.48847238487</v>
      </c>
      <c r="U81" s="102">
        <f t="shared" si="0"/>
        <v>172056.35332535574</v>
      </c>
      <c r="V81" s="102">
        <f t="shared" si="0"/>
        <v>770220.78151149512</v>
      </c>
      <c r="W81" s="102">
        <f t="shared" si="0"/>
        <v>1783550.6690294319</v>
      </c>
      <c r="X81" s="102">
        <f t="shared" si="0"/>
        <v>880937.08503334294</v>
      </c>
      <c r="Y81" s="102">
        <f t="shared" si="0"/>
        <v>1821163.0752832633</v>
      </c>
      <c r="Z81" s="102">
        <f t="shared" si="0"/>
        <v>304399.66817122902</v>
      </c>
      <c r="AA81" s="102">
        <f t="shared" si="0"/>
        <v>1063362.665028051</v>
      </c>
      <c r="AB81" s="102">
        <f t="shared" si="0"/>
        <v>1670771.2276211884</v>
      </c>
      <c r="AC81" s="102">
        <f t="shared" si="0"/>
        <v>1636884.4905917663</v>
      </c>
      <c r="AD81" s="102">
        <f t="shared" si="0"/>
        <v>29493728.022884551</v>
      </c>
    </row>
    <row r="82" spans="1:30" x14ac:dyDescent="0.35">
      <c r="A82" s="50">
        <v>9</v>
      </c>
      <c r="B82" s="102">
        <f t="shared" si="1"/>
        <v>1820954.7624272162</v>
      </c>
      <c r="C82" s="102">
        <f t="shared" si="0"/>
        <v>3127047.4927771669</v>
      </c>
      <c r="D82" s="102">
        <f t="shared" si="0"/>
        <v>902484.66752034938</v>
      </c>
      <c r="E82" s="102">
        <f t="shared" si="0"/>
        <v>1763850.6887122623</v>
      </c>
      <c r="F82" s="102">
        <f t="shared" si="0"/>
        <v>1293508.7373061776</v>
      </c>
      <c r="G82" s="102">
        <f t="shared" si="0"/>
        <v>1753879.4705382357</v>
      </c>
      <c r="H82" s="102">
        <f t="shared" si="0"/>
        <v>1130875.5553363054</v>
      </c>
      <c r="I82" s="102">
        <f t="shared" si="0"/>
        <v>257197.93413336592</v>
      </c>
      <c r="J82" s="102">
        <f t="shared" si="0"/>
        <v>1467465.6894133142</v>
      </c>
      <c r="K82" s="102">
        <f t="shared" si="0"/>
        <v>2313228.6946463976</v>
      </c>
      <c r="L82" s="102">
        <f t="shared" si="0"/>
        <v>825157.37217828818</v>
      </c>
      <c r="M82" s="102">
        <f t="shared" si="0"/>
        <v>2518994.8323691031</v>
      </c>
      <c r="N82" s="102">
        <f t="shared" si="0"/>
        <v>1389268.8896504354</v>
      </c>
      <c r="O82" s="102">
        <f t="shared" si="0"/>
        <v>614479.02993442374</v>
      </c>
      <c r="P82" s="102">
        <f t="shared" si="0"/>
        <v>770197.78243967285</v>
      </c>
      <c r="Q82" s="102">
        <f t="shared" si="0"/>
        <v>263033.364967742</v>
      </c>
      <c r="R82" s="102">
        <f t="shared" si="0"/>
        <v>1449640.3137043174</v>
      </c>
      <c r="S82" s="102">
        <f t="shared" si="0"/>
        <v>1869273.5232588053</v>
      </c>
      <c r="T82" s="102">
        <f t="shared" si="0"/>
        <v>1267577.7872803188</v>
      </c>
      <c r="U82" s="102">
        <f t="shared" si="0"/>
        <v>237798.41467220322</v>
      </c>
      <c r="V82" s="102">
        <f t="shared" si="0"/>
        <v>1091506.6189788934</v>
      </c>
      <c r="W82" s="102">
        <f t="shared" si="0"/>
        <v>2481459.9435838778</v>
      </c>
      <c r="X82" s="102">
        <f t="shared" si="0"/>
        <v>1211688.1098121854</v>
      </c>
      <c r="Y82" s="102">
        <f t="shared" si="0"/>
        <v>2511194.0078512626</v>
      </c>
      <c r="Z82" s="102">
        <f t="shared" si="0"/>
        <v>418642.89135736896</v>
      </c>
      <c r="AA82" s="102">
        <f t="shared" si="0"/>
        <v>1470164.2297940054</v>
      </c>
      <c r="AB82" s="102">
        <f t="shared" si="0"/>
        <v>2313594.5151248435</v>
      </c>
      <c r="AC82" s="102">
        <f t="shared" si="0"/>
        <v>2276967.04559995</v>
      </c>
      <c r="AD82" s="102">
        <f t="shared" si="0"/>
        <v>40811132.365368493</v>
      </c>
    </row>
    <row r="83" spans="1:30" x14ac:dyDescent="0.35">
      <c r="A83" s="50">
        <v>10</v>
      </c>
      <c r="B83" s="102">
        <f t="shared" si="1"/>
        <v>2419186.6689792592</v>
      </c>
      <c r="C83" s="102">
        <f t="shared" si="0"/>
        <v>4160360.9995167581</v>
      </c>
      <c r="D83" s="102">
        <f t="shared" si="0"/>
        <v>1201283.6350163715</v>
      </c>
      <c r="E83" s="102">
        <f t="shared" si="0"/>
        <v>2385115.4913572981</v>
      </c>
      <c r="F83" s="102">
        <f t="shared" si="0"/>
        <v>1718496.7050192663</v>
      </c>
      <c r="G83" s="102">
        <f t="shared" si="0"/>
        <v>2349691.9510601042</v>
      </c>
      <c r="H83" s="102">
        <f t="shared" si="0"/>
        <v>1509705.374725471</v>
      </c>
      <c r="I83" s="102">
        <f t="shared" si="0"/>
        <v>351145.40121065505</v>
      </c>
      <c r="J83" s="102">
        <f t="shared" si="0"/>
        <v>1954897.7270438971</v>
      </c>
      <c r="K83" s="102">
        <f t="shared" si="0"/>
        <v>3094855.5298412261</v>
      </c>
      <c r="L83" s="102">
        <f t="shared" si="0"/>
        <v>1097741.0490682716</v>
      </c>
      <c r="M83" s="102">
        <f t="shared" si="0"/>
        <v>3357789.5414150222</v>
      </c>
      <c r="N83" s="102">
        <f t="shared" si="0"/>
        <v>1855056.7040020134</v>
      </c>
      <c r="O83" s="102">
        <f t="shared" si="0"/>
        <v>814128.13309460331</v>
      </c>
      <c r="P83" s="102">
        <f t="shared" si="0"/>
        <v>1026713.7261211714</v>
      </c>
      <c r="Q83" s="102">
        <f t="shared" si="0"/>
        <v>347143.81636487774</v>
      </c>
      <c r="R83" s="102">
        <f t="shared" si="0"/>
        <v>1939979.5122258156</v>
      </c>
      <c r="S83" s="102">
        <f t="shared" si="0"/>
        <v>2536735.309130393</v>
      </c>
      <c r="T83" s="102">
        <f t="shared" si="0"/>
        <v>1683206.4167074456</v>
      </c>
      <c r="U83" s="102">
        <f t="shared" si="0"/>
        <v>317720.16801752558</v>
      </c>
      <c r="V83" s="102">
        <f t="shared" si="0"/>
        <v>1489998.7832919115</v>
      </c>
      <c r="W83" s="102">
        <f t="shared" si="0"/>
        <v>3334711.6648478257</v>
      </c>
      <c r="X83" s="102">
        <f t="shared" si="0"/>
        <v>1612062.8213161654</v>
      </c>
      <c r="Y83" s="102">
        <f t="shared" si="0"/>
        <v>3348347.3518307339</v>
      </c>
      <c r="Z83" s="102">
        <f t="shared" si="0"/>
        <v>556921.17595363304</v>
      </c>
      <c r="AA83" s="102">
        <f t="shared" si="0"/>
        <v>1964852.5273100496</v>
      </c>
      <c r="AB83" s="102">
        <f t="shared" si="0"/>
        <v>3096364.022638984</v>
      </c>
      <c r="AC83" s="102">
        <f t="shared" si="0"/>
        <v>3059396.1238673264</v>
      </c>
      <c r="AD83" s="102">
        <f t="shared" si="0"/>
        <v>54583608.330974065</v>
      </c>
    </row>
    <row r="84" spans="1:30" x14ac:dyDescent="0.35">
      <c r="A84" s="50">
        <v>11</v>
      </c>
      <c r="B84" s="102">
        <f t="shared" si="1"/>
        <v>3128876.2427105941</v>
      </c>
      <c r="C84" s="102">
        <f t="shared" si="0"/>
        <v>5387810.686794416</v>
      </c>
      <c r="D84" s="102">
        <f t="shared" si="0"/>
        <v>1556375.3331291508</v>
      </c>
      <c r="E84" s="102">
        <f t="shared" si="0"/>
        <v>3133405.6224323832</v>
      </c>
      <c r="F84" s="102">
        <f t="shared" si="0"/>
        <v>2222674.6785129127</v>
      </c>
      <c r="G84" s="102">
        <f t="shared" si="0"/>
        <v>3061804.1594579075</v>
      </c>
      <c r="H84" s="102">
        <f t="shared" si="0"/>
        <v>1961087.2530401414</v>
      </c>
      <c r="I84" s="102">
        <f t="shared" si="0"/>
        <v>465146.43683437794</v>
      </c>
      <c r="J84" s="102">
        <f t="shared" si="0"/>
        <v>2534582.3948986167</v>
      </c>
      <c r="K84" s="102">
        <f t="shared" si="0"/>
        <v>4027955.5121798916</v>
      </c>
      <c r="L84" s="102">
        <f t="shared" si="0"/>
        <v>1421514.3587641823</v>
      </c>
      <c r="M84" s="102">
        <f t="shared" si="0"/>
        <v>4355893.8140346725</v>
      </c>
      <c r="N84" s="102">
        <f t="shared" si="0"/>
        <v>2410156.1060729222</v>
      </c>
      <c r="O84" s="102">
        <f t="shared" si="0"/>
        <v>1050374.2776339124</v>
      </c>
      <c r="P84" s="102">
        <f t="shared" si="0"/>
        <v>1331962.0705257319</v>
      </c>
      <c r="Q84" s="102">
        <f t="shared" si="0"/>
        <v>446303.66148315882</v>
      </c>
      <c r="R84" s="102">
        <f t="shared" si="0"/>
        <v>2525477.4316596081</v>
      </c>
      <c r="S84" s="102">
        <f t="shared" si="0"/>
        <v>3342949.2682307796</v>
      </c>
      <c r="T84" s="102">
        <f t="shared" si="0"/>
        <v>2176054.5628940407</v>
      </c>
      <c r="U84" s="102">
        <f t="shared" ref="C84:AD93" si="2">($B$13*U55)+($B$6*U26)</f>
        <v>413017.5941072912</v>
      </c>
      <c r="V84" s="102">
        <f t="shared" si="2"/>
        <v>1973501.2116733373</v>
      </c>
      <c r="W84" s="102">
        <f t="shared" si="2"/>
        <v>4357194.2966455221</v>
      </c>
      <c r="X84" s="102">
        <f t="shared" si="2"/>
        <v>2087653.4635460605</v>
      </c>
      <c r="Y84" s="102">
        <f t="shared" si="2"/>
        <v>4344753.0636543557</v>
      </c>
      <c r="Z84" s="102">
        <f t="shared" si="2"/>
        <v>721162.80877850286</v>
      </c>
      <c r="AA84" s="102">
        <f t="shared" si="2"/>
        <v>2554864.0206588446</v>
      </c>
      <c r="AB84" s="102">
        <f t="shared" si="2"/>
        <v>4031095.4528657738</v>
      </c>
      <c r="AC84" s="102">
        <f t="shared" si="2"/>
        <v>3996878.5430673957</v>
      </c>
      <c r="AD84" s="102">
        <f t="shared" si="2"/>
        <v>71020524.326286465</v>
      </c>
    </row>
    <row r="85" spans="1:30" x14ac:dyDescent="0.35">
      <c r="A85" s="50">
        <v>12</v>
      </c>
      <c r="B85" s="102">
        <f t="shared" si="1"/>
        <v>3957966.7304650689</v>
      </c>
      <c r="C85" s="102">
        <f t="shared" si="2"/>
        <v>6823480.0540711302</v>
      </c>
      <c r="D85" s="102">
        <f t="shared" si="2"/>
        <v>1971867.0786536145</v>
      </c>
      <c r="E85" s="102">
        <f t="shared" si="2"/>
        <v>4019502.5833866317</v>
      </c>
      <c r="F85" s="102">
        <f t="shared" si="2"/>
        <v>2811687.7788421502</v>
      </c>
      <c r="G85" s="102">
        <f t="shared" si="2"/>
        <v>3899315.8725195597</v>
      </c>
      <c r="H85" s="102">
        <f t="shared" si="2"/>
        <v>2490494.0209202711</v>
      </c>
      <c r="I85" s="102">
        <f t="shared" si="2"/>
        <v>601021.14870875049</v>
      </c>
      <c r="J85" s="102">
        <f t="shared" si="2"/>
        <v>3213314.7614180064</v>
      </c>
      <c r="K85" s="102">
        <f t="shared" si="2"/>
        <v>5124220.0566485832</v>
      </c>
      <c r="L85" s="102">
        <f t="shared" si="2"/>
        <v>1800187.37914247</v>
      </c>
      <c r="M85" s="102">
        <f t="shared" si="2"/>
        <v>5525126.0271484172</v>
      </c>
      <c r="N85" s="102">
        <f t="shared" si="2"/>
        <v>3061319.9095145212</v>
      </c>
      <c r="O85" s="102">
        <f t="shared" si="2"/>
        <v>1325733.6444667622</v>
      </c>
      <c r="P85" s="102">
        <f t="shared" si="2"/>
        <v>1689560.006740941</v>
      </c>
      <c r="Q85" s="102">
        <f t="shared" si="2"/>
        <v>561490.16044785338</v>
      </c>
      <c r="R85" s="102">
        <f t="shared" si="2"/>
        <v>3213498.7462051911</v>
      </c>
      <c r="S85" s="102">
        <f t="shared" si="2"/>
        <v>4300010.9395738412</v>
      </c>
      <c r="T85" s="102">
        <f t="shared" si="2"/>
        <v>2751592.1552894344</v>
      </c>
      <c r="U85" s="102">
        <f t="shared" si="2"/>
        <v>524860.87311928114</v>
      </c>
      <c r="V85" s="102">
        <f t="shared" si="2"/>
        <v>2549722.9482892109</v>
      </c>
      <c r="W85" s="102">
        <f t="shared" si="2"/>
        <v>5562541.3896589745</v>
      </c>
      <c r="X85" s="102">
        <f t="shared" si="2"/>
        <v>2643915.7126537869</v>
      </c>
      <c r="Y85" s="102">
        <f t="shared" si="2"/>
        <v>5512263.5588272763</v>
      </c>
      <c r="Z85" s="102">
        <f t="shared" si="2"/>
        <v>913248.85273630335</v>
      </c>
      <c r="AA85" s="102">
        <f t="shared" si="2"/>
        <v>3247476.0950602628</v>
      </c>
      <c r="AB85" s="102">
        <f t="shared" si="2"/>
        <v>5129557.350229634</v>
      </c>
      <c r="AC85" s="102">
        <f t="shared" si="2"/>
        <v>5101886.8372270735</v>
      </c>
      <c r="AD85" s="102">
        <f t="shared" si="2"/>
        <v>90326862.671965003</v>
      </c>
    </row>
    <row r="86" spans="1:30" x14ac:dyDescent="0.35">
      <c r="A86" s="50">
        <v>13</v>
      </c>
      <c r="B86" s="102">
        <f t="shared" si="1"/>
        <v>4914217.515307866</v>
      </c>
      <c r="C86" s="102">
        <f t="shared" si="2"/>
        <v>8481140.430956291</v>
      </c>
      <c r="D86" s="102">
        <f t="shared" si="2"/>
        <v>2451776.4388988204</v>
      </c>
      <c r="E86" s="102">
        <f t="shared" si="2"/>
        <v>5054034.6738802493</v>
      </c>
      <c r="F86" s="102">
        <f t="shared" si="2"/>
        <v>3491050.5415625549</v>
      </c>
      <c r="G86" s="102">
        <f t="shared" si="2"/>
        <v>4871161.4615102718</v>
      </c>
      <c r="H86" s="102">
        <f t="shared" si="2"/>
        <v>3103288.6761836195</v>
      </c>
      <c r="I86" s="102">
        <f t="shared" si="2"/>
        <v>760569.30501627678</v>
      </c>
      <c r="J86" s="102">
        <f t="shared" si="2"/>
        <v>3997744.8989118058</v>
      </c>
      <c r="K86" s="102">
        <f t="shared" si="2"/>
        <v>6395119.9177673124</v>
      </c>
      <c r="L86" s="102">
        <f t="shared" si="2"/>
        <v>2237387.7631686372</v>
      </c>
      <c r="M86" s="102">
        <f t="shared" si="2"/>
        <v>6877056.9065875672</v>
      </c>
      <c r="N86" s="102">
        <f t="shared" si="2"/>
        <v>3815166.2373645357</v>
      </c>
      <c r="O86" s="102">
        <f t="shared" si="2"/>
        <v>1642659.0453277589</v>
      </c>
      <c r="P86" s="102">
        <f t="shared" si="2"/>
        <v>2103049.0344930622</v>
      </c>
      <c r="Q86" s="102">
        <f t="shared" si="2"/>
        <v>693652.64273511095</v>
      </c>
      <c r="R86" s="102">
        <f t="shared" si="2"/>
        <v>4011270.1540543414</v>
      </c>
      <c r="S86" s="102">
        <f t="shared" si="2"/>
        <v>5419858.9036738966</v>
      </c>
      <c r="T86" s="102">
        <f t="shared" si="2"/>
        <v>3415160.6555331713</v>
      </c>
      <c r="U86" s="102">
        <f t="shared" si="2"/>
        <v>654397.24593471573</v>
      </c>
      <c r="V86" s="102">
        <f t="shared" si="2"/>
        <v>3226286.5970800696</v>
      </c>
      <c r="W86" s="102">
        <f t="shared" si="2"/>
        <v>6964158.591148952</v>
      </c>
      <c r="X86" s="102">
        <f t="shared" si="2"/>
        <v>3286184.2712535034</v>
      </c>
      <c r="Y86" s="102">
        <f t="shared" si="2"/>
        <v>6862484.9383083526</v>
      </c>
      <c r="Z86" s="102">
        <f t="shared" si="2"/>
        <v>1135018.5425078538</v>
      </c>
      <c r="AA86" s="102">
        <f t="shared" si="2"/>
        <v>4049824.6615668568</v>
      </c>
      <c r="AB86" s="102">
        <f t="shared" si="2"/>
        <v>6403298.1708487011</v>
      </c>
      <c r="AC86" s="102">
        <f t="shared" si="2"/>
        <v>6386684.1156977853</v>
      </c>
      <c r="AD86" s="102">
        <f t="shared" si="2"/>
        <v>112703702.33727995</v>
      </c>
    </row>
    <row r="87" spans="1:30" x14ac:dyDescent="0.35">
      <c r="A87" s="50">
        <v>14</v>
      </c>
      <c r="B87" s="102">
        <f t="shared" si="1"/>
        <v>6005223.5298774261</v>
      </c>
      <c r="C87" s="102">
        <f t="shared" si="2"/>
        <v>10374283.63362271</v>
      </c>
      <c r="D87" s="102">
        <f t="shared" si="2"/>
        <v>3000040.5907884957</v>
      </c>
      <c r="E87" s="102">
        <f t="shared" si="2"/>
        <v>6247491.047182004</v>
      </c>
      <c r="F87" s="102">
        <f t="shared" si="2"/>
        <v>4266160.7028379096</v>
      </c>
      <c r="G87" s="102">
        <f t="shared" si="2"/>
        <v>5986126.3612963976</v>
      </c>
      <c r="H87" s="102">
        <f t="shared" si="2"/>
        <v>3804735.6098280195</v>
      </c>
      <c r="I87" s="102">
        <f t="shared" si="2"/>
        <v>945572.00244659605</v>
      </c>
      <c r="J87" s="102">
        <f t="shared" si="2"/>
        <v>4894392.9225838706</v>
      </c>
      <c r="K87" s="102">
        <f t="shared" si="2"/>
        <v>7851927.3886549948</v>
      </c>
      <c r="L87" s="102">
        <f t="shared" si="2"/>
        <v>2736669.3657885483</v>
      </c>
      <c r="M87" s="102">
        <f t="shared" si="2"/>
        <v>8423035.10526333</v>
      </c>
      <c r="N87" s="102">
        <f t="shared" si="2"/>
        <v>4678192.2676986922</v>
      </c>
      <c r="O87" s="102">
        <f t="shared" si="2"/>
        <v>2003546.7264572063</v>
      </c>
      <c r="P87" s="102">
        <f t="shared" si="2"/>
        <v>2575902.7772087627</v>
      </c>
      <c r="Q87" s="102">
        <f t="shared" si="2"/>
        <v>843715.57309229416</v>
      </c>
      <c r="R87" s="102">
        <f t="shared" si="2"/>
        <v>4925894.2305631563</v>
      </c>
      <c r="S87" s="102">
        <f t="shared" si="2"/>
        <v>6714288.6479262831</v>
      </c>
      <c r="T87" s="102">
        <f t="shared" si="2"/>
        <v>4171986.6626020502</v>
      </c>
      <c r="U87" s="102">
        <f t="shared" si="2"/>
        <v>802753.34493499924</v>
      </c>
      <c r="V87" s="102">
        <f t="shared" si="2"/>
        <v>4010735.423988211</v>
      </c>
      <c r="W87" s="102">
        <f t="shared" si="2"/>
        <v>8575245.778879324</v>
      </c>
      <c r="X87" s="102">
        <f t="shared" si="2"/>
        <v>4019685.5246231747</v>
      </c>
      <c r="Y87" s="102">
        <f t="shared" si="2"/>
        <v>8406802.3788090423</v>
      </c>
      <c r="Z87" s="102">
        <f t="shared" si="2"/>
        <v>1388273.6633068945</v>
      </c>
      <c r="AA87" s="102">
        <f t="shared" si="2"/>
        <v>4968918.5010345746</v>
      </c>
      <c r="AB87" s="102">
        <f t="shared" si="2"/>
        <v>7863668.3693091227</v>
      </c>
      <c r="AC87" s="102">
        <f t="shared" si="2"/>
        <v>7863344.4307439514</v>
      </c>
      <c r="AD87" s="102">
        <f t="shared" si="2"/>
        <v>138348612.56134802</v>
      </c>
    </row>
    <row r="88" spans="1:30" x14ac:dyDescent="0.35">
      <c r="A88" s="50">
        <v>15</v>
      </c>
      <c r="B88" s="102">
        <f t="shared" si="1"/>
        <v>7238431.278845151</v>
      </c>
      <c r="C88" s="102">
        <f t="shared" si="2"/>
        <v>12516148.945588339</v>
      </c>
      <c r="D88" s="102">
        <f t="shared" si="2"/>
        <v>3620524.0561619755</v>
      </c>
      <c r="E88" s="102">
        <f t="shared" si="2"/>
        <v>7610233.5084981257</v>
      </c>
      <c r="F88" s="102">
        <f t="shared" si="2"/>
        <v>5142310.5777262123</v>
      </c>
      <c r="G88" s="102">
        <f t="shared" si="2"/>
        <v>7252860.7557569612</v>
      </c>
      <c r="H88" s="102">
        <f t="shared" si="2"/>
        <v>4600009.9058217183</v>
      </c>
      <c r="I88" s="102">
        <f t="shared" si="2"/>
        <v>1157793.0876408932</v>
      </c>
      <c r="J88" s="102">
        <f t="shared" si="2"/>
        <v>5909661.4279696168</v>
      </c>
      <c r="K88" s="102">
        <f t="shared" si="2"/>
        <v>9505734.7252704538</v>
      </c>
      <c r="L88" s="102">
        <f t="shared" si="2"/>
        <v>3301519.3710711855</v>
      </c>
      <c r="M88" s="102">
        <f t="shared" si="2"/>
        <v>10174208.366878407</v>
      </c>
      <c r="N88" s="102">
        <f t="shared" si="2"/>
        <v>5656785.6227680668</v>
      </c>
      <c r="O88" s="102">
        <f t="shared" si="2"/>
        <v>2410741.9733679639</v>
      </c>
      <c r="P88" s="102">
        <f t="shared" si="2"/>
        <v>3111533.4485452333</v>
      </c>
      <c r="Q88" s="102">
        <f t="shared" si="2"/>
        <v>1012581.0710315391</v>
      </c>
      <c r="R88" s="102">
        <f t="shared" si="2"/>
        <v>5964360.9284759704</v>
      </c>
      <c r="S88" s="102">
        <f t="shared" si="2"/>
        <v>8194964.2628783854</v>
      </c>
      <c r="T88" s="102">
        <f t="shared" si="2"/>
        <v>5027193.1377631798</v>
      </c>
      <c r="U88" s="102">
        <f t="shared" si="2"/>
        <v>971037.12620246899</v>
      </c>
      <c r="V88" s="102">
        <f t="shared" si="2"/>
        <v>4910539.4076617053</v>
      </c>
      <c r="W88" s="102">
        <f t="shared" si="2"/>
        <v>10408815.509070523</v>
      </c>
      <c r="X88" s="102">
        <f t="shared" si="2"/>
        <v>4849547.9971809601</v>
      </c>
      <c r="Y88" s="102">
        <f t="shared" si="2"/>
        <v>10156401.14581426</v>
      </c>
      <c r="Z88" s="102">
        <f t="shared" si="2"/>
        <v>1674782.1683270282</v>
      </c>
      <c r="AA88" s="102">
        <f t="shared" si="2"/>
        <v>6011651.1580810267</v>
      </c>
      <c r="AB88" s="102">
        <f t="shared" si="2"/>
        <v>9521838.7350720912</v>
      </c>
      <c r="AC88" s="102">
        <f t="shared" si="2"/>
        <v>9543769.7504353784</v>
      </c>
      <c r="AD88" s="102">
        <f t="shared" si="2"/>
        <v>167455979.44990477</v>
      </c>
    </row>
    <row r="89" spans="1:30" x14ac:dyDescent="0.35">
      <c r="A89" s="50">
        <v>16</v>
      </c>
      <c r="B89" s="102">
        <f t="shared" si="1"/>
        <v>8621152.263768876</v>
      </c>
      <c r="C89" s="102">
        <f t="shared" si="2"/>
        <v>14919745.746264834</v>
      </c>
      <c r="D89" s="102">
        <f t="shared" si="2"/>
        <v>4317025.1914657643</v>
      </c>
      <c r="E89" s="102">
        <f t="shared" si="2"/>
        <v>9152506.553649595</v>
      </c>
      <c r="F89" s="102">
        <f t="shared" si="2"/>
        <v>6124696.59391806</v>
      </c>
      <c r="G89" s="102">
        <f t="shared" si="2"/>
        <v>8679891.1163514107</v>
      </c>
      <c r="H89" s="102">
        <f t="shared" si="2"/>
        <v>5494205.1599586345</v>
      </c>
      <c r="I89" s="102">
        <f t="shared" si="2"/>
        <v>1398980.3828159396</v>
      </c>
      <c r="J89" s="102">
        <f t="shared" si="2"/>
        <v>7049845.9315122282</v>
      </c>
      <c r="K89" s="102">
        <f t="shared" si="2"/>
        <v>11367469.663060408</v>
      </c>
      <c r="L89" s="102">
        <f t="shared" si="2"/>
        <v>3935364.269366086</v>
      </c>
      <c r="M89" s="102">
        <f t="shared" si="2"/>
        <v>12141541.299693741</v>
      </c>
      <c r="N89" s="102">
        <f t="shared" si="2"/>
        <v>6757233.9460509531</v>
      </c>
      <c r="O89" s="102">
        <f t="shared" si="2"/>
        <v>2866543.7988048252</v>
      </c>
      <c r="P89" s="102">
        <f t="shared" si="2"/>
        <v>3713297.2833190598</v>
      </c>
      <c r="Q89" s="102">
        <f t="shared" si="2"/>
        <v>1201131.013417982</v>
      </c>
      <c r="R89" s="102">
        <f t="shared" si="2"/>
        <v>7133557.265339667</v>
      </c>
      <c r="S89" s="102">
        <f t="shared" si="2"/>
        <v>9873428.4377600886</v>
      </c>
      <c r="T89" s="102">
        <f t="shared" si="2"/>
        <v>5985808.8067592531</v>
      </c>
      <c r="U89" s="102">
        <f t="shared" si="2"/>
        <v>1160339.4950575128</v>
      </c>
      <c r="V89" s="102">
        <f t="shared" si="2"/>
        <v>5933100.4554038681</v>
      </c>
      <c r="W89" s="102">
        <f t="shared" si="2"/>
        <v>12477708.612844473</v>
      </c>
      <c r="X89" s="102">
        <f t="shared" si="2"/>
        <v>5780811.1221664175</v>
      </c>
      <c r="Y89" s="102">
        <f t="shared" si="2"/>
        <v>12122284.244464785</v>
      </c>
      <c r="Z89" s="102">
        <f t="shared" si="2"/>
        <v>1996281.2124402733</v>
      </c>
      <c r="AA89" s="102">
        <f t="shared" si="2"/>
        <v>7184810.9496310484</v>
      </c>
      <c r="AB89" s="102">
        <f t="shared" si="2"/>
        <v>11388815.839274086</v>
      </c>
      <c r="AC89" s="102">
        <f t="shared" si="2"/>
        <v>11439704.305830691</v>
      </c>
      <c r="AD89" s="102">
        <f t="shared" si="2"/>
        <v>200217280.9603906</v>
      </c>
    </row>
    <row r="90" spans="1:30" x14ac:dyDescent="0.35">
      <c r="A90" s="50">
        <v>17</v>
      </c>
      <c r="B90" s="102">
        <f t="shared" si="1"/>
        <v>10160574.377216375</v>
      </c>
      <c r="C90" s="102">
        <f t="shared" si="2"/>
        <v>17597872.733880155</v>
      </c>
      <c r="D90" s="102">
        <f t="shared" si="2"/>
        <v>5093281.7024400998</v>
      </c>
      <c r="E90" s="102">
        <f t="shared" si="2"/>
        <v>10884446.00992742</v>
      </c>
      <c r="F90" s="102">
        <f t="shared" si="2"/>
        <v>7218427.3834444182</v>
      </c>
      <c r="G90" s="102">
        <f t="shared" si="2"/>
        <v>10275630.05193934</v>
      </c>
      <c r="H90" s="102">
        <f t="shared" si="2"/>
        <v>6492340.1370854545</v>
      </c>
      <c r="I90" s="102">
        <f t="shared" si="2"/>
        <v>1670866.7532859815</v>
      </c>
      <c r="J90" s="102">
        <f t="shared" si="2"/>
        <v>8321143.7472242294</v>
      </c>
      <c r="K90" s="102">
        <f t="shared" si="2"/>
        <v>13447908.64903909</v>
      </c>
      <c r="L90" s="102">
        <f t="shared" si="2"/>
        <v>4641574.9346422879</v>
      </c>
      <c r="M90" s="102">
        <f t="shared" si="2"/>
        <v>14335830.494174974</v>
      </c>
      <c r="N90" s="102">
        <f t="shared" si="2"/>
        <v>7985733.0576952342</v>
      </c>
      <c r="O90" s="102">
        <f t="shared" si="2"/>
        <v>3373208.9151516072</v>
      </c>
      <c r="P90" s="102">
        <f t="shared" si="2"/>
        <v>4384499.1569836</v>
      </c>
      <c r="Q90" s="102">
        <f t="shared" si="2"/>
        <v>1410228.8123562145</v>
      </c>
      <c r="R90" s="102">
        <f t="shared" si="2"/>
        <v>8440275.5862386785</v>
      </c>
      <c r="S90" s="102">
        <f t="shared" si="2"/>
        <v>11761111.098110788</v>
      </c>
      <c r="T90" s="102">
        <f t="shared" si="2"/>
        <v>7052776.1374359932</v>
      </c>
      <c r="U90" s="102">
        <f t="shared" si="2"/>
        <v>1371735.6909007882</v>
      </c>
      <c r="V90" s="102">
        <f t="shared" si="2"/>
        <v>7085756.9453601977</v>
      </c>
      <c r="W90" s="102">
        <f t="shared" si="2"/>
        <v>14794607.543265883</v>
      </c>
      <c r="X90" s="102">
        <f t="shared" si="2"/>
        <v>6818432.6914140657</v>
      </c>
      <c r="Y90" s="102">
        <f t="shared" si="2"/>
        <v>14315287.435568567</v>
      </c>
      <c r="Z90" s="102">
        <f t="shared" si="2"/>
        <v>2354479.7291444838</v>
      </c>
      <c r="AA90" s="102">
        <f t="shared" si="2"/>
        <v>8495089.4932942949</v>
      </c>
      <c r="AB90" s="102">
        <f t="shared" si="2"/>
        <v>13475455.210477166</v>
      </c>
      <c r="AC90" s="102">
        <f t="shared" si="2"/>
        <v>13562746.867212858</v>
      </c>
      <c r="AD90" s="102">
        <f t="shared" si="2"/>
        <v>236821321.34491017</v>
      </c>
    </row>
    <row r="91" spans="1:30" x14ac:dyDescent="0.35">
      <c r="A91" s="50">
        <v>18</v>
      </c>
      <c r="B91" s="102">
        <f t="shared" si="1"/>
        <v>11863771.681454889</v>
      </c>
      <c r="C91" s="102">
        <f t="shared" si="2"/>
        <v>20563134.436886888</v>
      </c>
      <c r="D91" s="102">
        <f t="shared" si="2"/>
        <v>5952975.3822864275</v>
      </c>
      <c r="E91" s="102">
        <f t="shared" si="2"/>
        <v>12816086.548548441</v>
      </c>
      <c r="F91" s="102">
        <f t="shared" si="2"/>
        <v>8428530.7272430956</v>
      </c>
      <c r="G91" s="102">
        <f t="shared" si="2"/>
        <v>12048384.807494316</v>
      </c>
      <c r="H91" s="102">
        <f t="shared" si="2"/>
        <v>7599364.501385754</v>
      </c>
      <c r="I91" s="102">
        <f t="shared" si="2"/>
        <v>1975171.045497478</v>
      </c>
      <c r="J91" s="102">
        <f t="shared" si="2"/>
        <v>9729661.6171670146</v>
      </c>
      <c r="K91" s="102">
        <f t="shared" si="2"/>
        <v>15757688.247982506</v>
      </c>
      <c r="L91" s="102">
        <f t="shared" si="2"/>
        <v>5423470.9854377201</v>
      </c>
      <c r="M91" s="102">
        <f t="shared" si="2"/>
        <v>16767717.523289684</v>
      </c>
      <c r="N91" s="102">
        <f t="shared" si="2"/>
        <v>9348393.9753902592</v>
      </c>
      <c r="O91" s="102">
        <f t="shared" si="2"/>
        <v>3932955.1384951831</v>
      </c>
      <c r="P91" s="102">
        <f t="shared" si="2"/>
        <v>5128396.558230239</v>
      </c>
      <c r="Q91" s="102">
        <f t="shared" si="2"/>
        <v>1640720.9356842733</v>
      </c>
      <c r="R91" s="102">
        <f t="shared" si="2"/>
        <v>9891220.6876616254</v>
      </c>
      <c r="S91" s="102">
        <f t="shared" si="2"/>
        <v>13869336.94221334</v>
      </c>
      <c r="T91" s="102">
        <f t="shared" si="2"/>
        <v>8232958.1844584076</v>
      </c>
      <c r="U91" s="102">
        <f t="shared" si="2"/>
        <v>1606286.4798764852</v>
      </c>
      <c r="V91" s="102">
        <f t="shared" si="2"/>
        <v>8375787.7170343092</v>
      </c>
      <c r="W91" s="102">
        <f t="shared" si="2"/>
        <v>17372047.918037441</v>
      </c>
      <c r="X91" s="102">
        <f t="shared" si="2"/>
        <v>7967295.254242056</v>
      </c>
      <c r="Y91" s="102">
        <f t="shared" si="2"/>
        <v>16746092.150803985</v>
      </c>
      <c r="Z91" s="102">
        <f t="shared" si="2"/>
        <v>2751060.6438756012</v>
      </c>
      <c r="AA91" s="102">
        <f t="shared" si="2"/>
        <v>9949089.0536751337</v>
      </c>
      <c r="AB91" s="102">
        <f t="shared" si="2"/>
        <v>15792472.694885558</v>
      </c>
      <c r="AC91" s="102">
        <f t="shared" si="2"/>
        <v>15924361.359371535</v>
      </c>
      <c r="AD91" s="102">
        <f t="shared" si="2"/>
        <v>277454433.19860971</v>
      </c>
    </row>
    <row r="92" spans="1:30" x14ac:dyDescent="0.35">
      <c r="A92" s="50">
        <v>19</v>
      </c>
      <c r="B92" s="102">
        <f t="shared" ref="B92:B100" si="3">($B$13*B63)+($B$6*B34)</f>
        <v>13737712.882539626</v>
      </c>
      <c r="C92" s="102">
        <f t="shared" si="2"/>
        <v>23827955.533807829</v>
      </c>
      <c r="D92" s="102">
        <f t="shared" si="2"/>
        <v>6899736.2220426518</v>
      </c>
      <c r="E92" s="102">
        <f t="shared" si="2"/>
        <v>14957368.27340265</v>
      </c>
      <c r="F92" s="102">
        <f t="shared" si="2"/>
        <v>9759959.5732999071</v>
      </c>
      <c r="G92" s="102">
        <f t="shared" si="2"/>
        <v>14006364.665850136</v>
      </c>
      <c r="H92" s="102">
        <f t="shared" si="2"/>
        <v>8820163.7959052734</v>
      </c>
      <c r="I92" s="102">
        <f t="shared" si="2"/>
        <v>2313598.9176811106</v>
      </c>
      <c r="J92" s="102">
        <f t="shared" si="2"/>
        <v>11281422.333946522</v>
      </c>
      <c r="K92" s="102">
        <f t="shared" si="2"/>
        <v>18307315.067619536</v>
      </c>
      <c r="L92" s="102">
        <f t="shared" si="2"/>
        <v>6284324.5668173973</v>
      </c>
      <c r="M92" s="102">
        <f t="shared" si="2"/>
        <v>19447700.229521912</v>
      </c>
      <c r="N92" s="102">
        <f t="shared" si="2"/>
        <v>10851249.016187554</v>
      </c>
      <c r="O92" s="102">
        <f t="shared" si="2"/>
        <v>4547964.3343651947</v>
      </c>
      <c r="P92" s="102">
        <f t="shared" si="2"/>
        <v>5948203.0381452898</v>
      </c>
      <c r="Q92" s="102">
        <f t="shared" si="2"/>
        <v>1893438.2202861137</v>
      </c>
      <c r="R92" s="102">
        <f t="shared" si="2"/>
        <v>11493016.017442865</v>
      </c>
      <c r="S92" s="102">
        <f t="shared" si="2"/>
        <v>16209332.072352361</v>
      </c>
      <c r="T92" s="102">
        <f t="shared" si="2"/>
        <v>9531144.519343596</v>
      </c>
      <c r="U92" s="102">
        <f t="shared" si="2"/>
        <v>1865039.1917997305</v>
      </c>
      <c r="V92" s="102">
        <f t="shared" si="2"/>
        <v>9810415.6044150405</v>
      </c>
      <c r="W92" s="102">
        <f t="shared" si="2"/>
        <v>20222428.593722139</v>
      </c>
      <c r="X92" s="102">
        <f t="shared" si="2"/>
        <v>9232211.6669765431</v>
      </c>
      <c r="Y92" s="102">
        <f t="shared" si="2"/>
        <v>19425236.707724765</v>
      </c>
      <c r="Z92" s="102">
        <f t="shared" si="2"/>
        <v>3187682.7934324481</v>
      </c>
      <c r="AA92" s="102">
        <f t="shared" si="2"/>
        <v>11553328.930582089</v>
      </c>
      <c r="AB92" s="102">
        <f t="shared" si="2"/>
        <v>18350454.343614817</v>
      </c>
      <c r="AC92" s="102">
        <f t="shared" si="2"/>
        <v>18535886.12529742</v>
      </c>
      <c r="AD92" s="102">
        <f t="shared" si="2"/>
        <v>322300653.23812252</v>
      </c>
    </row>
    <row r="93" spans="1:30" x14ac:dyDescent="0.35">
      <c r="A93" s="50">
        <v>20</v>
      </c>
      <c r="B93" s="102">
        <f t="shared" si="3"/>
        <v>15789268.736819485</v>
      </c>
      <c r="C93" s="102">
        <f t="shared" si="2"/>
        <v>27404593.378307685</v>
      </c>
      <c r="D93" s="102">
        <f t="shared" si="2"/>
        <v>7937146.0066945069</v>
      </c>
      <c r="E93" s="102">
        <f t="shared" si="2"/>
        <v>17318142.54434891</v>
      </c>
      <c r="F93" s="102">
        <f t="shared" si="2"/>
        <v>11217597.296667999</v>
      </c>
      <c r="G93" s="102">
        <f t="shared" si="2"/>
        <v>16157687.447287399</v>
      </c>
      <c r="H93" s="102">
        <f t="shared" si="2"/>
        <v>10159563.806043474</v>
      </c>
      <c r="I93" s="102">
        <f t="shared" si="2"/>
        <v>2687843.5804680064</v>
      </c>
      <c r="J93" s="102">
        <f t="shared" si="2"/>
        <v>12982370.537134726</v>
      </c>
      <c r="K93" s="102">
        <f t="shared" si="2"/>
        <v>21107174.466929108</v>
      </c>
      <c r="L93" s="102">
        <f t="shared" si="2"/>
        <v>7227363.6581882089</v>
      </c>
      <c r="M93" s="102">
        <f t="shared" si="2"/>
        <v>22386142.607299984</v>
      </c>
      <c r="N93" s="102">
        <f t="shared" si="2"/>
        <v>12500257.144097438</v>
      </c>
      <c r="O93" s="102">
        <f t="shared" si="2"/>
        <v>5220384.9889259459</v>
      </c>
      <c r="P93" s="102">
        <f t="shared" si="2"/>
        <v>6847091.2302237991</v>
      </c>
      <c r="Q93" s="102">
        <f t="shared" si="2"/>
        <v>2169197.0163899329</v>
      </c>
      <c r="R93" s="102">
        <f t="shared" si="2"/>
        <v>13252209.115412097</v>
      </c>
      <c r="S93" s="102">
        <f t="shared" si="2"/>
        <v>18792229.873141319</v>
      </c>
      <c r="T93" s="102">
        <f t="shared" si="2"/>
        <v>10952056.41217269</v>
      </c>
      <c r="U93" s="102">
        <f t="shared" si="2"/>
        <v>2149028.6292305277</v>
      </c>
      <c r="V93" s="102">
        <f t="shared" si="2"/>
        <v>11396810.585683506</v>
      </c>
      <c r="W93" s="102">
        <f t="shared" si="2"/>
        <v>23358020.529583443</v>
      </c>
      <c r="X93" s="102">
        <f t="shared" ref="C93:AD100" si="4">($B$13*X64)+($B$6*X35)</f>
        <v>10617929.946896277</v>
      </c>
      <c r="Y93" s="102">
        <f t="shared" si="4"/>
        <v>22363126.130674586</v>
      </c>
      <c r="Z93" s="102">
        <f t="shared" si="4"/>
        <v>3665982.6047371905</v>
      </c>
      <c r="AA93" s="102">
        <f t="shared" si="4"/>
        <v>13314251.060526595</v>
      </c>
      <c r="AB93" s="102">
        <f t="shared" si="4"/>
        <v>21159865.08942527</v>
      </c>
      <c r="AC93" s="102">
        <f t="shared" si="4"/>
        <v>21408542.075977031</v>
      </c>
      <c r="AD93" s="102">
        <f t="shared" si="4"/>
        <v>371541876.49928707</v>
      </c>
    </row>
    <row r="94" spans="1:30" x14ac:dyDescent="0.35">
      <c r="A94" s="50">
        <v>21</v>
      </c>
      <c r="B94" s="102">
        <f t="shared" si="3"/>
        <v>18025218.573573116</v>
      </c>
      <c r="C94" s="102">
        <f t="shared" si="4"/>
        <v>31305149.037269875</v>
      </c>
      <c r="D94" s="102">
        <f t="shared" si="4"/>
        <v>9068741.485106606</v>
      </c>
      <c r="E94" s="102">
        <f t="shared" si="4"/>
        <v>19908177.159312509</v>
      </c>
      <c r="F94" s="102">
        <f t="shared" si="4"/>
        <v>12806262.331818981</v>
      </c>
      <c r="G94" s="102">
        <f t="shared" si="4"/>
        <v>18510385.258701611</v>
      </c>
      <c r="H94" s="102">
        <f t="shared" si="4"/>
        <v>11622334.411714792</v>
      </c>
      <c r="I94" s="102">
        <f t="shared" si="4"/>
        <v>3099586.4612750146</v>
      </c>
      <c r="J94" s="102">
        <f t="shared" si="4"/>
        <v>14838377.824817948</v>
      </c>
      <c r="K94" s="102">
        <f t="shared" si="4"/>
        <v>24167538.253078211</v>
      </c>
      <c r="L94" s="102">
        <f t="shared" si="4"/>
        <v>8255774.9882947775</v>
      </c>
      <c r="M94" s="102">
        <f t="shared" si="4"/>
        <v>25593283.520535275</v>
      </c>
      <c r="N94" s="102">
        <f t="shared" si="4"/>
        <v>14301308.691575319</v>
      </c>
      <c r="O94" s="102">
        <f t="shared" si="4"/>
        <v>5952334.4704711735</v>
      </c>
      <c r="P94" s="102">
        <f t="shared" si="4"/>
        <v>7828195.5144657828</v>
      </c>
      <c r="Q94" s="102">
        <f t="shared" si="4"/>
        <v>2468800.1923483415</v>
      </c>
      <c r="R94" s="102">
        <f t="shared" si="4"/>
        <v>15175276.422894973</v>
      </c>
      <c r="S94" s="102">
        <f t="shared" si="4"/>
        <v>21629076.256951217</v>
      </c>
      <c r="T94" s="102">
        <f t="shared" si="4"/>
        <v>12500351.393899035</v>
      </c>
      <c r="U94" s="102">
        <f t="shared" si="4"/>
        <v>2459277.8703742665</v>
      </c>
      <c r="V94" s="102">
        <f t="shared" si="4"/>
        <v>13142092.608350035</v>
      </c>
      <c r="W94" s="102">
        <f t="shared" si="4"/>
        <v>26790974.642534908</v>
      </c>
      <c r="X94" s="102">
        <f t="shared" si="4"/>
        <v>12129137.549883522</v>
      </c>
      <c r="Y94" s="102">
        <f t="shared" si="4"/>
        <v>25570040.815338168</v>
      </c>
      <c r="Z94" s="102">
        <f t="shared" si="4"/>
        <v>4187575.5742129968</v>
      </c>
      <c r="AA94" s="102">
        <f t="shared" si="4"/>
        <v>15238224.964799918</v>
      </c>
      <c r="AB94" s="102">
        <f t="shared" si="4"/>
        <v>24231056.41717774</v>
      </c>
      <c r="AC94" s="102">
        <f t="shared" si="4"/>
        <v>24553439.911826991</v>
      </c>
      <c r="AD94" s="102">
        <f t="shared" si="4"/>
        <v>425357992.60260308</v>
      </c>
    </row>
    <row r="95" spans="1:30" x14ac:dyDescent="0.35">
      <c r="A95" s="50">
        <v>22</v>
      </c>
      <c r="B95" s="102">
        <f t="shared" si="3"/>
        <v>20452256.078246012</v>
      </c>
      <c r="C95" s="102">
        <f t="shared" si="4"/>
        <v>35541577.084083341</v>
      </c>
      <c r="D95" s="102">
        <f t="shared" si="4"/>
        <v>10298017.183106825</v>
      </c>
      <c r="E95" s="102">
        <f t="shared" si="4"/>
        <v>22737160.994077221</v>
      </c>
      <c r="F95" s="102">
        <f t="shared" si="4"/>
        <v>14530712.279914677</v>
      </c>
      <c r="G95" s="102">
        <f t="shared" si="4"/>
        <v>21072409.612235419</v>
      </c>
      <c r="H95" s="102">
        <f t="shared" si="4"/>
        <v>13213193.010723971</v>
      </c>
      <c r="I95" s="102">
        <f t="shared" si="4"/>
        <v>3550497.8035820611</v>
      </c>
      <c r="J95" s="102">
        <f t="shared" si="4"/>
        <v>16855247.29146206</v>
      </c>
      <c r="K95" s="102">
        <f t="shared" si="4"/>
        <v>27498571.529244229</v>
      </c>
      <c r="L95" s="102">
        <f t="shared" si="4"/>
        <v>9372706.6213918086</v>
      </c>
      <c r="M95" s="102">
        <f t="shared" si="4"/>
        <v>29079244.444086082</v>
      </c>
      <c r="N95" s="102">
        <f t="shared" si="4"/>
        <v>16260229.555910563</v>
      </c>
      <c r="O95" s="102">
        <f t="shared" si="4"/>
        <v>6745901.0321570653</v>
      </c>
      <c r="P95" s="102">
        <f t="shared" si="4"/>
        <v>8894614.3832373712</v>
      </c>
      <c r="Q95" s="102">
        <f t="shared" si="4"/>
        <v>2793038.0230308073</v>
      </c>
      <c r="R95" s="102">
        <f t="shared" si="4"/>
        <v>17268627.56223369</v>
      </c>
      <c r="S95" s="102">
        <f t="shared" si="4"/>
        <v>24730834.372341041</v>
      </c>
      <c r="T95" s="102">
        <f t="shared" si="4"/>
        <v>14180627.300609566</v>
      </c>
      <c r="U95" s="102">
        <f t="shared" si="4"/>
        <v>2796798.9829086475</v>
      </c>
      <c r="V95" s="102">
        <f t="shared" si="4"/>
        <v>15053334.137227416</v>
      </c>
      <c r="W95" s="102">
        <f t="shared" si="4"/>
        <v>30533328.812725015</v>
      </c>
      <c r="X95" s="102">
        <f t="shared" si="4"/>
        <v>13770465.165652109</v>
      </c>
      <c r="Y95" s="102">
        <f t="shared" si="4"/>
        <v>29056144.224219151</v>
      </c>
      <c r="Z95" s="102">
        <f t="shared" si="4"/>
        <v>4754057.5802633911</v>
      </c>
      <c r="AA95" s="102">
        <f t="shared" si="4"/>
        <v>17331552.149276517</v>
      </c>
      <c r="AB95" s="102">
        <f t="shared" si="4"/>
        <v>27574273.189279776</v>
      </c>
      <c r="AC95" s="102">
        <f t="shared" si="4"/>
        <v>27981586.562646024</v>
      </c>
      <c r="AD95" s="102">
        <f t="shared" si="4"/>
        <v>483927006.96587193</v>
      </c>
    </row>
    <row r="96" spans="1:30" x14ac:dyDescent="0.35">
      <c r="A96" s="50">
        <v>23</v>
      </c>
      <c r="B96" s="102">
        <f t="shared" si="3"/>
        <v>23076994.451375447</v>
      </c>
      <c r="C96" s="102">
        <f t="shared" si="4"/>
        <v>40125694.34021014</v>
      </c>
      <c r="D96" s="102">
        <f t="shared" si="4"/>
        <v>11628427.915005066</v>
      </c>
      <c r="E96" s="102">
        <f t="shared" si="4"/>
        <v>25814708.179442655</v>
      </c>
      <c r="F96" s="102">
        <f t="shared" si="4"/>
        <v>16395647.572723581</v>
      </c>
      <c r="G96" s="102">
        <f t="shared" si="4"/>
        <v>23851636.009293053</v>
      </c>
      <c r="H96" s="102">
        <f t="shared" si="4"/>
        <v>14936807.57926715</v>
      </c>
      <c r="I96" s="102">
        <f t="shared" si="4"/>
        <v>4042237.21016399</v>
      </c>
      <c r="J96" s="102">
        <f t="shared" si="4"/>
        <v>19038717.580783438</v>
      </c>
      <c r="K96" s="102">
        <f t="shared" si="4"/>
        <v>31110338.823028766</v>
      </c>
      <c r="L96" s="102">
        <f t="shared" si="4"/>
        <v>10581270.265604185</v>
      </c>
      <c r="M96" s="102">
        <f t="shared" si="4"/>
        <v>32854036.379797559</v>
      </c>
      <c r="N96" s="102">
        <f t="shared" si="4"/>
        <v>18382784.951185819</v>
      </c>
      <c r="O96" s="102">
        <f t="shared" si="4"/>
        <v>7603145.5965016857</v>
      </c>
      <c r="P96" s="102">
        <f t="shared" si="4"/>
        <v>10049412.554921718</v>
      </c>
      <c r="Q96" s="102">
        <f t="shared" si="4"/>
        <v>3142688.9802051308</v>
      </c>
      <c r="R96" s="102">
        <f t="shared" si="4"/>
        <v>19538609.167220503</v>
      </c>
      <c r="S96" s="102">
        <f t="shared" si="4"/>
        <v>28108388.853023723</v>
      </c>
      <c r="T96" s="102">
        <f t="shared" si="4"/>
        <v>15997425.880464084</v>
      </c>
      <c r="U96" s="102">
        <f t="shared" si="4"/>
        <v>3162593.6623973153</v>
      </c>
      <c r="V96" s="102">
        <f t="shared" si="4"/>
        <v>17137562.463856336</v>
      </c>
      <c r="W96" s="102">
        <f t="shared" si="4"/>
        <v>34597014.167648777</v>
      </c>
      <c r="X96" s="102">
        <f t="shared" si="4"/>
        <v>15546490.105380218</v>
      </c>
      <c r="Y96" s="102">
        <f t="shared" si="4"/>
        <v>32831489.762501266</v>
      </c>
      <c r="Z96" s="102">
        <f t="shared" si="4"/>
        <v>5367006.0547466464</v>
      </c>
      <c r="AA96" s="102">
        <f t="shared" si="4"/>
        <v>19600470.039955381</v>
      </c>
      <c r="AB96" s="102">
        <f t="shared" si="4"/>
        <v>31199659.755074427</v>
      </c>
      <c r="AC96" s="102">
        <f t="shared" si="4"/>
        <v>31703890.963823091</v>
      </c>
      <c r="AD96" s="102">
        <f t="shared" si="4"/>
        <v>547425149.26560116</v>
      </c>
    </row>
    <row r="97" spans="1:30" x14ac:dyDescent="0.35">
      <c r="A97" s="50">
        <v>24</v>
      </c>
      <c r="B97" s="102">
        <f t="shared" si="3"/>
        <v>25905971.035950731</v>
      </c>
      <c r="C97" s="102">
        <f t="shared" si="4"/>
        <v>45069187.720725715</v>
      </c>
      <c r="D97" s="102">
        <f t="shared" si="4"/>
        <v>13063391.038134789</v>
      </c>
      <c r="E97" s="102">
        <f t="shared" si="4"/>
        <v>29150361.880636733</v>
      </c>
      <c r="F97" s="102">
        <f t="shared" si="4"/>
        <v>18405714.759043321</v>
      </c>
      <c r="G97" s="102">
        <f t="shared" si="4"/>
        <v>26855868.06755764</v>
      </c>
      <c r="H97" s="102">
        <f t="shared" si="4"/>
        <v>16797799.422795817</v>
      </c>
      <c r="I97" s="102">
        <f t="shared" si="4"/>
        <v>4576454.1377348155</v>
      </c>
      <c r="J97" s="102">
        <f t="shared" si="4"/>
        <v>21394466.525186505</v>
      </c>
      <c r="K97" s="102">
        <f t="shared" si="4"/>
        <v>35012809.600347221</v>
      </c>
      <c r="L97" s="102">
        <f t="shared" si="4"/>
        <v>11884543.344608868</v>
      </c>
      <c r="M97" s="102">
        <f t="shared" si="4"/>
        <v>36927566.068709932</v>
      </c>
      <c r="N97" s="102">
        <f t="shared" si="4"/>
        <v>20674682.78096962</v>
      </c>
      <c r="O97" s="102">
        <f t="shared" si="4"/>
        <v>8526103.3542756736</v>
      </c>
      <c r="P97" s="102">
        <f t="shared" si="4"/>
        <v>11295622.872507665</v>
      </c>
      <c r="Q97" s="102">
        <f t="shared" si="4"/>
        <v>3518520.4396799556</v>
      </c>
      <c r="R97" s="102">
        <f t="shared" si="4"/>
        <v>21991508.329865515</v>
      </c>
      <c r="S97" s="102">
        <f t="shared" si="4"/>
        <v>31772549.670724165</v>
      </c>
      <c r="T97" s="102">
        <f t="shared" si="4"/>
        <v>17955236.028354622</v>
      </c>
      <c r="U97" s="102">
        <f t="shared" si="4"/>
        <v>3557653.8063283227</v>
      </c>
      <c r="V97" s="102">
        <f t="shared" si="4"/>
        <v>19401761.809156202</v>
      </c>
      <c r="W97" s="102">
        <f t="shared" si="4"/>
        <v>38993860.748474494</v>
      </c>
      <c r="X97" s="102">
        <f t="shared" si="4"/>
        <v>17461739.342088453</v>
      </c>
      <c r="Y97" s="102">
        <f t="shared" si="4"/>
        <v>36906026.954937965</v>
      </c>
      <c r="Z97" s="102">
        <f t="shared" si="4"/>
        <v>6027981.034324565</v>
      </c>
      <c r="AA97" s="102">
        <f t="shared" si="4"/>
        <v>22051155.522135183</v>
      </c>
      <c r="AB97" s="102">
        <f t="shared" si="4"/>
        <v>35117265.44846417</v>
      </c>
      <c r="AC97" s="102">
        <f t="shared" si="4"/>
        <v>35731169.264248535</v>
      </c>
      <c r="AD97" s="102">
        <f t="shared" si="4"/>
        <v>616026971.00796711</v>
      </c>
    </row>
    <row r="98" spans="1:30" x14ac:dyDescent="0.35">
      <c r="A98" s="50">
        <v>25</v>
      </c>
      <c r="B98" s="102">
        <f t="shared" si="3"/>
        <v>28945651.488736302</v>
      </c>
      <c r="C98" s="102">
        <f t="shared" si="4"/>
        <v>50383621.310693569</v>
      </c>
      <c r="D98" s="102">
        <f t="shared" si="4"/>
        <v>14606288.486756364</v>
      </c>
      <c r="E98" s="102">
        <f t="shared" si="4"/>
        <v>32753597.732354783</v>
      </c>
      <c r="F98" s="102">
        <f t="shared" si="4"/>
        <v>20565509.467262715</v>
      </c>
      <c r="G98" s="102">
        <f t="shared" si="4"/>
        <v>30092841.254469145</v>
      </c>
      <c r="H98" s="102">
        <f t="shared" si="4"/>
        <v>18800745.66068922</v>
      </c>
      <c r="I98" s="102">
        <f t="shared" si="4"/>
        <v>5154788.3491974305</v>
      </c>
      <c r="J98" s="102">
        <f t="shared" si="4"/>
        <v>23928114.430109881</v>
      </c>
      <c r="K98" s="102">
        <f t="shared" si="4"/>
        <v>39215863.250479974</v>
      </c>
      <c r="L98" s="102">
        <f t="shared" si="4"/>
        <v>13285570.86615454</v>
      </c>
      <c r="M98" s="102">
        <f t="shared" si="4"/>
        <v>41309641.598594263</v>
      </c>
      <c r="N98" s="102">
        <f t="shared" si="4"/>
        <v>23141576.684925701</v>
      </c>
      <c r="O98" s="102">
        <f t="shared" si="4"/>
        <v>9516785.2043237146</v>
      </c>
      <c r="P98" s="102">
        <f t="shared" si="4"/>
        <v>12636248.017411347</v>
      </c>
      <c r="Q98" s="102">
        <f t="shared" si="4"/>
        <v>3921289.3172084754</v>
      </c>
      <c r="R98" s="102">
        <f t="shared" si="4"/>
        <v>24633555.716952652</v>
      </c>
      <c r="S98" s="102">
        <f t="shared" si="4"/>
        <v>35734055.644199342</v>
      </c>
      <c r="T98" s="102">
        <f t="shared" si="4"/>
        <v>20058496.701240849</v>
      </c>
      <c r="U98" s="102">
        <f t="shared" si="4"/>
        <v>3982962.0327889752</v>
      </c>
      <c r="V98" s="102">
        <f t="shared" si="4"/>
        <v>21852875.245680995</v>
      </c>
      <c r="W98" s="102">
        <f t="shared" si="4"/>
        <v>43735602.643505298</v>
      </c>
      <c r="X98" s="102">
        <f t="shared" si="4"/>
        <v>19520692.252929769</v>
      </c>
      <c r="Y98" s="102">
        <f t="shared" si="4"/>
        <v>41289607.02216965</v>
      </c>
      <c r="Z98" s="102">
        <f t="shared" si="4"/>
        <v>6738526.1086978987</v>
      </c>
      <c r="AA98" s="102">
        <f t="shared" si="4"/>
        <v>24689728.138661373</v>
      </c>
      <c r="AB98" s="102">
        <f t="shared" si="4"/>
        <v>39337049.558986865</v>
      </c>
      <c r="AC98" s="102">
        <f t="shared" si="4"/>
        <v>40074149.544089727</v>
      </c>
      <c r="AD98" s="102">
        <f t="shared" si="4"/>
        <v>689905433.72927094</v>
      </c>
    </row>
    <row r="99" spans="1:30" x14ac:dyDescent="0.35">
      <c r="A99" s="50">
        <v>26</v>
      </c>
      <c r="B99" s="102">
        <f t="shared" si="3"/>
        <v>32202433.557651952</v>
      </c>
      <c r="C99" s="102">
        <f t="shared" si="4"/>
        <v>56080442.776732378</v>
      </c>
      <c r="D99" s="102">
        <f t="shared" si="4"/>
        <v>16260468.615221258</v>
      </c>
      <c r="E99" s="102">
        <f t="shared" si="4"/>
        <v>36633826.973722406</v>
      </c>
      <c r="F99" s="102">
        <f t="shared" si="4"/>
        <v>22879579.088158321</v>
      </c>
      <c r="G99" s="102">
        <f t="shared" si="4"/>
        <v>33570226.279530369</v>
      </c>
      <c r="H99" s="102">
        <f t="shared" si="4"/>
        <v>20950181.480526648</v>
      </c>
      <c r="I99" s="102">
        <f t="shared" si="4"/>
        <v>5778870.3286848189</v>
      </c>
      <c r="J99" s="102">
        <f t="shared" si="4"/>
        <v>26645227.051299896</v>
      </c>
      <c r="K99" s="102">
        <f t="shared" si="4"/>
        <v>43729293.612947457</v>
      </c>
      <c r="L99" s="102">
        <f t="shared" si="4"/>
        <v>14787367.114988744</v>
      </c>
      <c r="M99" s="102">
        <f t="shared" si="4"/>
        <v>46009977.488451108</v>
      </c>
      <c r="N99" s="102">
        <f t="shared" si="4"/>
        <v>25789068.803156924</v>
      </c>
      <c r="O99" s="102">
        <f t="shared" si="4"/>
        <v>10577179.056113675</v>
      </c>
      <c r="P99" s="102">
        <f t="shared" si="4"/>
        <v>14074262.063472472</v>
      </c>
      <c r="Q99" s="102">
        <f t="shared" si="4"/>
        <v>4351742.6429961845</v>
      </c>
      <c r="R99" s="102">
        <f t="shared" si="4"/>
        <v>27470928.400470953</v>
      </c>
      <c r="S99" s="102">
        <f t="shared" si="4"/>
        <v>40003577.647926711</v>
      </c>
      <c r="T99" s="102">
        <f t="shared" si="4"/>
        <v>22311599.557690874</v>
      </c>
      <c r="U99" s="102">
        <f t="shared" si="4"/>
        <v>4439492.1512038065</v>
      </c>
      <c r="V99" s="102">
        <f t="shared" si="4"/>
        <v>24497806.461566977</v>
      </c>
      <c r="W99" s="102">
        <f t="shared" si="4"/>
        <v>48833882.658971041</v>
      </c>
      <c r="X99" s="102">
        <f t="shared" si="4"/>
        <v>21727783.103836469</v>
      </c>
      <c r="Y99" s="102">
        <f t="shared" si="4"/>
        <v>45991987.937488496</v>
      </c>
      <c r="Z99" s="102">
        <f t="shared" si="4"/>
        <v>7500169.2797222706</v>
      </c>
      <c r="AA99" s="102">
        <f t="shared" si="4"/>
        <v>27522252.992940236</v>
      </c>
      <c r="AB99" s="102">
        <f t="shared" si="4"/>
        <v>43868885.846630678</v>
      </c>
      <c r="AC99" s="102">
        <f t="shared" si="4"/>
        <v>44743476.107035048</v>
      </c>
      <c r="AD99" s="102">
        <f t="shared" si="4"/>
        <v>769231989.07913816</v>
      </c>
    </row>
    <row r="100" spans="1:30" x14ac:dyDescent="0.35">
      <c r="A100" s="50">
        <v>27</v>
      </c>
      <c r="B100" s="102">
        <f t="shared" si="3"/>
        <v>35682650.51669801</v>
      </c>
      <c r="C100" s="102">
        <f t="shared" si="4"/>
        <v>62170989.200354978</v>
      </c>
      <c r="D100" s="102">
        <f t="shared" si="4"/>
        <v>18029247.875207055</v>
      </c>
      <c r="E100" s="102">
        <f t="shared" si="4"/>
        <v>40800399.32024134</v>
      </c>
      <c r="F100" s="102">
        <f t="shared" si="4"/>
        <v>25352425.214488454</v>
      </c>
      <c r="G100" s="102">
        <f t="shared" si="4"/>
        <v>37295632.18901781</v>
      </c>
      <c r="H100" s="102">
        <f t="shared" si="4"/>
        <v>23250602.191694811</v>
      </c>
      <c r="I100" s="102">
        <f t="shared" si="4"/>
        <v>6450321.6637673872</v>
      </c>
      <c r="J100" s="102">
        <f t="shared" si="4"/>
        <v>29551318.304869913</v>
      </c>
      <c r="K100" s="102">
        <f t="shared" si="4"/>
        <v>48562813.104972176</v>
      </c>
      <c r="L100" s="102">
        <f t="shared" si="4"/>
        <v>16392917.193064801</v>
      </c>
      <c r="M100" s="102">
        <f t="shared" si="4"/>
        <v>51038199.317751214</v>
      </c>
      <c r="N100" s="102">
        <f t="shared" si="4"/>
        <v>28622712.294690866</v>
      </c>
      <c r="O100" s="102">
        <f t="shared" si="4"/>
        <v>11709251.013069639</v>
      </c>
      <c r="P100" s="102">
        <f t="shared" si="4"/>
        <v>15612611.891834002</v>
      </c>
      <c r="Q100" s="102">
        <f t="shared" si="4"/>
        <v>4810618.0829560179</v>
      </c>
      <c r="R100" s="102">
        <f t="shared" si="4"/>
        <v>30509752.438588947</v>
      </c>
      <c r="S100" s="102">
        <f t="shared" si="4"/>
        <v>44591721.556956559</v>
      </c>
      <c r="T100" s="102">
        <f t="shared" si="4"/>
        <v>24718891.357714832</v>
      </c>
      <c r="U100" s="102">
        <f t="shared" si="4"/>
        <v>4928209.5913079754</v>
      </c>
      <c r="V100" s="102">
        <f t="shared" si="4"/>
        <v>27343421.384800415</v>
      </c>
      <c r="W100" s="102">
        <f t="shared" si="4"/>
        <v>54300256.585655466</v>
      </c>
      <c r="X100" s="102">
        <f t="shared" si="4"/>
        <v>24087403.31007845</v>
      </c>
      <c r="Y100" s="102">
        <f t="shared" si="4"/>
        <v>51022839.031327218</v>
      </c>
      <c r="Z100" s="102">
        <f t="shared" si="4"/>
        <v>8314423.7430139724</v>
      </c>
      <c r="AA100" s="102">
        <f t="shared" si="4"/>
        <v>30554743.394701678</v>
      </c>
      <c r="AB100" s="102">
        <f t="shared" si="4"/>
        <v>48722566.658847943</v>
      </c>
      <c r="AC100" s="102">
        <f t="shared" si="4"/>
        <v>49749713.400845103</v>
      </c>
      <c r="AD100" s="102">
        <f t="shared" si="4"/>
        <v>854176651.82851696</v>
      </c>
    </row>
    <row r="101" spans="1:30" ht="15" thickBot="1" x14ac:dyDescent="0.4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</row>
    <row r="102" spans="1:30" ht="15" thickBot="1" x14ac:dyDescent="0.4">
      <c r="A102" s="103" t="s">
        <v>105</v>
      </c>
      <c r="B102" s="104">
        <v>365</v>
      </c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</row>
    <row r="103" spans="1:30" x14ac:dyDescent="0.3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</row>
    <row r="104" spans="1:30" x14ac:dyDescent="0.35">
      <c r="A104" s="47" t="s">
        <v>106</v>
      </c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</row>
    <row r="105" spans="1:30" x14ac:dyDescent="0.35">
      <c r="A105" s="91" t="s">
        <v>83</v>
      </c>
      <c r="B105" s="91" t="s">
        <v>38</v>
      </c>
      <c r="C105" s="91" t="s">
        <v>39</v>
      </c>
      <c r="D105" s="91" t="s">
        <v>40</v>
      </c>
      <c r="E105" s="91" t="s">
        <v>41</v>
      </c>
      <c r="F105" s="91" t="s">
        <v>42</v>
      </c>
      <c r="G105" s="91" t="s">
        <v>43</v>
      </c>
      <c r="H105" s="91" t="s">
        <v>44</v>
      </c>
      <c r="I105" s="91" t="s">
        <v>45</v>
      </c>
      <c r="J105" s="91" t="s">
        <v>46</v>
      </c>
      <c r="K105" s="91" t="s">
        <v>47</v>
      </c>
      <c r="L105" s="91" t="s">
        <v>48</v>
      </c>
      <c r="M105" s="91" t="s">
        <v>49</v>
      </c>
      <c r="N105" s="91" t="s">
        <v>50</v>
      </c>
      <c r="O105" s="91" t="s">
        <v>51</v>
      </c>
      <c r="P105" s="91" t="s">
        <v>52</v>
      </c>
      <c r="Q105" s="91" t="s">
        <v>53</v>
      </c>
      <c r="R105" s="91" t="s">
        <v>54</v>
      </c>
      <c r="S105" s="91" t="s">
        <v>55</v>
      </c>
      <c r="T105" s="91" t="s">
        <v>56</v>
      </c>
      <c r="U105" s="91" t="s">
        <v>57</v>
      </c>
      <c r="V105" s="91" t="s">
        <v>58</v>
      </c>
      <c r="W105" s="91" t="s">
        <v>59</v>
      </c>
      <c r="X105" s="91" t="s">
        <v>60</v>
      </c>
      <c r="Y105" s="91" t="s">
        <v>61</v>
      </c>
      <c r="Z105" s="91" t="s">
        <v>62</v>
      </c>
      <c r="AA105" s="91" t="s">
        <v>63</v>
      </c>
      <c r="AB105" s="91" t="s">
        <v>64</v>
      </c>
      <c r="AC105" s="91" t="s">
        <v>65</v>
      </c>
      <c r="AD105" s="91" t="s">
        <v>104</v>
      </c>
    </row>
    <row r="106" spans="1:30" x14ac:dyDescent="0.35">
      <c r="A106" s="50">
        <v>2</v>
      </c>
      <c r="B106" s="102">
        <f>B75/$B$102</f>
        <v>45.694348781606166</v>
      </c>
      <c r="C106" s="102">
        <f t="shared" ref="C106:AD115" si="5">C75/$B$102</f>
        <v>75.90542540591791</v>
      </c>
      <c r="D106" s="102">
        <f t="shared" si="5"/>
        <v>21.74068130908416</v>
      </c>
      <c r="E106" s="102">
        <f t="shared" si="5"/>
        <v>33.912105207992283</v>
      </c>
      <c r="F106" s="102">
        <f t="shared" si="5"/>
        <v>32.317228972962944</v>
      </c>
      <c r="G106" s="102">
        <f t="shared" si="5"/>
        <v>37.468145043033772</v>
      </c>
      <c r="H106" s="102">
        <f t="shared" si="5"/>
        <v>26.532941000942657</v>
      </c>
      <c r="I106" s="102">
        <f t="shared" si="5"/>
        <v>4.0902089089747662</v>
      </c>
      <c r="J106" s="102">
        <f t="shared" si="5"/>
        <v>35.0185982897112</v>
      </c>
      <c r="K106" s="102">
        <f t="shared" si="5"/>
        <v>51.776245237674985</v>
      </c>
      <c r="L106" s="102">
        <f t="shared" si="5"/>
        <v>20.153436060825296</v>
      </c>
      <c r="M106" s="102">
        <f t="shared" si="5"/>
        <v>60.101651804263554</v>
      </c>
      <c r="N106" s="102">
        <f t="shared" si="5"/>
        <v>31.905155687357276</v>
      </c>
      <c r="O106" s="102">
        <f t="shared" si="5"/>
        <v>15.880083469359121</v>
      </c>
      <c r="P106" s="102">
        <f t="shared" si="5"/>
        <v>18.070176672485534</v>
      </c>
      <c r="Q106" s="102">
        <f t="shared" si="5"/>
        <v>7.1654965774763175</v>
      </c>
      <c r="R106" s="102">
        <f t="shared" si="5"/>
        <v>31.889893713816321</v>
      </c>
      <c r="S106" s="102">
        <f t="shared" si="5"/>
        <v>30.95891332781834</v>
      </c>
      <c r="T106" s="102">
        <f t="shared" si="5"/>
        <v>31.874631740275376</v>
      </c>
      <c r="U106" s="102">
        <f t="shared" si="5"/>
        <v>5.5248344218241252</v>
      </c>
      <c r="V106" s="102">
        <f t="shared" si="5"/>
        <v>17.223137140962777</v>
      </c>
      <c r="W106" s="102">
        <f t="shared" si="5"/>
        <v>50.715538076578916</v>
      </c>
      <c r="X106" s="102">
        <f t="shared" si="5"/>
        <v>29.562442748821358</v>
      </c>
      <c r="Y106" s="102">
        <f t="shared" si="5"/>
        <v>59.712471478969313</v>
      </c>
      <c r="Z106" s="102">
        <f t="shared" si="5"/>
        <v>10.07290253702741</v>
      </c>
      <c r="AA106" s="102">
        <f t="shared" si="5"/>
        <v>33.82816435351706</v>
      </c>
      <c r="AB106" s="102">
        <f t="shared" si="5"/>
        <v>51.631256489035955</v>
      </c>
      <c r="AC106" s="102">
        <f t="shared" si="5"/>
        <v>47.808132117027817</v>
      </c>
      <c r="AD106" s="102">
        <f t="shared" si="5"/>
        <v>918.53424657534265</v>
      </c>
    </row>
    <row r="107" spans="1:30" x14ac:dyDescent="0.35">
      <c r="A107" s="50">
        <v>3</v>
      </c>
      <c r="B107" s="102">
        <f t="shared" ref="B107:Q122" si="6">B76/$B$102</f>
        <v>54.652127108824821</v>
      </c>
      <c r="C107" s="102">
        <f t="shared" si="6"/>
        <v>93.779326326515545</v>
      </c>
      <c r="D107" s="102">
        <f t="shared" si="6"/>
        <v>26.769320108581027</v>
      </c>
      <c r="E107" s="102">
        <f t="shared" si="6"/>
        <v>41.828773971233154</v>
      </c>
      <c r="F107" s="102">
        <f t="shared" si="6"/>
        <v>39.154580042895532</v>
      </c>
      <c r="G107" s="102">
        <f t="shared" si="6"/>
        <v>49.404135611233933</v>
      </c>
      <c r="H107" s="102">
        <f t="shared" si="6"/>
        <v>31.789138062798404</v>
      </c>
      <c r="I107" s="102">
        <f t="shared" si="6"/>
        <v>4.9285485368679689</v>
      </c>
      <c r="J107" s="102">
        <f t="shared" si="6"/>
        <v>43.133926639329673</v>
      </c>
      <c r="K107" s="102">
        <f t="shared" si="6"/>
        <v>65.09334845359696</v>
      </c>
      <c r="L107" s="102">
        <f t="shared" si="6"/>
        <v>24.578854092195261</v>
      </c>
      <c r="M107" s="102">
        <f t="shared" si="6"/>
        <v>72.540932909308552</v>
      </c>
      <c r="N107" s="102">
        <f t="shared" si="6"/>
        <v>39.80259290607632</v>
      </c>
      <c r="O107" s="102">
        <f t="shared" si="6"/>
        <v>19.184831526845318</v>
      </c>
      <c r="P107" s="102">
        <f t="shared" si="6"/>
        <v>22.434022784484203</v>
      </c>
      <c r="Q107" s="102">
        <f t="shared" si="6"/>
        <v>8.5336905221695396</v>
      </c>
      <c r="R107" s="102">
        <f t="shared" si="5"/>
        <v>40.724414021305329</v>
      </c>
      <c r="S107" s="102">
        <f t="shared" si="5"/>
        <v>43.818447269450232</v>
      </c>
      <c r="T107" s="102">
        <f t="shared" si="5"/>
        <v>38.579582713594277</v>
      </c>
      <c r="U107" s="102">
        <f t="shared" si="5"/>
        <v>6.6261596995669372</v>
      </c>
      <c r="V107" s="102">
        <f t="shared" si="5"/>
        <v>20.991965990363575</v>
      </c>
      <c r="W107" s="102">
        <f t="shared" si="5"/>
        <v>66.042550394030783</v>
      </c>
      <c r="X107" s="102">
        <f t="shared" si="5"/>
        <v>36.407370580678389</v>
      </c>
      <c r="Y107" s="102">
        <f t="shared" si="5"/>
        <v>73.198072714224296</v>
      </c>
      <c r="Z107" s="102">
        <f t="shared" si="5"/>
        <v>12.640814302892847</v>
      </c>
      <c r="AA107" s="102">
        <f t="shared" si="5"/>
        <v>41.189888049787307</v>
      </c>
      <c r="AB107" s="102">
        <f t="shared" si="5"/>
        <v>63.623910834271513</v>
      </c>
      <c r="AC107" s="102">
        <f t="shared" si="5"/>
        <v>59.644564237837365</v>
      </c>
      <c r="AD107" s="102">
        <f t="shared" si="5"/>
        <v>1141.0958904109591</v>
      </c>
    </row>
    <row r="108" spans="1:30" x14ac:dyDescent="0.35">
      <c r="A108" s="50">
        <v>4</v>
      </c>
      <c r="B108" s="102">
        <f t="shared" si="6"/>
        <v>187.89878053825331</v>
      </c>
      <c r="C108" s="102">
        <f t="shared" si="5"/>
        <v>321.64157959743284</v>
      </c>
      <c r="D108" s="102">
        <f t="shared" si="5"/>
        <v>93.687692803195958</v>
      </c>
      <c r="E108" s="102">
        <f t="shared" si="5"/>
        <v>145.62694280615079</v>
      </c>
      <c r="F108" s="102">
        <f t="shared" si="5"/>
        <v>133.5888593733379</v>
      </c>
      <c r="G108" s="102">
        <f t="shared" si="5"/>
        <v>169.98020110629145</v>
      </c>
      <c r="H108" s="102">
        <f t="shared" si="5"/>
        <v>112.89936559622727</v>
      </c>
      <c r="I108" s="102">
        <f t="shared" si="5"/>
        <v>19.765855662061057</v>
      </c>
      <c r="J108" s="102">
        <f t="shared" si="5"/>
        <v>149.01361589466592</v>
      </c>
      <c r="K108" s="102">
        <f t="shared" si="5"/>
        <v>223.95145496235537</v>
      </c>
      <c r="L108" s="102">
        <f t="shared" si="5"/>
        <v>85.159434207571493</v>
      </c>
      <c r="M108" s="102">
        <f t="shared" si="5"/>
        <v>254.92411975368469</v>
      </c>
      <c r="N108" s="102">
        <f t="shared" si="5"/>
        <v>139.56171918399184</v>
      </c>
      <c r="O108" s="102">
        <f t="shared" si="5"/>
        <v>65.516730294183702</v>
      </c>
      <c r="P108" s="102">
        <f t="shared" si="5"/>
        <v>79.032634711075929</v>
      </c>
      <c r="Q108" s="102">
        <f t="shared" si="5"/>
        <v>28.94066093822024</v>
      </c>
      <c r="R108" s="102">
        <f t="shared" si="5"/>
        <v>141.50135922559599</v>
      </c>
      <c r="S108" s="102">
        <f t="shared" si="5"/>
        <v>161.48273044783528</v>
      </c>
      <c r="T108" s="102">
        <f t="shared" si="5"/>
        <v>132.66522125828831</v>
      </c>
      <c r="U108" s="102">
        <f t="shared" si="5"/>
        <v>22.998589064734592</v>
      </c>
      <c r="V108" s="102">
        <f t="shared" si="5"/>
        <v>86.729619003155761</v>
      </c>
      <c r="W108" s="102">
        <f t="shared" si="5"/>
        <v>238.23705780845557</v>
      </c>
      <c r="X108" s="102">
        <f t="shared" si="5"/>
        <v>123.45962804496081</v>
      </c>
      <c r="Y108" s="102">
        <f t="shared" si="5"/>
        <v>250.3367171156051</v>
      </c>
      <c r="Z108" s="102">
        <f t="shared" si="5"/>
        <v>43.564931093171964</v>
      </c>
      <c r="AA108" s="102">
        <f t="shared" si="5"/>
        <v>145.59615486898247</v>
      </c>
      <c r="AB108" s="102">
        <f t="shared" si="5"/>
        <v>226.229762312811</v>
      </c>
      <c r="AC108" s="102">
        <f t="shared" si="5"/>
        <v>212.52913027290887</v>
      </c>
      <c r="AD108" s="102">
        <f t="shared" si="5"/>
        <v>3996.5205479452056</v>
      </c>
    </row>
    <row r="109" spans="1:30" x14ac:dyDescent="0.35">
      <c r="A109" s="50">
        <v>5</v>
      </c>
      <c r="B109" s="102">
        <f t="shared" si="6"/>
        <v>338.72369071172898</v>
      </c>
      <c r="C109" s="102">
        <f t="shared" si="5"/>
        <v>570.99601490473094</v>
      </c>
      <c r="D109" s="102">
        <f t="shared" si="5"/>
        <v>163.1494694810458</v>
      </c>
      <c r="E109" s="102">
        <f t="shared" si="5"/>
        <v>295.8067534455144</v>
      </c>
      <c r="F109" s="102">
        <f t="shared" si="5"/>
        <v>238.349058673174</v>
      </c>
      <c r="G109" s="102">
        <f t="shared" si="5"/>
        <v>309.64217569947732</v>
      </c>
      <c r="H109" s="102">
        <f t="shared" si="5"/>
        <v>201.67162556070744</v>
      </c>
      <c r="I109" s="102">
        <f t="shared" si="5"/>
        <v>41.940319224758362</v>
      </c>
      <c r="J109" s="102">
        <f t="shared" si="5"/>
        <v>268.08165237972975</v>
      </c>
      <c r="K109" s="102">
        <f t="shared" si="5"/>
        <v>405.24223064646861</v>
      </c>
      <c r="L109" s="102">
        <f t="shared" si="5"/>
        <v>150.0736390371043</v>
      </c>
      <c r="M109" s="102">
        <f t="shared" si="5"/>
        <v>455.53805978146352</v>
      </c>
      <c r="N109" s="102">
        <f t="shared" si="5"/>
        <v>245.89072021553031</v>
      </c>
      <c r="O109" s="102">
        <f t="shared" si="5"/>
        <v>115.51221168112622</v>
      </c>
      <c r="P109" s="102">
        <f t="shared" si="5"/>
        <v>140.0904323911075</v>
      </c>
      <c r="Q109" s="102">
        <f t="shared" si="5"/>
        <v>50.946907829298965</v>
      </c>
      <c r="R109" s="102">
        <f t="shared" si="5"/>
        <v>259.45485968019983</v>
      </c>
      <c r="S109" s="102">
        <f t="shared" si="5"/>
        <v>310.83581997236831</v>
      </c>
      <c r="T109" s="102">
        <f t="shared" si="5"/>
        <v>233.14042911874091</v>
      </c>
      <c r="U109" s="102">
        <f t="shared" si="5"/>
        <v>43.079706939790604</v>
      </c>
      <c r="V109" s="102">
        <f t="shared" si="5"/>
        <v>175.03165565209633</v>
      </c>
      <c r="W109" s="102">
        <f t="shared" si="5"/>
        <v>422.60432916124563</v>
      </c>
      <c r="X109" s="102">
        <f t="shared" si="5"/>
        <v>219.14223719120187</v>
      </c>
      <c r="Y109" s="102">
        <f t="shared" si="5"/>
        <v>446.04316215619474</v>
      </c>
      <c r="Z109" s="102">
        <f t="shared" si="5"/>
        <v>76.881542485747218</v>
      </c>
      <c r="AA109" s="102">
        <f t="shared" si="5"/>
        <v>255.385617840799</v>
      </c>
      <c r="AB109" s="102">
        <f t="shared" si="5"/>
        <v>410.17957741160836</v>
      </c>
      <c r="AC109" s="102">
        <f t="shared" si="5"/>
        <v>390.53870346676672</v>
      </c>
      <c r="AD109" s="102">
        <f t="shared" si="5"/>
        <v>7233.9726027397264</v>
      </c>
    </row>
    <row r="110" spans="1:30" x14ac:dyDescent="0.35">
      <c r="A110" s="50">
        <v>6</v>
      </c>
      <c r="B110" s="102">
        <f t="shared" si="6"/>
        <v>550.86157209006865</v>
      </c>
      <c r="C110" s="102">
        <f t="shared" si="5"/>
        <v>940.7391370441444</v>
      </c>
      <c r="D110" s="102">
        <f t="shared" si="5"/>
        <v>270.9243046922806</v>
      </c>
      <c r="E110" s="102">
        <f t="shared" si="5"/>
        <v>508.47387619783098</v>
      </c>
      <c r="F110" s="102">
        <f t="shared" si="5"/>
        <v>392.01925906231514</v>
      </c>
      <c r="G110" s="102">
        <f t="shared" si="5"/>
        <v>513.73887421391953</v>
      </c>
      <c r="H110" s="102">
        <f t="shared" si="5"/>
        <v>336.15673773907156</v>
      </c>
      <c r="I110" s="102">
        <f t="shared" si="5"/>
        <v>68.980397736209795</v>
      </c>
      <c r="J110" s="102">
        <f t="shared" si="5"/>
        <v>438.86881768005145</v>
      </c>
      <c r="K110" s="102">
        <f t="shared" si="5"/>
        <v>682.57575974679003</v>
      </c>
      <c r="L110" s="102">
        <f t="shared" si="5"/>
        <v>248.88270282831709</v>
      </c>
      <c r="M110" s="102">
        <f t="shared" si="5"/>
        <v>755.57183393594869</v>
      </c>
      <c r="N110" s="102">
        <f t="shared" si="5"/>
        <v>415.8456060164782</v>
      </c>
      <c r="O110" s="102">
        <f t="shared" si="5"/>
        <v>187.66594623447503</v>
      </c>
      <c r="P110" s="102">
        <f t="shared" si="5"/>
        <v>229.60745585416271</v>
      </c>
      <c r="Q110" s="102">
        <f t="shared" si="5"/>
        <v>81.295138858586185</v>
      </c>
      <c r="R110" s="102">
        <f t="shared" si="5"/>
        <v>426.55407655767505</v>
      </c>
      <c r="S110" s="102">
        <f t="shared" si="5"/>
        <v>517.30836439431846</v>
      </c>
      <c r="T110" s="102">
        <f t="shared" si="5"/>
        <v>378.63367088581913</v>
      </c>
      <c r="U110" s="102">
        <f t="shared" si="5"/>
        <v>71.211329098959126</v>
      </c>
      <c r="V110" s="102">
        <f t="shared" si="5"/>
        <v>292.51972028369431</v>
      </c>
      <c r="W110" s="102">
        <f t="shared" si="5"/>
        <v>714.61193411587067</v>
      </c>
      <c r="X110" s="102">
        <f t="shared" si="5"/>
        <v>367.47901407207229</v>
      </c>
      <c r="Y110" s="102">
        <f t="shared" si="5"/>
        <v>745.93421044887145</v>
      </c>
      <c r="Z110" s="102">
        <f t="shared" si="5"/>
        <v>126.00300336808309</v>
      </c>
      <c r="AA110" s="102">
        <f t="shared" si="5"/>
        <v>433.60381966396301</v>
      </c>
      <c r="AB110" s="102">
        <f t="shared" si="5"/>
        <v>684.36050483698955</v>
      </c>
      <c r="AC110" s="102">
        <f t="shared" si="5"/>
        <v>665.70991864440509</v>
      </c>
      <c r="AD110" s="102">
        <f t="shared" si="5"/>
        <v>12046.13698630137</v>
      </c>
    </row>
    <row r="111" spans="1:30" x14ac:dyDescent="0.35">
      <c r="A111" s="50">
        <v>7</v>
      </c>
      <c r="B111" s="102">
        <f t="shared" si="6"/>
        <v>606.98337156671698</v>
      </c>
      <c r="C111" s="102">
        <f t="shared" si="5"/>
        <v>1036.8766650204163</v>
      </c>
      <c r="D111" s="102">
        <f t="shared" si="5"/>
        <v>298.9193989248048</v>
      </c>
      <c r="E111" s="102">
        <f t="shared" si="5"/>
        <v>571.58502169404278</v>
      </c>
      <c r="F111" s="102">
        <f t="shared" si="5"/>
        <v>431.95819719627207</v>
      </c>
      <c r="G111" s="102">
        <f t="shared" si="5"/>
        <v>566.07861171384911</v>
      </c>
      <c r="H111" s="102">
        <f t="shared" si="5"/>
        <v>375.81248114822489</v>
      </c>
      <c r="I111" s="102">
        <f t="shared" si="5"/>
        <v>81.612862206443396</v>
      </c>
      <c r="J111" s="102">
        <f t="shared" si="5"/>
        <v>484.17076325846665</v>
      </c>
      <c r="K111" s="102">
        <f t="shared" si="5"/>
        <v>765.39098724693406</v>
      </c>
      <c r="L111" s="102">
        <f t="shared" si="5"/>
        <v>274.23888276357911</v>
      </c>
      <c r="M111" s="102">
        <f t="shared" si="5"/>
        <v>832.54952325536897</v>
      </c>
      <c r="N111" s="102">
        <f t="shared" si="5"/>
        <v>455.45876836174199</v>
      </c>
      <c r="O111" s="102">
        <f t="shared" si="5"/>
        <v>205.11377176221799</v>
      </c>
      <c r="P111" s="102">
        <f t="shared" si="5"/>
        <v>251.81992784421874</v>
      </c>
      <c r="Q111" s="102">
        <f t="shared" si="5"/>
        <v>88.200888432746666</v>
      </c>
      <c r="R111" s="102">
        <f t="shared" si="5"/>
        <v>469.42145081151898</v>
      </c>
      <c r="S111" s="102">
        <f t="shared" si="5"/>
        <v>578.76302041822396</v>
      </c>
      <c r="T111" s="102">
        <f t="shared" si="5"/>
        <v>429.10666345652891</v>
      </c>
      <c r="U111" s="102">
        <f t="shared" si="5"/>
        <v>77.974698469529656</v>
      </c>
      <c r="V111" s="102">
        <f t="shared" si="5"/>
        <v>346.11719875503707</v>
      </c>
      <c r="W111" s="102">
        <f t="shared" si="5"/>
        <v>804.9191446047538</v>
      </c>
      <c r="X111" s="102">
        <f t="shared" si="5"/>
        <v>403.63951729813266</v>
      </c>
      <c r="Y111" s="102">
        <f t="shared" si="5"/>
        <v>847.10217820302398</v>
      </c>
      <c r="Z111" s="102">
        <f t="shared" si="5"/>
        <v>137.26693450625902</v>
      </c>
      <c r="AA111" s="102">
        <f t="shared" si="5"/>
        <v>493.61032322451314</v>
      </c>
      <c r="AB111" s="102">
        <f t="shared" si="5"/>
        <v>754.08318103760769</v>
      </c>
      <c r="AC111" s="102">
        <f t="shared" si="5"/>
        <v>741.5954298325255</v>
      </c>
      <c r="AD111" s="102">
        <f t="shared" si="5"/>
        <v>13410.369863013699</v>
      </c>
    </row>
    <row r="112" spans="1:30" x14ac:dyDescent="0.35">
      <c r="A112" s="50">
        <v>8</v>
      </c>
      <c r="B112" s="102">
        <f t="shared" si="6"/>
        <v>3632.9574384461912</v>
      </c>
      <c r="C112" s="102">
        <f t="shared" si="5"/>
        <v>6228.5870140879724</v>
      </c>
      <c r="D112" s="102">
        <f t="shared" si="5"/>
        <v>1796.6296910761764</v>
      </c>
      <c r="E112" s="102">
        <f t="shared" si="5"/>
        <v>3448.3821805951247</v>
      </c>
      <c r="F112" s="102">
        <f t="shared" si="5"/>
        <v>2580.59743343219</v>
      </c>
      <c r="G112" s="102">
        <f t="shared" si="5"/>
        <v>3465.9763603505198</v>
      </c>
      <c r="H112" s="102">
        <f t="shared" si="5"/>
        <v>2243.8392875875952</v>
      </c>
      <c r="I112" s="102">
        <f t="shared" si="5"/>
        <v>497.15507879006958</v>
      </c>
      <c r="J112" s="102">
        <f t="shared" si="5"/>
        <v>2918.706047028506</v>
      </c>
      <c r="K112" s="102">
        <f t="shared" si="5"/>
        <v>4578.4540130384403</v>
      </c>
      <c r="L112" s="102">
        <f t="shared" si="5"/>
        <v>1643.7265620378028</v>
      </c>
      <c r="M112" s="102">
        <f t="shared" si="5"/>
        <v>5006.6087497074377</v>
      </c>
      <c r="N112" s="102">
        <f t="shared" si="5"/>
        <v>2755.8582881311381</v>
      </c>
      <c r="O112" s="102">
        <f t="shared" si="5"/>
        <v>1229.6959128261499</v>
      </c>
      <c r="P112" s="102">
        <f t="shared" si="5"/>
        <v>1530.7171059055911</v>
      </c>
      <c r="Q112" s="102">
        <f t="shared" si="5"/>
        <v>528.66662125448534</v>
      </c>
      <c r="R112" s="102">
        <f t="shared" si="5"/>
        <v>2868.3293317867915</v>
      </c>
      <c r="S112" s="102">
        <f t="shared" si="5"/>
        <v>3639.1636204028464</v>
      </c>
      <c r="T112" s="102">
        <f t="shared" si="5"/>
        <v>2530.2835300613283</v>
      </c>
      <c r="U112" s="102">
        <f t="shared" si="5"/>
        <v>471.3872693845363</v>
      </c>
      <c r="V112" s="102">
        <f t="shared" si="5"/>
        <v>2110.1939219493015</v>
      </c>
      <c r="W112" s="102">
        <f t="shared" si="5"/>
        <v>4886.4401891217312</v>
      </c>
      <c r="X112" s="102">
        <f t="shared" si="5"/>
        <v>2413.5262603653232</v>
      </c>
      <c r="Y112" s="102">
        <f t="shared" si="5"/>
        <v>4989.4878774883928</v>
      </c>
      <c r="Z112" s="102">
        <f t="shared" si="5"/>
        <v>833.97169361980548</v>
      </c>
      <c r="AA112" s="102">
        <f t="shared" si="5"/>
        <v>2913.3223699398659</v>
      </c>
      <c r="AB112" s="102">
        <f t="shared" si="5"/>
        <v>4577.4554181402418</v>
      </c>
      <c r="AC112" s="102">
        <f t="shared" si="5"/>
        <v>4484.6150427171679</v>
      </c>
      <c r="AD112" s="102">
        <f t="shared" si="5"/>
        <v>80804.734309272739</v>
      </c>
    </row>
    <row r="113" spans="1:30" x14ac:dyDescent="0.35">
      <c r="A113" s="50">
        <v>9</v>
      </c>
      <c r="B113" s="102">
        <f t="shared" si="6"/>
        <v>4988.9171573348385</v>
      </c>
      <c r="C113" s="102">
        <f t="shared" si="5"/>
        <v>8567.2534048689504</v>
      </c>
      <c r="D113" s="102">
        <f t="shared" si="5"/>
        <v>2472.5607329324639</v>
      </c>
      <c r="E113" s="102">
        <f t="shared" si="5"/>
        <v>4832.4676403075682</v>
      </c>
      <c r="F113" s="102">
        <f t="shared" si="5"/>
        <v>3543.8595542635003</v>
      </c>
      <c r="G113" s="102">
        <f t="shared" si="5"/>
        <v>4805.149234351331</v>
      </c>
      <c r="H113" s="102">
        <f t="shared" si="5"/>
        <v>3098.2891927022065</v>
      </c>
      <c r="I113" s="102">
        <f t="shared" si="5"/>
        <v>704.65187433798883</v>
      </c>
      <c r="J113" s="102">
        <f t="shared" si="5"/>
        <v>4020.453943598121</v>
      </c>
      <c r="K113" s="102">
        <f t="shared" si="5"/>
        <v>6337.6128620449254</v>
      </c>
      <c r="L113" s="102">
        <f t="shared" si="5"/>
        <v>2260.7051292555839</v>
      </c>
      <c r="M113" s="102">
        <f t="shared" si="5"/>
        <v>6901.35570512083</v>
      </c>
      <c r="N113" s="102">
        <f t="shared" si="5"/>
        <v>3806.21613602859</v>
      </c>
      <c r="O113" s="102">
        <f t="shared" si="5"/>
        <v>1683.504191601161</v>
      </c>
      <c r="P113" s="102">
        <f t="shared" si="5"/>
        <v>2110.1309107936245</v>
      </c>
      <c r="Q113" s="102">
        <f t="shared" si="5"/>
        <v>720.63935607600547</v>
      </c>
      <c r="R113" s="102">
        <f t="shared" si="5"/>
        <v>3971.617297820048</v>
      </c>
      <c r="S113" s="102">
        <f t="shared" si="5"/>
        <v>5121.2973239967268</v>
      </c>
      <c r="T113" s="102">
        <f t="shared" si="5"/>
        <v>3472.8158555625173</v>
      </c>
      <c r="U113" s="102">
        <f t="shared" si="5"/>
        <v>651.50250595124169</v>
      </c>
      <c r="V113" s="102">
        <f t="shared" si="5"/>
        <v>2990.4290930928587</v>
      </c>
      <c r="W113" s="102">
        <f t="shared" si="5"/>
        <v>6798.5203933804869</v>
      </c>
      <c r="X113" s="102">
        <f t="shared" si="5"/>
        <v>3319.693451540234</v>
      </c>
      <c r="Y113" s="102">
        <f t="shared" si="5"/>
        <v>6879.9835831541441</v>
      </c>
      <c r="Z113" s="102">
        <f t="shared" si="5"/>
        <v>1146.9668256366274</v>
      </c>
      <c r="AA113" s="102">
        <f t="shared" si="5"/>
        <v>4027.8472049150832</v>
      </c>
      <c r="AB113" s="102">
        <f t="shared" si="5"/>
        <v>6338.6151099310782</v>
      </c>
      <c r="AC113" s="102">
        <f t="shared" si="5"/>
        <v>6238.2658783560273</v>
      </c>
      <c r="AD113" s="102">
        <f t="shared" si="5"/>
        <v>111811.32154895477</v>
      </c>
    </row>
    <row r="114" spans="1:30" x14ac:dyDescent="0.35">
      <c r="A114" s="50">
        <v>10</v>
      </c>
      <c r="B114" s="102">
        <f t="shared" si="6"/>
        <v>6627.9086821349565</v>
      </c>
      <c r="C114" s="102">
        <f t="shared" si="5"/>
        <v>11398.249313744544</v>
      </c>
      <c r="D114" s="102">
        <f t="shared" si="5"/>
        <v>3291.1880411407437</v>
      </c>
      <c r="E114" s="102">
        <f t="shared" si="5"/>
        <v>6534.5629900199947</v>
      </c>
      <c r="F114" s="102">
        <f t="shared" si="5"/>
        <v>4708.2101507377156</v>
      </c>
      <c r="G114" s="102">
        <f t="shared" si="5"/>
        <v>6437.5121946852169</v>
      </c>
      <c r="H114" s="102">
        <f t="shared" si="5"/>
        <v>4136.1791088369073</v>
      </c>
      <c r="I114" s="102">
        <f t="shared" si="5"/>
        <v>962.04219509768507</v>
      </c>
      <c r="J114" s="102">
        <f t="shared" si="5"/>
        <v>5355.8841836819101</v>
      </c>
      <c r="K114" s="102">
        <f t="shared" si="5"/>
        <v>8479.056246140346</v>
      </c>
      <c r="L114" s="102">
        <f t="shared" si="5"/>
        <v>3007.5097234747168</v>
      </c>
      <c r="M114" s="102">
        <f t="shared" si="5"/>
        <v>9199.4234011370463</v>
      </c>
      <c r="N114" s="102">
        <f t="shared" si="5"/>
        <v>5082.3471342520916</v>
      </c>
      <c r="O114" s="102">
        <f t="shared" si="5"/>
        <v>2230.4880358756254</v>
      </c>
      <c r="P114" s="102">
        <f t="shared" si="5"/>
        <v>2812.9143181401955</v>
      </c>
      <c r="Q114" s="102">
        <f t="shared" si="5"/>
        <v>951.07894894487049</v>
      </c>
      <c r="R114" s="102">
        <f t="shared" si="5"/>
        <v>5315.0123622625088</v>
      </c>
      <c r="S114" s="102">
        <f t="shared" si="5"/>
        <v>6949.9597510421727</v>
      </c>
      <c r="T114" s="102">
        <f t="shared" si="5"/>
        <v>4611.5244293354672</v>
      </c>
      <c r="U114" s="102">
        <f t="shared" si="5"/>
        <v>870.46621374664539</v>
      </c>
      <c r="V114" s="102">
        <f t="shared" si="5"/>
        <v>4082.1884473750997</v>
      </c>
      <c r="W114" s="102">
        <f t="shared" si="5"/>
        <v>9136.1963420488373</v>
      </c>
      <c r="X114" s="102">
        <f t="shared" si="5"/>
        <v>4416.610469359357</v>
      </c>
      <c r="Y114" s="102">
        <f t="shared" si="5"/>
        <v>9173.5543885773532</v>
      </c>
      <c r="Z114" s="102">
        <f t="shared" si="5"/>
        <v>1525.8114409688576</v>
      </c>
      <c r="AA114" s="102">
        <f t="shared" si="5"/>
        <v>5383.1576090686294</v>
      </c>
      <c r="AB114" s="102">
        <f t="shared" si="5"/>
        <v>8483.189103120505</v>
      </c>
      <c r="AC114" s="102">
        <f t="shared" si="5"/>
        <v>8381.9071886776073</v>
      </c>
      <c r="AD114" s="102">
        <f t="shared" si="5"/>
        <v>149544.13241362758</v>
      </c>
    </row>
    <row r="115" spans="1:30" x14ac:dyDescent="0.35">
      <c r="A115" s="50">
        <v>11</v>
      </c>
      <c r="B115" s="102">
        <f t="shared" si="6"/>
        <v>8572.2636786591611</v>
      </c>
      <c r="C115" s="102">
        <f t="shared" si="5"/>
        <v>14761.12516929977</v>
      </c>
      <c r="D115" s="102">
        <f t="shared" si="5"/>
        <v>4264.0420085730157</v>
      </c>
      <c r="E115" s="102">
        <f t="shared" si="5"/>
        <v>8584.6729381709138</v>
      </c>
      <c r="F115" s="102">
        <f t="shared" si="5"/>
        <v>6089.5196671586646</v>
      </c>
      <c r="G115" s="102">
        <f t="shared" si="5"/>
        <v>8388.5045464600207</v>
      </c>
      <c r="H115" s="102">
        <f t="shared" si="5"/>
        <v>5372.8417891510726</v>
      </c>
      <c r="I115" s="102">
        <f t="shared" si="5"/>
        <v>1274.3737995462409</v>
      </c>
      <c r="J115" s="102">
        <f t="shared" si="5"/>
        <v>6944.0613558866207</v>
      </c>
      <c r="K115" s="102">
        <f t="shared" si="5"/>
        <v>11035.494553917511</v>
      </c>
      <c r="L115" s="102">
        <f t="shared" si="5"/>
        <v>3894.559887025157</v>
      </c>
      <c r="M115" s="102">
        <f t="shared" si="5"/>
        <v>11933.955654889514</v>
      </c>
      <c r="N115" s="102">
        <f t="shared" si="5"/>
        <v>6603.1674138984172</v>
      </c>
      <c r="O115" s="102">
        <f t="shared" si="5"/>
        <v>2877.7377469422258</v>
      </c>
      <c r="P115" s="102">
        <f t="shared" si="5"/>
        <v>3649.2111521252928</v>
      </c>
      <c r="Q115" s="102">
        <f t="shared" si="5"/>
        <v>1222.7497574881063</v>
      </c>
      <c r="R115" s="102">
        <f t="shared" si="5"/>
        <v>6919.1162511222137</v>
      </c>
      <c r="S115" s="102">
        <f t="shared" si="5"/>
        <v>9158.7651184404913</v>
      </c>
      <c r="T115" s="102">
        <f t="shared" si="5"/>
        <v>5961.7933229973714</v>
      </c>
      <c r="U115" s="102">
        <f t="shared" ref="C115:AD124" si="7">U84/$B$102</f>
        <v>1131.5550523487429</v>
      </c>
      <c r="V115" s="102">
        <f t="shared" si="7"/>
        <v>5406.852634721472</v>
      </c>
      <c r="W115" s="102">
        <f t="shared" si="7"/>
        <v>11937.518620946636</v>
      </c>
      <c r="X115" s="102">
        <f t="shared" si="7"/>
        <v>5719.5985302631798</v>
      </c>
      <c r="Y115" s="102">
        <f t="shared" si="7"/>
        <v>11903.433051107824</v>
      </c>
      <c r="Z115" s="102">
        <f t="shared" si="7"/>
        <v>1975.7885172013778</v>
      </c>
      <c r="AA115" s="102">
        <f t="shared" si="7"/>
        <v>6999.6274538598482</v>
      </c>
      <c r="AB115" s="102">
        <f t="shared" si="7"/>
        <v>11044.097131139106</v>
      </c>
      <c r="AC115" s="102">
        <f t="shared" si="7"/>
        <v>10950.352172787385</v>
      </c>
      <c r="AD115" s="102">
        <f t="shared" si="7"/>
        <v>194576.7789761273</v>
      </c>
    </row>
    <row r="116" spans="1:30" x14ac:dyDescent="0.35">
      <c r="A116" s="50">
        <v>12</v>
      </c>
      <c r="B116" s="102">
        <f t="shared" si="6"/>
        <v>10843.744467027585</v>
      </c>
      <c r="C116" s="102">
        <f t="shared" si="7"/>
        <v>18694.465901564741</v>
      </c>
      <c r="D116" s="102">
        <f t="shared" si="7"/>
        <v>5402.375557955108</v>
      </c>
      <c r="E116" s="102">
        <f t="shared" si="7"/>
        <v>11012.335844894882</v>
      </c>
      <c r="F116" s="102">
        <f t="shared" si="7"/>
        <v>7703.254188608631</v>
      </c>
      <c r="G116" s="102">
        <f t="shared" si="7"/>
        <v>10683.057184985095</v>
      </c>
      <c r="H116" s="102">
        <f t="shared" si="7"/>
        <v>6823.2712901925233</v>
      </c>
      <c r="I116" s="102">
        <f t="shared" si="7"/>
        <v>1646.6332841335629</v>
      </c>
      <c r="J116" s="102">
        <f t="shared" si="7"/>
        <v>8803.6020860767294</v>
      </c>
      <c r="K116" s="102">
        <f t="shared" si="7"/>
        <v>14038.959059311186</v>
      </c>
      <c r="L116" s="102">
        <f t="shared" si="7"/>
        <v>4932.0202168286851</v>
      </c>
      <c r="M116" s="102">
        <f t="shared" si="7"/>
        <v>15137.33158122854</v>
      </c>
      <c r="N116" s="102">
        <f t="shared" si="7"/>
        <v>8387.1778342863599</v>
      </c>
      <c r="O116" s="102">
        <f t="shared" si="7"/>
        <v>3632.1469711418144</v>
      </c>
      <c r="P116" s="102">
        <f t="shared" si="7"/>
        <v>4628.9315253176464</v>
      </c>
      <c r="Q116" s="102">
        <f t="shared" si="7"/>
        <v>1538.3292067064476</v>
      </c>
      <c r="R116" s="102">
        <f t="shared" si="7"/>
        <v>8804.1061539868242</v>
      </c>
      <c r="S116" s="102">
        <f t="shared" si="7"/>
        <v>11780.8518892434</v>
      </c>
      <c r="T116" s="102">
        <f t="shared" si="7"/>
        <v>7538.6086446285872</v>
      </c>
      <c r="U116" s="102">
        <f t="shared" si="7"/>
        <v>1437.9749948473457</v>
      </c>
      <c r="V116" s="102">
        <f t="shared" si="7"/>
        <v>6985.5423240800301</v>
      </c>
      <c r="W116" s="102">
        <f t="shared" si="7"/>
        <v>15239.839423723217</v>
      </c>
      <c r="X116" s="102">
        <f t="shared" si="7"/>
        <v>7243.604692202156</v>
      </c>
      <c r="Y116" s="102">
        <f t="shared" si="7"/>
        <v>15102.091941992538</v>
      </c>
      <c r="Z116" s="102">
        <f t="shared" si="7"/>
        <v>2502.0516513323378</v>
      </c>
      <c r="AA116" s="102">
        <f t="shared" si="7"/>
        <v>8897.1947809870217</v>
      </c>
      <c r="AB116" s="102">
        <f t="shared" si="7"/>
        <v>14053.581781451052</v>
      </c>
      <c r="AC116" s="102">
        <f t="shared" si="7"/>
        <v>13977.772156786503</v>
      </c>
      <c r="AD116" s="102">
        <f t="shared" si="7"/>
        <v>247470.85663552055</v>
      </c>
    </row>
    <row r="117" spans="1:30" x14ac:dyDescent="0.35">
      <c r="A117" s="50">
        <v>13</v>
      </c>
      <c r="B117" s="102">
        <f t="shared" si="6"/>
        <v>13463.609630980454</v>
      </c>
      <c r="C117" s="102">
        <f t="shared" si="7"/>
        <v>23236.001180702166</v>
      </c>
      <c r="D117" s="102">
        <f t="shared" si="7"/>
        <v>6717.1957230104672</v>
      </c>
      <c r="E117" s="102">
        <f t="shared" si="7"/>
        <v>13846.670339397942</v>
      </c>
      <c r="F117" s="102">
        <f t="shared" si="7"/>
        <v>9564.5220316782325</v>
      </c>
      <c r="G117" s="102">
        <f t="shared" si="7"/>
        <v>13345.647839754169</v>
      </c>
      <c r="H117" s="102">
        <f t="shared" si="7"/>
        <v>8502.1607566674502</v>
      </c>
      <c r="I117" s="102">
        <f t="shared" si="7"/>
        <v>2083.7515205925392</v>
      </c>
      <c r="J117" s="102">
        <f t="shared" si="7"/>
        <v>10952.725750443304</v>
      </c>
      <c r="K117" s="102">
        <f t="shared" si="7"/>
        <v>17520.876487033733</v>
      </c>
      <c r="L117" s="102">
        <f t="shared" si="7"/>
        <v>6129.8294881332522</v>
      </c>
      <c r="M117" s="102">
        <f t="shared" si="7"/>
        <v>18841.251798870046</v>
      </c>
      <c r="N117" s="102">
        <f t="shared" si="7"/>
        <v>10452.510239354891</v>
      </c>
      <c r="O117" s="102">
        <f t="shared" si="7"/>
        <v>4500.4357406239969</v>
      </c>
      <c r="P117" s="102">
        <f t="shared" si="7"/>
        <v>5761.7781766933213</v>
      </c>
      <c r="Q117" s="102">
        <f t="shared" si="7"/>
        <v>1900.4181992742765</v>
      </c>
      <c r="R117" s="102">
        <f t="shared" si="7"/>
        <v>10989.781243984497</v>
      </c>
      <c r="S117" s="102">
        <f t="shared" si="7"/>
        <v>14848.928503216155</v>
      </c>
      <c r="T117" s="102">
        <f t="shared" si="7"/>
        <v>9356.6045357073181</v>
      </c>
      <c r="U117" s="102">
        <f t="shared" si="7"/>
        <v>1792.8691669444268</v>
      </c>
      <c r="V117" s="102">
        <f t="shared" si="7"/>
        <v>8839.141361863205</v>
      </c>
      <c r="W117" s="102">
        <f t="shared" si="7"/>
        <v>19079.886551093019</v>
      </c>
      <c r="X117" s="102">
        <f t="shared" si="7"/>
        <v>9003.244578776721</v>
      </c>
      <c r="Y117" s="102">
        <f t="shared" si="7"/>
        <v>18801.328598105076</v>
      </c>
      <c r="Z117" s="102">
        <f t="shared" si="7"/>
        <v>3109.6398424872709</v>
      </c>
      <c r="AA117" s="102">
        <f t="shared" si="7"/>
        <v>11095.410031690019</v>
      </c>
      <c r="AB117" s="102">
        <f t="shared" si="7"/>
        <v>17543.282659859455</v>
      </c>
      <c r="AC117" s="102">
        <f t="shared" si="7"/>
        <v>17497.764700541877</v>
      </c>
      <c r="AD117" s="102">
        <f t="shared" si="7"/>
        <v>308777.26667747932</v>
      </c>
    </row>
    <row r="118" spans="1:30" x14ac:dyDescent="0.35">
      <c r="A118" s="50">
        <v>14</v>
      </c>
      <c r="B118" s="102">
        <f t="shared" si="6"/>
        <v>16452.667205143633</v>
      </c>
      <c r="C118" s="102">
        <f t="shared" si="7"/>
        <v>28422.694886637561</v>
      </c>
      <c r="D118" s="102">
        <f t="shared" si="7"/>
        <v>8219.2892898314949</v>
      </c>
      <c r="E118" s="102">
        <f t="shared" si="7"/>
        <v>17116.4138278959</v>
      </c>
      <c r="F118" s="102">
        <f t="shared" si="7"/>
        <v>11688.11151462441</v>
      </c>
      <c r="G118" s="102">
        <f t="shared" si="7"/>
        <v>16400.346195332597</v>
      </c>
      <c r="H118" s="102">
        <f t="shared" si="7"/>
        <v>10423.933177611012</v>
      </c>
      <c r="I118" s="102">
        <f t="shared" si="7"/>
        <v>2590.6082258810852</v>
      </c>
      <c r="J118" s="102">
        <f t="shared" si="7"/>
        <v>13409.295678311973</v>
      </c>
      <c r="K118" s="102">
        <f t="shared" si="7"/>
        <v>21512.129831931492</v>
      </c>
      <c r="L118" s="102">
        <f t="shared" si="7"/>
        <v>7497.724289831639</v>
      </c>
      <c r="M118" s="102">
        <f t="shared" si="7"/>
        <v>23076.808507570768</v>
      </c>
      <c r="N118" s="102">
        <f t="shared" si="7"/>
        <v>12816.965116982718</v>
      </c>
      <c r="O118" s="102">
        <f t="shared" si="7"/>
        <v>5489.1691135813871</v>
      </c>
      <c r="P118" s="102">
        <f t="shared" si="7"/>
        <v>7057.2678827637337</v>
      </c>
      <c r="Q118" s="102">
        <f t="shared" si="7"/>
        <v>2311.5495153213537</v>
      </c>
      <c r="R118" s="102">
        <f t="shared" si="7"/>
        <v>13495.600631679881</v>
      </c>
      <c r="S118" s="102">
        <f t="shared" si="7"/>
        <v>18395.311364181598</v>
      </c>
      <c r="T118" s="102">
        <f t="shared" si="7"/>
        <v>11430.10044548507</v>
      </c>
      <c r="U118" s="102">
        <f t="shared" si="7"/>
        <v>2199.3242326986283</v>
      </c>
      <c r="V118" s="102">
        <f t="shared" si="7"/>
        <v>10988.316230104687</v>
      </c>
      <c r="W118" s="102">
        <f t="shared" si="7"/>
        <v>23493.824051724176</v>
      </c>
      <c r="X118" s="102">
        <f t="shared" si="7"/>
        <v>11012.837053762123</v>
      </c>
      <c r="Y118" s="102">
        <f t="shared" si="7"/>
        <v>23032.335284408335</v>
      </c>
      <c r="Z118" s="102">
        <f t="shared" si="7"/>
        <v>3803.4894885120398</v>
      </c>
      <c r="AA118" s="102">
        <f t="shared" si="7"/>
        <v>13613.475345300205</v>
      </c>
      <c r="AB118" s="102">
        <f t="shared" si="7"/>
        <v>21544.296902216774</v>
      </c>
      <c r="AC118" s="102">
        <f t="shared" si="7"/>
        <v>21543.409399298496</v>
      </c>
      <c r="AD118" s="102">
        <f t="shared" si="7"/>
        <v>379037.29468862474</v>
      </c>
    </row>
    <row r="119" spans="1:30" x14ac:dyDescent="0.35">
      <c r="A119" s="50">
        <v>15</v>
      </c>
      <c r="B119" s="102">
        <f t="shared" si="6"/>
        <v>19831.318572178498</v>
      </c>
      <c r="C119" s="102">
        <f t="shared" si="7"/>
        <v>34290.819029009152</v>
      </c>
      <c r="D119" s="102">
        <f t="shared" si="7"/>
        <v>9919.2439894848649</v>
      </c>
      <c r="E119" s="102">
        <f t="shared" si="7"/>
        <v>20849.954817803085</v>
      </c>
      <c r="F119" s="102">
        <f t="shared" si="7"/>
        <v>14088.522130756746</v>
      </c>
      <c r="G119" s="102">
        <f t="shared" si="7"/>
        <v>19870.851385635509</v>
      </c>
      <c r="H119" s="102">
        <f t="shared" si="7"/>
        <v>12602.766865264981</v>
      </c>
      <c r="I119" s="102">
        <f t="shared" si="7"/>
        <v>3172.0358565503921</v>
      </c>
      <c r="J119" s="102">
        <f t="shared" si="7"/>
        <v>16190.853227314019</v>
      </c>
      <c r="K119" s="102">
        <f t="shared" si="7"/>
        <v>26043.108836357409</v>
      </c>
      <c r="L119" s="102">
        <f t="shared" si="7"/>
        <v>9045.2585508799602</v>
      </c>
      <c r="M119" s="102">
        <f t="shared" si="7"/>
        <v>27874.543470899745</v>
      </c>
      <c r="N119" s="102">
        <f t="shared" si="7"/>
        <v>15498.042802104294</v>
      </c>
      <c r="O119" s="102">
        <f t="shared" si="7"/>
        <v>6604.772529775244</v>
      </c>
      <c r="P119" s="102">
        <f t="shared" si="7"/>
        <v>8524.7491740965306</v>
      </c>
      <c r="Q119" s="102">
        <f t="shared" si="7"/>
        <v>2774.1947151549016</v>
      </c>
      <c r="R119" s="102">
        <f t="shared" si="7"/>
        <v>16340.714872536906</v>
      </c>
      <c r="S119" s="102">
        <f t="shared" si="7"/>
        <v>22451.956884598316</v>
      </c>
      <c r="T119" s="102">
        <f t="shared" si="7"/>
        <v>13773.131884282684</v>
      </c>
      <c r="U119" s="102">
        <f t="shared" si="7"/>
        <v>2660.3756882259427</v>
      </c>
      <c r="V119" s="102">
        <f t="shared" si="7"/>
        <v>13453.5326237307</v>
      </c>
      <c r="W119" s="102">
        <f t="shared" si="7"/>
        <v>28517.302764576776</v>
      </c>
      <c r="X119" s="102">
        <f t="shared" si="7"/>
        <v>13286.432868988932</v>
      </c>
      <c r="Y119" s="102">
        <f t="shared" si="7"/>
        <v>27825.756563874686</v>
      </c>
      <c r="Z119" s="102">
        <f t="shared" si="7"/>
        <v>4588.4442967863788</v>
      </c>
      <c r="AA119" s="102">
        <f t="shared" si="7"/>
        <v>16470.27714542747</v>
      </c>
      <c r="AB119" s="102">
        <f t="shared" si="7"/>
        <v>26087.229411156415</v>
      </c>
      <c r="AC119" s="102">
        <f t="shared" si="7"/>
        <v>26147.31438475446</v>
      </c>
      <c r="AD119" s="102">
        <f t="shared" si="7"/>
        <v>458783.50534220482</v>
      </c>
    </row>
    <row r="120" spans="1:30" x14ac:dyDescent="0.35">
      <c r="A120" s="50">
        <v>16</v>
      </c>
      <c r="B120" s="102">
        <f t="shared" si="6"/>
        <v>23619.595243202399</v>
      </c>
      <c r="C120" s="102">
        <f t="shared" si="7"/>
        <v>40876.015743191325</v>
      </c>
      <c r="D120" s="102">
        <f t="shared" si="7"/>
        <v>11827.466277988395</v>
      </c>
      <c r="E120" s="102">
        <f t="shared" si="7"/>
        <v>25075.360420957793</v>
      </c>
      <c r="F120" s="102">
        <f t="shared" si="7"/>
        <v>16779.990668268656</v>
      </c>
      <c r="G120" s="102">
        <f t="shared" si="7"/>
        <v>23780.523606442221</v>
      </c>
      <c r="H120" s="102">
        <f t="shared" si="7"/>
        <v>15052.616876598999</v>
      </c>
      <c r="I120" s="102">
        <f t="shared" si="7"/>
        <v>3832.8229666190127</v>
      </c>
      <c r="J120" s="102">
        <f t="shared" si="7"/>
        <v>19314.646387704735</v>
      </c>
      <c r="K120" s="102">
        <f t="shared" si="7"/>
        <v>31143.752501535364</v>
      </c>
      <c r="L120" s="102">
        <f t="shared" si="7"/>
        <v>10781.819916071468</v>
      </c>
      <c r="M120" s="102">
        <f t="shared" si="7"/>
        <v>33264.496711489701</v>
      </c>
      <c r="N120" s="102">
        <f t="shared" si="7"/>
        <v>18512.969715208092</v>
      </c>
      <c r="O120" s="102">
        <f t="shared" si="7"/>
        <v>7853.5446542597947</v>
      </c>
      <c r="P120" s="102">
        <f t="shared" si="7"/>
        <v>10173.417214572766</v>
      </c>
      <c r="Q120" s="102">
        <f t="shared" si="7"/>
        <v>3290.7698997752932</v>
      </c>
      <c r="R120" s="102">
        <f t="shared" si="7"/>
        <v>19543.992507779909</v>
      </c>
      <c r="S120" s="102">
        <f t="shared" si="7"/>
        <v>27050.488870575584</v>
      </c>
      <c r="T120" s="102">
        <f t="shared" si="7"/>
        <v>16399.476182902064</v>
      </c>
      <c r="U120" s="102">
        <f t="shared" si="7"/>
        <v>3179.0123152260626</v>
      </c>
      <c r="V120" s="102">
        <f t="shared" si="7"/>
        <v>16255.069740832516</v>
      </c>
      <c r="W120" s="102">
        <f t="shared" si="7"/>
        <v>34185.503048888968</v>
      </c>
      <c r="X120" s="102">
        <f t="shared" si="7"/>
        <v>15837.838690866898</v>
      </c>
      <c r="Y120" s="102">
        <f t="shared" si="7"/>
        <v>33211.737656067904</v>
      </c>
      <c r="Z120" s="102">
        <f t="shared" si="7"/>
        <v>5469.2635957267757</v>
      </c>
      <c r="AA120" s="102">
        <f t="shared" si="7"/>
        <v>19684.413560633009</v>
      </c>
      <c r="AB120" s="102">
        <f t="shared" si="7"/>
        <v>31202.235176093385</v>
      </c>
      <c r="AC120" s="102">
        <f t="shared" si="7"/>
        <v>31341.655632412851</v>
      </c>
      <c r="AD120" s="102">
        <f t="shared" si="7"/>
        <v>548540.4957818921</v>
      </c>
    </row>
    <row r="121" spans="1:30" x14ac:dyDescent="0.35">
      <c r="A121" s="50">
        <v>17</v>
      </c>
      <c r="B121" s="102">
        <f t="shared" si="6"/>
        <v>27837.190074565409</v>
      </c>
      <c r="C121" s="102">
        <f t="shared" si="7"/>
        <v>48213.349955836042</v>
      </c>
      <c r="D121" s="102">
        <f t="shared" si="7"/>
        <v>13954.196445041369</v>
      </c>
      <c r="E121" s="102">
        <f t="shared" si="7"/>
        <v>29820.400027198411</v>
      </c>
      <c r="F121" s="102">
        <f t="shared" si="7"/>
        <v>19776.513379299777</v>
      </c>
      <c r="G121" s="102">
        <f t="shared" si="7"/>
        <v>28152.411101203674</v>
      </c>
      <c r="H121" s="102">
        <f t="shared" si="7"/>
        <v>17787.233252288916</v>
      </c>
      <c r="I121" s="102">
        <f t="shared" si="7"/>
        <v>4577.7171322903605</v>
      </c>
      <c r="J121" s="102">
        <f t="shared" si="7"/>
        <v>22797.65410198419</v>
      </c>
      <c r="K121" s="102">
        <f t="shared" si="7"/>
        <v>36843.585339833124</v>
      </c>
      <c r="L121" s="102">
        <f t="shared" si="7"/>
        <v>12716.643656554214</v>
      </c>
      <c r="M121" s="102">
        <f t="shared" si="7"/>
        <v>39276.247929246507</v>
      </c>
      <c r="N121" s="102">
        <f t="shared" si="7"/>
        <v>21878.720706014341</v>
      </c>
      <c r="O121" s="102">
        <f t="shared" si="7"/>
        <v>9241.6682606893355</v>
      </c>
      <c r="P121" s="102">
        <f t="shared" si="7"/>
        <v>12012.326457489315</v>
      </c>
      <c r="Q121" s="102">
        <f t="shared" si="7"/>
        <v>3863.640581797848</v>
      </c>
      <c r="R121" s="102">
        <f t="shared" si="7"/>
        <v>23124.042702023777</v>
      </c>
      <c r="S121" s="102">
        <f t="shared" si="7"/>
        <v>32222.222186604897</v>
      </c>
      <c r="T121" s="102">
        <f t="shared" si="7"/>
        <v>19322.674349139706</v>
      </c>
      <c r="U121" s="102">
        <f t="shared" si="7"/>
        <v>3758.1799750706527</v>
      </c>
      <c r="V121" s="102">
        <f t="shared" si="7"/>
        <v>19413.032727014241</v>
      </c>
      <c r="W121" s="102">
        <f t="shared" si="7"/>
        <v>40533.171351413381</v>
      </c>
      <c r="X121" s="102">
        <f t="shared" si="7"/>
        <v>18680.637510723467</v>
      </c>
      <c r="Y121" s="102">
        <f t="shared" si="7"/>
        <v>39219.965576900184</v>
      </c>
      <c r="Z121" s="102">
        <f t="shared" si="7"/>
        <v>6450.6293949163937</v>
      </c>
      <c r="AA121" s="102">
        <f t="shared" si="7"/>
        <v>23274.217789847382</v>
      </c>
      <c r="AB121" s="102">
        <f t="shared" si="7"/>
        <v>36919.055371170318</v>
      </c>
      <c r="AC121" s="102">
        <f t="shared" si="7"/>
        <v>37158.210595103723</v>
      </c>
      <c r="AD121" s="102">
        <f t="shared" si="7"/>
        <v>648825.53793126077</v>
      </c>
    </row>
    <row r="122" spans="1:30" x14ac:dyDescent="0.35">
      <c r="A122" s="50">
        <v>18</v>
      </c>
      <c r="B122" s="102">
        <f t="shared" si="6"/>
        <v>32503.484058780519</v>
      </c>
      <c r="C122" s="102">
        <f t="shared" si="7"/>
        <v>56337.354621607912</v>
      </c>
      <c r="D122" s="102">
        <f t="shared" si="7"/>
        <v>16309.521595305281</v>
      </c>
      <c r="E122" s="102">
        <f t="shared" si="7"/>
        <v>35112.565886434088</v>
      </c>
      <c r="F122" s="102">
        <f t="shared" si="7"/>
        <v>23091.865006145468</v>
      </c>
      <c r="G122" s="102">
        <f t="shared" si="7"/>
        <v>33009.273445189909</v>
      </c>
      <c r="H122" s="102">
        <f t="shared" si="7"/>
        <v>20820.176716125352</v>
      </c>
      <c r="I122" s="102">
        <f t="shared" si="7"/>
        <v>5411.4275219108986</v>
      </c>
      <c r="J122" s="102">
        <f t="shared" si="7"/>
        <v>26656.607170320589</v>
      </c>
      <c r="K122" s="102">
        <f t="shared" si="7"/>
        <v>43171.748624609601</v>
      </c>
      <c r="L122" s="102">
        <f t="shared" si="7"/>
        <v>14858.824617637589</v>
      </c>
      <c r="M122" s="102">
        <f t="shared" si="7"/>
        <v>45938.952118601876</v>
      </c>
      <c r="N122" s="102">
        <f t="shared" si="7"/>
        <v>25612.038288740438</v>
      </c>
      <c r="O122" s="102">
        <f t="shared" si="7"/>
        <v>10775.21955752105</v>
      </c>
      <c r="P122" s="102">
        <f t="shared" si="7"/>
        <v>14050.401529397916</v>
      </c>
      <c r="Q122" s="102">
        <f t="shared" si="7"/>
        <v>4495.1258511897895</v>
      </c>
      <c r="R122" s="102">
        <f t="shared" si="7"/>
        <v>27099.234760716783</v>
      </c>
      <c r="S122" s="102">
        <f t="shared" si="7"/>
        <v>37998.183403324219</v>
      </c>
      <c r="T122" s="102">
        <f t="shared" si="7"/>
        <v>22556.049820433993</v>
      </c>
      <c r="U122" s="102">
        <f t="shared" si="7"/>
        <v>4400.7848763739321</v>
      </c>
      <c r="V122" s="102">
        <f t="shared" si="7"/>
        <v>22947.363608313175</v>
      </c>
      <c r="W122" s="102">
        <f t="shared" si="7"/>
        <v>47594.651830239563</v>
      </c>
      <c r="X122" s="102">
        <f t="shared" si="7"/>
        <v>21828.206176005631</v>
      </c>
      <c r="Y122" s="102">
        <f t="shared" si="7"/>
        <v>45879.704522750646</v>
      </c>
      <c r="Z122" s="102">
        <f t="shared" si="7"/>
        <v>7537.1524489742496</v>
      </c>
      <c r="AA122" s="102">
        <f t="shared" si="7"/>
        <v>27257.778229246942</v>
      </c>
      <c r="AB122" s="102">
        <f t="shared" si="7"/>
        <v>43267.048479138517</v>
      </c>
      <c r="AC122" s="102">
        <f t="shared" si="7"/>
        <v>43628.387285949415</v>
      </c>
      <c r="AD122" s="102">
        <f t="shared" si="7"/>
        <v>760149.13205098547</v>
      </c>
    </row>
    <row r="123" spans="1:30" x14ac:dyDescent="0.35">
      <c r="A123" s="50">
        <v>19</v>
      </c>
      <c r="B123" s="102">
        <f t="shared" ref="B123:B131" si="8">B92/$B$102</f>
        <v>37637.569541204459</v>
      </c>
      <c r="C123" s="102">
        <f t="shared" si="7"/>
        <v>65282.06995563789</v>
      </c>
      <c r="D123" s="102">
        <f t="shared" si="7"/>
        <v>18903.386909705896</v>
      </c>
      <c r="E123" s="102">
        <f t="shared" si="7"/>
        <v>40979.091160007258</v>
      </c>
      <c r="F123" s="102">
        <f t="shared" si="7"/>
        <v>26739.615269314814</v>
      </c>
      <c r="G123" s="102">
        <f t="shared" si="7"/>
        <v>38373.601824246951</v>
      </c>
      <c r="H123" s="102">
        <f t="shared" si="7"/>
        <v>24164.832317548695</v>
      </c>
      <c r="I123" s="102">
        <f t="shared" si="7"/>
        <v>6338.6271717290701</v>
      </c>
      <c r="J123" s="102">
        <f t="shared" si="7"/>
        <v>30908.006394374035</v>
      </c>
      <c r="K123" s="102">
        <f t="shared" si="7"/>
        <v>50157.02758251928</v>
      </c>
      <c r="L123" s="102">
        <f t="shared" si="7"/>
        <v>17217.327580321635</v>
      </c>
      <c r="M123" s="102">
        <f t="shared" si="7"/>
        <v>53281.370491840855</v>
      </c>
      <c r="N123" s="102">
        <f t="shared" si="7"/>
        <v>29729.449359417958</v>
      </c>
      <c r="O123" s="102">
        <f t="shared" si="7"/>
        <v>12460.176258534781</v>
      </c>
      <c r="P123" s="102">
        <f t="shared" si="7"/>
        <v>16296.446679850109</v>
      </c>
      <c r="Q123" s="102">
        <f t="shared" si="7"/>
        <v>5187.5019733866129</v>
      </c>
      <c r="R123" s="102">
        <f t="shared" si="7"/>
        <v>31487.715116281823</v>
      </c>
      <c r="S123" s="102">
        <f t="shared" si="7"/>
        <v>44409.128965348937</v>
      </c>
      <c r="T123" s="102">
        <f t="shared" si="7"/>
        <v>26112.724710530401</v>
      </c>
      <c r="U123" s="102">
        <f t="shared" si="7"/>
        <v>5109.6964158896726</v>
      </c>
      <c r="V123" s="102">
        <f t="shared" si="7"/>
        <v>26877.850971000113</v>
      </c>
      <c r="W123" s="102">
        <f t="shared" si="7"/>
        <v>55403.913955403121</v>
      </c>
      <c r="X123" s="102">
        <f t="shared" si="7"/>
        <v>25293.730594456283</v>
      </c>
      <c r="Y123" s="102">
        <f t="shared" si="7"/>
        <v>53219.826596506202</v>
      </c>
      <c r="Z123" s="102">
        <f t="shared" si="7"/>
        <v>8733.377516253282</v>
      </c>
      <c r="AA123" s="102">
        <f t="shared" si="7"/>
        <v>31652.955974197506</v>
      </c>
      <c r="AB123" s="102">
        <f t="shared" si="7"/>
        <v>50275.217379766618</v>
      </c>
      <c r="AC123" s="102">
        <f t="shared" si="7"/>
        <v>50783.249658349094</v>
      </c>
      <c r="AD123" s="102">
        <f t="shared" si="7"/>
        <v>883015.48832362331</v>
      </c>
    </row>
    <row r="124" spans="1:30" x14ac:dyDescent="0.35">
      <c r="A124" s="50">
        <v>20</v>
      </c>
      <c r="B124" s="102">
        <f t="shared" si="8"/>
        <v>43258.270511834206</v>
      </c>
      <c r="C124" s="102">
        <f t="shared" si="7"/>
        <v>75081.077748788186</v>
      </c>
      <c r="D124" s="102">
        <f t="shared" si="7"/>
        <v>21745.605497793171</v>
      </c>
      <c r="E124" s="102">
        <f t="shared" si="7"/>
        <v>47446.965874928523</v>
      </c>
      <c r="F124" s="102">
        <f t="shared" si="7"/>
        <v>30733.143278542462</v>
      </c>
      <c r="G124" s="102">
        <f t="shared" si="7"/>
        <v>44267.636841883286</v>
      </c>
      <c r="H124" s="102">
        <f t="shared" si="7"/>
        <v>27834.421386420476</v>
      </c>
      <c r="I124" s="102">
        <f t="shared" si="7"/>
        <v>7363.9550149808392</v>
      </c>
      <c r="J124" s="102">
        <f t="shared" si="7"/>
        <v>35568.138457903355</v>
      </c>
      <c r="K124" s="102">
        <f t="shared" si="7"/>
        <v>57827.875251860569</v>
      </c>
      <c r="L124" s="102">
        <f t="shared" si="7"/>
        <v>19800.996323803312</v>
      </c>
      <c r="M124" s="102">
        <f t="shared" si="7"/>
        <v>61331.897554246527</v>
      </c>
      <c r="N124" s="102">
        <f t="shared" si="7"/>
        <v>34247.279846842299</v>
      </c>
      <c r="O124" s="102">
        <f t="shared" si="7"/>
        <v>14302.424627194372</v>
      </c>
      <c r="P124" s="102">
        <f t="shared" si="7"/>
        <v>18759.154055407667</v>
      </c>
      <c r="Q124" s="102">
        <f t="shared" si="7"/>
        <v>5943.0055243559809</v>
      </c>
      <c r="R124" s="102">
        <f t="shared" si="7"/>
        <v>36307.422234005746</v>
      </c>
      <c r="S124" s="102">
        <f t="shared" si="7"/>
        <v>51485.561296277585</v>
      </c>
      <c r="T124" s="102">
        <f t="shared" si="7"/>
        <v>30005.634005952576</v>
      </c>
      <c r="U124" s="102">
        <f t="shared" si="7"/>
        <v>5887.7496691247334</v>
      </c>
      <c r="V124" s="102">
        <f t="shared" si="7"/>
        <v>31224.138590913713</v>
      </c>
      <c r="W124" s="102">
        <f t="shared" si="7"/>
        <v>63994.576793379296</v>
      </c>
      <c r="X124" s="102">
        <f t="shared" ref="C124:AD131" si="9">X93/$B$102</f>
        <v>29090.21903259254</v>
      </c>
      <c r="Y124" s="102">
        <f t="shared" si="9"/>
        <v>61268.838714176949</v>
      </c>
      <c r="Z124" s="102">
        <f t="shared" si="9"/>
        <v>10043.787958184084</v>
      </c>
      <c r="AA124" s="102">
        <f t="shared" si="9"/>
        <v>36477.400165826286</v>
      </c>
      <c r="AB124" s="102">
        <f t="shared" si="9"/>
        <v>57972.23312171307</v>
      </c>
      <c r="AC124" s="102">
        <f t="shared" si="9"/>
        <v>58653.539934183646</v>
      </c>
      <c r="AD124" s="102">
        <f t="shared" si="9"/>
        <v>1017922.9493131152</v>
      </c>
    </row>
    <row r="125" spans="1:30" x14ac:dyDescent="0.35">
      <c r="A125" s="50">
        <v>21</v>
      </c>
      <c r="B125" s="102">
        <f t="shared" si="8"/>
        <v>49384.160475542783</v>
      </c>
      <c r="C125" s="102">
        <f t="shared" si="9"/>
        <v>85767.531608958569</v>
      </c>
      <c r="D125" s="102">
        <f t="shared" si="9"/>
        <v>24845.867082483852</v>
      </c>
      <c r="E125" s="102">
        <f t="shared" si="9"/>
        <v>54542.951121404134</v>
      </c>
      <c r="F125" s="102">
        <f t="shared" si="9"/>
        <v>35085.650224161589</v>
      </c>
      <c r="G125" s="102">
        <f t="shared" si="9"/>
        <v>50713.384270415372</v>
      </c>
      <c r="H125" s="102">
        <f t="shared" si="9"/>
        <v>31842.012086889841</v>
      </c>
      <c r="I125" s="102">
        <f t="shared" si="9"/>
        <v>8492.0177021233267</v>
      </c>
      <c r="J125" s="102">
        <f t="shared" si="9"/>
        <v>40653.089931008079</v>
      </c>
      <c r="K125" s="102">
        <f t="shared" si="9"/>
        <v>66212.433570077294</v>
      </c>
      <c r="L125" s="102">
        <f t="shared" si="9"/>
        <v>22618.561611766512</v>
      </c>
      <c r="M125" s="102">
        <f t="shared" si="9"/>
        <v>70118.584987767885</v>
      </c>
      <c r="N125" s="102">
        <f t="shared" si="9"/>
        <v>39181.667648151561</v>
      </c>
      <c r="O125" s="102">
        <f t="shared" si="9"/>
        <v>16307.765672523763</v>
      </c>
      <c r="P125" s="102">
        <f t="shared" si="9"/>
        <v>21447.110998536391</v>
      </c>
      <c r="Q125" s="102">
        <f t="shared" si="9"/>
        <v>6763.8361434201133</v>
      </c>
      <c r="R125" s="102">
        <f t="shared" si="9"/>
        <v>41576.099788753352</v>
      </c>
      <c r="S125" s="102">
        <f t="shared" si="9"/>
        <v>59257.743169729358</v>
      </c>
      <c r="T125" s="102">
        <f t="shared" si="9"/>
        <v>34247.538065476809</v>
      </c>
      <c r="U125" s="102">
        <f t="shared" si="9"/>
        <v>6737.747590066484</v>
      </c>
      <c r="V125" s="102">
        <f t="shared" si="9"/>
        <v>36005.733173561741</v>
      </c>
      <c r="W125" s="102">
        <f t="shared" si="9"/>
        <v>73399.930527492892</v>
      </c>
      <c r="X125" s="102">
        <f t="shared" si="9"/>
        <v>33230.513835297323</v>
      </c>
      <c r="Y125" s="102">
        <f t="shared" si="9"/>
        <v>70054.906343392242</v>
      </c>
      <c r="Z125" s="102">
        <f t="shared" si="9"/>
        <v>11472.809792364375</v>
      </c>
      <c r="AA125" s="102">
        <f t="shared" si="9"/>
        <v>41748.561547397039</v>
      </c>
      <c r="AB125" s="102">
        <f t="shared" si="9"/>
        <v>66386.455937473263</v>
      </c>
      <c r="AC125" s="102">
        <f t="shared" si="9"/>
        <v>67269.698388567092</v>
      </c>
      <c r="AD125" s="102">
        <f t="shared" si="9"/>
        <v>1165364.3632948028</v>
      </c>
    </row>
    <row r="126" spans="1:30" x14ac:dyDescent="0.35">
      <c r="A126" s="50">
        <v>22</v>
      </c>
      <c r="B126" s="102">
        <f t="shared" si="8"/>
        <v>56033.578296564418</v>
      </c>
      <c r="C126" s="102">
        <f t="shared" si="9"/>
        <v>97374.183792009149</v>
      </c>
      <c r="D126" s="102">
        <f t="shared" si="9"/>
        <v>28213.745707141985</v>
      </c>
      <c r="E126" s="102">
        <f t="shared" si="9"/>
        <v>62293.591764595127</v>
      </c>
      <c r="F126" s="102">
        <f t="shared" si="9"/>
        <v>39810.170629903223</v>
      </c>
      <c r="G126" s="102">
        <f t="shared" si="9"/>
        <v>57732.629074617587</v>
      </c>
      <c r="H126" s="102">
        <f t="shared" si="9"/>
        <v>36200.528796504026</v>
      </c>
      <c r="I126" s="102">
        <f t="shared" si="9"/>
        <v>9727.391242690579</v>
      </c>
      <c r="J126" s="102">
        <f t="shared" si="9"/>
        <v>46178.759702635783</v>
      </c>
      <c r="K126" s="102">
        <f t="shared" si="9"/>
        <v>75338.552134915692</v>
      </c>
      <c r="L126" s="102">
        <f t="shared" si="9"/>
        <v>25678.648277785778</v>
      </c>
      <c r="M126" s="102">
        <f t="shared" si="9"/>
        <v>79669.162860509809</v>
      </c>
      <c r="N126" s="102">
        <f t="shared" si="9"/>
        <v>44548.574125782361</v>
      </c>
      <c r="O126" s="102">
        <f t="shared" si="9"/>
        <v>18481.920636046754</v>
      </c>
      <c r="P126" s="102">
        <f t="shared" si="9"/>
        <v>24368.806529417456</v>
      </c>
      <c r="Q126" s="102">
        <f t="shared" si="9"/>
        <v>7652.1589672076907</v>
      </c>
      <c r="R126" s="102">
        <f t="shared" si="9"/>
        <v>47311.30838968134</v>
      </c>
      <c r="S126" s="102">
        <f t="shared" si="9"/>
        <v>67755.710609153539</v>
      </c>
      <c r="T126" s="102">
        <f t="shared" si="9"/>
        <v>38851.033700300184</v>
      </c>
      <c r="U126" s="102">
        <f t="shared" si="9"/>
        <v>7662.4629668730067</v>
      </c>
      <c r="V126" s="102">
        <f t="shared" si="9"/>
        <v>41242.011334869632</v>
      </c>
      <c r="W126" s="102">
        <f t="shared" si="9"/>
        <v>83652.95565130141</v>
      </c>
      <c r="X126" s="102">
        <f t="shared" si="9"/>
        <v>37727.301823704409</v>
      </c>
      <c r="Y126" s="102">
        <f t="shared" si="9"/>
        <v>79605.874586901788</v>
      </c>
      <c r="Z126" s="102">
        <f t="shared" si="9"/>
        <v>13024.815288392852</v>
      </c>
      <c r="AA126" s="102">
        <f t="shared" si="9"/>
        <v>47483.704518565799</v>
      </c>
      <c r="AB126" s="102">
        <f t="shared" si="9"/>
        <v>75545.953943232264</v>
      </c>
      <c r="AC126" s="102">
        <f t="shared" si="9"/>
        <v>76661.880993550745</v>
      </c>
      <c r="AD126" s="102">
        <f t="shared" si="9"/>
        <v>1325827.4163448545</v>
      </c>
    </row>
    <row r="127" spans="1:30" x14ac:dyDescent="0.35">
      <c r="A127" s="50">
        <v>23</v>
      </c>
      <c r="B127" s="102">
        <f t="shared" si="8"/>
        <v>63224.64233253547</v>
      </c>
      <c r="C127" s="102">
        <f t="shared" si="9"/>
        <v>109933.40915126065</v>
      </c>
      <c r="D127" s="102">
        <f t="shared" si="9"/>
        <v>31858.706616452233</v>
      </c>
      <c r="E127" s="102">
        <f t="shared" si="9"/>
        <v>70725.227888883994</v>
      </c>
      <c r="F127" s="102">
        <f t="shared" si="9"/>
        <v>44919.582391023505</v>
      </c>
      <c r="G127" s="102">
        <f t="shared" si="9"/>
        <v>65346.947970665897</v>
      </c>
      <c r="H127" s="102">
        <f t="shared" si="9"/>
        <v>40922.760491142879</v>
      </c>
      <c r="I127" s="102">
        <f t="shared" si="9"/>
        <v>11074.622493599973</v>
      </c>
      <c r="J127" s="102">
        <f t="shared" si="9"/>
        <v>52160.870084338188</v>
      </c>
      <c r="K127" s="102">
        <f t="shared" si="9"/>
        <v>85233.804994599355</v>
      </c>
      <c r="L127" s="102">
        <f t="shared" si="9"/>
        <v>28989.781549600506</v>
      </c>
      <c r="M127" s="102">
        <f t="shared" si="9"/>
        <v>90011.058574787836</v>
      </c>
      <c r="N127" s="102">
        <f t="shared" si="9"/>
        <v>50363.794386810463</v>
      </c>
      <c r="O127" s="102">
        <f t="shared" si="9"/>
        <v>20830.535880826537</v>
      </c>
      <c r="P127" s="102">
        <f t="shared" si="9"/>
        <v>27532.637136771831</v>
      </c>
      <c r="Q127" s="102">
        <f t="shared" si="9"/>
        <v>8610.1067950825509</v>
      </c>
      <c r="R127" s="102">
        <f t="shared" si="9"/>
        <v>53530.436074576719</v>
      </c>
      <c r="S127" s="102">
        <f t="shared" si="9"/>
        <v>77009.284528832111</v>
      </c>
      <c r="T127" s="102">
        <f t="shared" si="9"/>
        <v>43828.564056065981</v>
      </c>
      <c r="U127" s="102">
        <f t="shared" si="9"/>
        <v>8664.6401709515485</v>
      </c>
      <c r="V127" s="102">
        <f t="shared" si="9"/>
        <v>46952.225928373526</v>
      </c>
      <c r="W127" s="102">
        <f t="shared" si="9"/>
        <v>94786.340185339111</v>
      </c>
      <c r="X127" s="102">
        <f t="shared" si="9"/>
        <v>42593.123576384161</v>
      </c>
      <c r="Y127" s="102">
        <f t="shared" si="9"/>
        <v>89949.287020551419</v>
      </c>
      <c r="Z127" s="102">
        <f t="shared" si="9"/>
        <v>14704.126177388072</v>
      </c>
      <c r="AA127" s="102">
        <f t="shared" si="9"/>
        <v>53699.917917685976</v>
      </c>
      <c r="AB127" s="102">
        <f t="shared" si="9"/>
        <v>85478.519876916238</v>
      </c>
      <c r="AC127" s="102">
        <f t="shared" si="9"/>
        <v>86859.975243350942</v>
      </c>
      <c r="AD127" s="102">
        <f t="shared" si="9"/>
        <v>1499794.9294947977</v>
      </c>
    </row>
    <row r="128" spans="1:30" x14ac:dyDescent="0.35">
      <c r="A128" s="50">
        <v>24</v>
      </c>
      <c r="B128" s="102">
        <f t="shared" si="8"/>
        <v>70975.263112193788</v>
      </c>
      <c r="C128" s="102">
        <f t="shared" si="9"/>
        <v>123477.22663212525</v>
      </c>
      <c r="D128" s="102">
        <f t="shared" si="9"/>
        <v>35790.112433245995</v>
      </c>
      <c r="E128" s="102">
        <f t="shared" si="9"/>
        <v>79864.00515242941</v>
      </c>
      <c r="F128" s="102">
        <f t="shared" si="9"/>
        <v>50426.615778200881</v>
      </c>
      <c r="G128" s="102">
        <f t="shared" si="9"/>
        <v>73577.720733034628</v>
      </c>
      <c r="H128" s="102">
        <f t="shared" si="9"/>
        <v>46021.368281632378</v>
      </c>
      <c r="I128" s="102">
        <f t="shared" si="9"/>
        <v>12538.23051434196</v>
      </c>
      <c r="J128" s="102">
        <f t="shared" si="9"/>
        <v>58614.976781332894</v>
      </c>
      <c r="K128" s="102">
        <f t="shared" si="9"/>
        <v>95925.505754375947</v>
      </c>
      <c r="L128" s="102">
        <f t="shared" si="9"/>
        <v>32560.3927249558</v>
      </c>
      <c r="M128" s="102">
        <f t="shared" si="9"/>
        <v>101171.41388687653</v>
      </c>
      <c r="N128" s="102">
        <f t="shared" si="9"/>
        <v>56642.966523204435</v>
      </c>
      <c r="O128" s="102">
        <f t="shared" si="9"/>
        <v>23359.187271988147</v>
      </c>
      <c r="P128" s="102">
        <f t="shared" si="9"/>
        <v>30946.911979473054</v>
      </c>
      <c r="Q128" s="102">
        <f t="shared" si="9"/>
        <v>9639.7820265204264</v>
      </c>
      <c r="R128" s="102">
        <f t="shared" si="9"/>
        <v>60250.707753056209</v>
      </c>
      <c r="S128" s="102">
        <f t="shared" si="9"/>
        <v>87048.081289655252</v>
      </c>
      <c r="T128" s="102">
        <f t="shared" si="9"/>
        <v>49192.427474944168</v>
      </c>
      <c r="U128" s="102">
        <f t="shared" si="9"/>
        <v>9746.9967296666382</v>
      </c>
      <c r="V128" s="102">
        <f t="shared" si="9"/>
        <v>53155.511805907401</v>
      </c>
      <c r="W128" s="102">
        <f t="shared" si="9"/>
        <v>106832.49520129999</v>
      </c>
      <c r="X128" s="102">
        <f t="shared" si="9"/>
        <v>47840.381759146447</v>
      </c>
      <c r="Y128" s="102">
        <f t="shared" si="9"/>
        <v>101112.4026162684</v>
      </c>
      <c r="Z128" s="102">
        <f t="shared" si="9"/>
        <v>16515.016532396068</v>
      </c>
      <c r="AA128" s="102">
        <f t="shared" si="9"/>
        <v>60414.124718178588</v>
      </c>
      <c r="AB128" s="102">
        <f t="shared" si="9"/>
        <v>96211.686160175814</v>
      </c>
      <c r="AC128" s="102">
        <f t="shared" si="9"/>
        <v>97893.614422598723</v>
      </c>
      <c r="AD128" s="102">
        <f t="shared" si="9"/>
        <v>1687745.126049225</v>
      </c>
    </row>
    <row r="129" spans="1:30" x14ac:dyDescent="0.35">
      <c r="A129" s="50">
        <v>25</v>
      </c>
      <c r="B129" s="102">
        <f t="shared" si="8"/>
        <v>79303.154763661107</v>
      </c>
      <c r="C129" s="102">
        <f t="shared" si="9"/>
        <v>138037.31865943444</v>
      </c>
      <c r="D129" s="102">
        <f t="shared" si="9"/>
        <v>40017.22873083935</v>
      </c>
      <c r="E129" s="102">
        <f t="shared" si="9"/>
        <v>89735.884198232277</v>
      </c>
      <c r="F129" s="102">
        <f t="shared" si="9"/>
        <v>56343.861554144423</v>
      </c>
      <c r="G129" s="102">
        <f t="shared" si="9"/>
        <v>82446.140423203135</v>
      </c>
      <c r="H129" s="102">
        <f t="shared" si="9"/>
        <v>51508.892221066359</v>
      </c>
      <c r="I129" s="102">
        <f t="shared" si="9"/>
        <v>14122.707806020358</v>
      </c>
      <c r="J129" s="102">
        <f t="shared" si="9"/>
        <v>65556.477890712005</v>
      </c>
      <c r="K129" s="102">
        <f t="shared" si="9"/>
        <v>107440.7212341917</v>
      </c>
      <c r="L129" s="102">
        <f t="shared" si="9"/>
        <v>36398.82429083436</v>
      </c>
      <c r="M129" s="102">
        <f t="shared" si="9"/>
        <v>113177.10027012127</v>
      </c>
      <c r="N129" s="102">
        <f t="shared" si="9"/>
        <v>63401.579958700553</v>
      </c>
      <c r="O129" s="102">
        <f t="shared" si="9"/>
        <v>26073.384121434836</v>
      </c>
      <c r="P129" s="102">
        <f t="shared" si="9"/>
        <v>34619.857581948898</v>
      </c>
      <c r="Q129" s="102">
        <f t="shared" si="9"/>
        <v>10743.258403310892</v>
      </c>
      <c r="R129" s="102">
        <f t="shared" si="9"/>
        <v>67489.193745075754</v>
      </c>
      <c r="S129" s="102">
        <f t="shared" si="9"/>
        <v>97901.522312874906</v>
      </c>
      <c r="T129" s="102">
        <f t="shared" si="9"/>
        <v>54954.785482851643</v>
      </c>
      <c r="U129" s="102">
        <f t="shared" si="9"/>
        <v>10912.224747367056</v>
      </c>
      <c r="V129" s="102">
        <f t="shared" si="9"/>
        <v>59870.891084057519</v>
      </c>
      <c r="W129" s="102">
        <f t="shared" si="9"/>
        <v>119823.56888631589</v>
      </c>
      <c r="X129" s="102">
        <f t="shared" si="9"/>
        <v>53481.348638163749</v>
      </c>
      <c r="Y129" s="102">
        <f t="shared" si="9"/>
        <v>113122.21101964287</v>
      </c>
      <c r="Z129" s="102">
        <f t="shared" si="9"/>
        <v>18461.715366295612</v>
      </c>
      <c r="AA129" s="102">
        <f t="shared" si="9"/>
        <v>67643.090790853079</v>
      </c>
      <c r="AB129" s="102">
        <f t="shared" si="9"/>
        <v>107772.73851777223</v>
      </c>
      <c r="AC129" s="102">
        <f t="shared" si="9"/>
        <v>109792.19053175268</v>
      </c>
      <c r="AD129" s="102">
        <f t="shared" si="9"/>
        <v>1890151.8732308792</v>
      </c>
    </row>
    <row r="130" spans="1:30" x14ac:dyDescent="0.35">
      <c r="A130" s="50">
        <v>26</v>
      </c>
      <c r="B130" s="102">
        <f t="shared" si="8"/>
        <v>88225.845363430009</v>
      </c>
      <c r="C130" s="102">
        <f t="shared" si="9"/>
        <v>153645.04870337638</v>
      </c>
      <c r="D130" s="102">
        <f t="shared" si="9"/>
        <v>44549.229082797967</v>
      </c>
      <c r="E130" s="102">
        <f t="shared" si="9"/>
        <v>100366.64924307508</v>
      </c>
      <c r="F130" s="102">
        <f t="shared" si="9"/>
        <v>62683.778323721424</v>
      </c>
      <c r="G130" s="102">
        <f t="shared" si="9"/>
        <v>91973.222683644839</v>
      </c>
      <c r="H130" s="102">
        <f t="shared" si="9"/>
        <v>57397.757480894928</v>
      </c>
      <c r="I130" s="102">
        <f t="shared" si="9"/>
        <v>15832.521448451558</v>
      </c>
      <c r="J130" s="102">
        <f t="shared" si="9"/>
        <v>73000.622058355875</v>
      </c>
      <c r="K130" s="102">
        <f t="shared" si="9"/>
        <v>119806.28387108892</v>
      </c>
      <c r="L130" s="102">
        <f t="shared" si="9"/>
        <v>40513.334561612995</v>
      </c>
      <c r="M130" s="102">
        <f t="shared" si="9"/>
        <v>126054.73284507153</v>
      </c>
      <c r="N130" s="102">
        <f t="shared" si="9"/>
        <v>70654.983022347733</v>
      </c>
      <c r="O130" s="102">
        <f t="shared" si="9"/>
        <v>28978.572756475824</v>
      </c>
      <c r="P130" s="102">
        <f t="shared" si="9"/>
        <v>38559.622091705402</v>
      </c>
      <c r="Q130" s="102">
        <f t="shared" si="9"/>
        <v>11922.58258355119</v>
      </c>
      <c r="R130" s="102">
        <f t="shared" si="9"/>
        <v>75262.817535536858</v>
      </c>
      <c r="S130" s="102">
        <f t="shared" si="9"/>
        <v>109598.84287103209</v>
      </c>
      <c r="T130" s="102">
        <f t="shared" si="9"/>
        <v>61127.670021070888</v>
      </c>
      <c r="U130" s="102">
        <f t="shared" si="9"/>
        <v>12162.992195078921</v>
      </c>
      <c r="V130" s="102">
        <f t="shared" si="9"/>
        <v>67117.277976895828</v>
      </c>
      <c r="W130" s="102">
        <f t="shared" si="9"/>
        <v>133791.45933964668</v>
      </c>
      <c r="X130" s="102">
        <f t="shared" si="9"/>
        <v>59528.172887223205</v>
      </c>
      <c r="Y130" s="102">
        <f t="shared" si="9"/>
        <v>126005.44640407807</v>
      </c>
      <c r="Z130" s="102">
        <f t="shared" si="9"/>
        <v>20548.408985540467</v>
      </c>
      <c r="AA130" s="102">
        <f t="shared" si="9"/>
        <v>75403.432857370513</v>
      </c>
      <c r="AB130" s="102">
        <f t="shared" si="9"/>
        <v>120188.72834693336</v>
      </c>
      <c r="AC130" s="102">
        <f t="shared" si="9"/>
        <v>122584.86604667136</v>
      </c>
      <c r="AD130" s="102">
        <f t="shared" si="9"/>
        <v>2107484.9015866797</v>
      </c>
    </row>
    <row r="131" spans="1:30" x14ac:dyDescent="0.35">
      <c r="A131" s="50">
        <v>27</v>
      </c>
      <c r="B131" s="102">
        <f t="shared" si="8"/>
        <v>97760.686347117837</v>
      </c>
      <c r="C131" s="102">
        <f t="shared" si="9"/>
        <v>170331.4772612465</v>
      </c>
      <c r="D131" s="102">
        <f t="shared" si="9"/>
        <v>49395.199658101519</v>
      </c>
      <c r="E131" s="102">
        <f t="shared" si="9"/>
        <v>111781.91594586668</v>
      </c>
      <c r="F131" s="102">
        <f t="shared" si="9"/>
        <v>69458.699217776593</v>
      </c>
      <c r="G131" s="102">
        <f t="shared" si="9"/>
        <v>102179.81421648715</v>
      </c>
      <c r="H131" s="102">
        <f t="shared" si="9"/>
        <v>63700.279977246057</v>
      </c>
      <c r="I131" s="102">
        <f t="shared" si="9"/>
        <v>17672.114147307911</v>
      </c>
      <c r="J131" s="102">
        <f t="shared" si="9"/>
        <v>80962.515903753185</v>
      </c>
      <c r="K131" s="102">
        <f t="shared" si="9"/>
        <v>133048.80302732103</v>
      </c>
      <c r="L131" s="102">
        <f t="shared" si="9"/>
        <v>44912.101898807676</v>
      </c>
      <c r="M131" s="102">
        <f t="shared" si="9"/>
        <v>139830.6830623321</v>
      </c>
      <c r="N131" s="102">
        <f t="shared" si="9"/>
        <v>78418.389848468127</v>
      </c>
      <c r="O131" s="102">
        <f t="shared" si="9"/>
        <v>32080.139761834627</v>
      </c>
      <c r="P131" s="102">
        <f t="shared" si="9"/>
        <v>42774.279155709592</v>
      </c>
      <c r="Q131" s="102">
        <f t="shared" si="9"/>
        <v>13179.775569742515</v>
      </c>
      <c r="R131" s="102">
        <f t="shared" si="9"/>
        <v>83588.36284544917</v>
      </c>
      <c r="S131" s="102">
        <f t="shared" si="9"/>
        <v>122169.10015604537</v>
      </c>
      <c r="T131" s="102">
        <f t="shared" si="9"/>
        <v>67722.990021136531</v>
      </c>
      <c r="U131" s="102">
        <f t="shared" si="9"/>
        <v>13501.944085775274</v>
      </c>
      <c r="V131" s="102">
        <f t="shared" si="9"/>
        <v>74913.48324602854</v>
      </c>
      <c r="W131" s="102">
        <f t="shared" si="9"/>
        <v>148767.82626206978</v>
      </c>
      <c r="X131" s="102">
        <f t="shared" si="9"/>
        <v>65992.88578103685</v>
      </c>
      <c r="Y131" s="102">
        <f t="shared" si="9"/>
        <v>139788.60008582799</v>
      </c>
      <c r="Z131" s="102">
        <f t="shared" si="9"/>
        <v>22779.243131545129</v>
      </c>
      <c r="AA131" s="102">
        <f t="shared" si="9"/>
        <v>83711.625738908711</v>
      </c>
      <c r="AB131" s="102">
        <f t="shared" si="9"/>
        <v>133486.48399684369</v>
      </c>
      <c r="AC131" s="102">
        <f t="shared" si="9"/>
        <v>136300.58465984958</v>
      </c>
      <c r="AD131" s="102">
        <f t="shared" si="9"/>
        <v>2340210.0050096354</v>
      </c>
    </row>
    <row r="132" spans="1:30" ht="15" thickBot="1" x14ac:dyDescent="0.4">
      <c r="A132" s="46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</row>
    <row r="133" spans="1:30" x14ac:dyDescent="0.35">
      <c r="A133" s="106" t="s">
        <v>118</v>
      </c>
      <c r="B133" s="107">
        <f>3.3</f>
        <v>3.3</v>
      </c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</row>
    <row r="134" spans="1:30" x14ac:dyDescent="0.35">
      <c r="A134" s="108" t="s">
        <v>107</v>
      </c>
      <c r="B134" s="109">
        <v>24</v>
      </c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</row>
    <row r="135" spans="1:30" ht="15" thickBot="1" x14ac:dyDescent="0.4">
      <c r="A135" s="105" t="s">
        <v>108</v>
      </c>
      <c r="B135" s="114">
        <f>$B$133*$B$134</f>
        <v>79.199999999999989</v>
      </c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</row>
    <row r="136" spans="1:30" ht="15" thickBot="1" x14ac:dyDescent="0.4">
      <c r="A136" s="46"/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</row>
    <row r="137" spans="1:30" x14ac:dyDescent="0.35">
      <c r="A137" s="111" t="s">
        <v>109</v>
      </c>
      <c r="B137" s="113">
        <f>(7.6/$B$134)</f>
        <v>0.31666666666666665</v>
      </c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</row>
    <row r="138" spans="1:30" ht="15" thickBot="1" x14ac:dyDescent="0.4">
      <c r="A138" s="112" t="s">
        <v>110</v>
      </c>
      <c r="B138" s="114">
        <f>$B$137*$B$135</f>
        <v>25.079999999999995</v>
      </c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</row>
    <row r="139" spans="1:30" x14ac:dyDescent="0.35">
      <c r="A139" s="46"/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</row>
    <row r="140" spans="1:30" x14ac:dyDescent="0.35">
      <c r="A140" s="110" t="s">
        <v>111</v>
      </c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</row>
    <row r="141" spans="1:30" x14ac:dyDescent="0.35">
      <c r="A141" s="91" t="s">
        <v>83</v>
      </c>
      <c r="B141" s="91" t="s">
        <v>38</v>
      </c>
      <c r="C141" s="91" t="s">
        <v>39</v>
      </c>
      <c r="D141" s="91" t="s">
        <v>40</v>
      </c>
      <c r="E141" s="91" t="s">
        <v>41</v>
      </c>
      <c r="F141" s="91" t="s">
        <v>42</v>
      </c>
      <c r="G141" s="91" t="s">
        <v>43</v>
      </c>
      <c r="H141" s="91" t="s">
        <v>44</v>
      </c>
      <c r="I141" s="91" t="s">
        <v>45</v>
      </c>
      <c r="J141" s="91" t="s">
        <v>46</v>
      </c>
      <c r="K141" s="91" t="s">
        <v>47</v>
      </c>
      <c r="L141" s="91" t="s">
        <v>48</v>
      </c>
      <c r="M141" s="91" t="s">
        <v>49</v>
      </c>
      <c r="N141" s="91" t="s">
        <v>50</v>
      </c>
      <c r="O141" s="91" t="s">
        <v>51</v>
      </c>
      <c r="P141" s="91" t="s">
        <v>52</v>
      </c>
      <c r="Q141" s="91" t="s">
        <v>53</v>
      </c>
      <c r="R141" s="91" t="s">
        <v>54</v>
      </c>
      <c r="S141" s="91" t="s">
        <v>55</v>
      </c>
      <c r="T141" s="91" t="s">
        <v>56</v>
      </c>
      <c r="U141" s="91" t="s">
        <v>57</v>
      </c>
      <c r="V141" s="91" t="s">
        <v>58</v>
      </c>
      <c r="W141" s="91" t="s">
        <v>59</v>
      </c>
      <c r="X141" s="91" t="s">
        <v>60</v>
      </c>
      <c r="Y141" s="91" t="s">
        <v>61</v>
      </c>
      <c r="Z141" s="91" t="s">
        <v>62</v>
      </c>
      <c r="AA141" s="91" t="s">
        <v>63</v>
      </c>
      <c r="AB141" s="91" t="s">
        <v>64</v>
      </c>
      <c r="AC141" s="91" t="s">
        <v>65</v>
      </c>
      <c r="AD141" s="91" t="s">
        <v>112</v>
      </c>
    </row>
    <row r="142" spans="1:30" x14ac:dyDescent="0.35">
      <c r="A142" s="50">
        <v>2</v>
      </c>
      <c r="B142" s="115">
        <f>B106/$B$138</f>
        <v>1.8219437313240101</v>
      </c>
      <c r="C142" s="115">
        <f t="shared" ref="C142:AD151" si="10">C106/$B$138</f>
        <v>3.0265321134736016</v>
      </c>
      <c r="D142" s="115">
        <f t="shared" si="10"/>
        <v>0.86685332173381835</v>
      </c>
      <c r="E142" s="115">
        <f t="shared" si="10"/>
        <v>1.3521573049438713</v>
      </c>
      <c r="F142" s="115">
        <f t="shared" si="10"/>
        <v>1.2885657485232436</v>
      </c>
      <c r="G142" s="115">
        <f t="shared" si="10"/>
        <v>1.493945177154457</v>
      </c>
      <c r="H142" s="115">
        <f t="shared" si="10"/>
        <v>1.0579322568158955</v>
      </c>
      <c r="I142" s="115">
        <f t="shared" si="10"/>
        <v>0.16308647962419326</v>
      </c>
      <c r="J142" s="115">
        <f t="shared" si="10"/>
        <v>1.3962758488720577</v>
      </c>
      <c r="K142" s="115">
        <f t="shared" si="10"/>
        <v>2.0644435900189393</v>
      </c>
      <c r="L142" s="115">
        <f t="shared" si="10"/>
        <v>0.80356603113338521</v>
      </c>
      <c r="M142" s="115">
        <f t="shared" si="10"/>
        <v>2.3963975998510194</v>
      </c>
      <c r="N142" s="115">
        <f t="shared" si="10"/>
        <v>1.2721353942327465</v>
      </c>
      <c r="O142" s="115">
        <f t="shared" si="10"/>
        <v>0.63317717182452649</v>
      </c>
      <c r="P142" s="115">
        <f t="shared" si="10"/>
        <v>0.72050146222031652</v>
      </c>
      <c r="Q142" s="115">
        <f t="shared" si="10"/>
        <v>0.28570560516253268</v>
      </c>
      <c r="R142" s="115">
        <f t="shared" si="10"/>
        <v>1.2715268625923575</v>
      </c>
      <c r="S142" s="115">
        <f t="shared" si="10"/>
        <v>1.2344064325286421</v>
      </c>
      <c r="T142" s="115">
        <f t="shared" si="10"/>
        <v>1.2709183309519689</v>
      </c>
      <c r="U142" s="115">
        <f t="shared" si="10"/>
        <v>0.22028845382073869</v>
      </c>
      <c r="V142" s="115">
        <f t="shared" si="10"/>
        <v>0.68672795617873927</v>
      </c>
      <c r="W142" s="115">
        <f t="shared" si="10"/>
        <v>2.022150641011919</v>
      </c>
      <c r="X142" s="115">
        <f t="shared" si="10"/>
        <v>1.1787257874330688</v>
      </c>
      <c r="Y142" s="115">
        <f t="shared" si="10"/>
        <v>2.3808800430211057</v>
      </c>
      <c r="Z142" s="115">
        <f t="shared" si="10"/>
        <v>0.40163088265659541</v>
      </c>
      <c r="AA142" s="115">
        <f t="shared" si="10"/>
        <v>1.3488103809217331</v>
      </c>
      <c r="AB142" s="115">
        <f t="shared" si="10"/>
        <v>2.0586625394352458</v>
      </c>
      <c r="AC142" s="115">
        <f t="shared" si="10"/>
        <v>1.9062253635178559</v>
      </c>
      <c r="AD142" s="115">
        <f t="shared" si="10"/>
        <v>36.624172510978582</v>
      </c>
    </row>
    <row r="143" spans="1:30" x14ac:dyDescent="0.35">
      <c r="A143" s="50">
        <v>3</v>
      </c>
      <c r="B143" s="115">
        <f t="shared" ref="B143:Q158" si="11">B107/$B$138</f>
        <v>2.1791119261891878</v>
      </c>
      <c r="C143" s="115">
        <f t="shared" si="11"/>
        <v>3.7392075887765377</v>
      </c>
      <c r="D143" s="115">
        <f t="shared" si="11"/>
        <v>1.0673572611076967</v>
      </c>
      <c r="E143" s="115">
        <f t="shared" si="11"/>
        <v>1.6678139541958996</v>
      </c>
      <c r="F143" s="115">
        <f t="shared" si="11"/>
        <v>1.5611874020293277</v>
      </c>
      <c r="G143" s="115">
        <f t="shared" si="11"/>
        <v>1.9698618664766325</v>
      </c>
      <c r="H143" s="115">
        <f t="shared" si="11"/>
        <v>1.2675094921370977</v>
      </c>
      <c r="I143" s="115">
        <f t="shared" si="11"/>
        <v>0.19651309955613916</v>
      </c>
      <c r="J143" s="115">
        <f t="shared" si="11"/>
        <v>1.7198535342635439</v>
      </c>
      <c r="K143" s="115">
        <f t="shared" si="11"/>
        <v>2.5954285667303418</v>
      </c>
      <c r="L143" s="115">
        <f t="shared" si="11"/>
        <v>0.9800181057494125</v>
      </c>
      <c r="M143" s="115">
        <f t="shared" si="11"/>
        <v>2.8923816949485075</v>
      </c>
      <c r="N143" s="115">
        <f t="shared" si="11"/>
        <v>1.5870252354894867</v>
      </c>
      <c r="O143" s="115">
        <f t="shared" si="11"/>
        <v>0.76494543567963802</v>
      </c>
      <c r="P143" s="115">
        <f t="shared" si="11"/>
        <v>0.89449851612775944</v>
      </c>
      <c r="Q143" s="115">
        <f t="shared" si="11"/>
        <v>0.34025879274998172</v>
      </c>
      <c r="R143" s="115">
        <f t="shared" si="10"/>
        <v>1.6237804633694313</v>
      </c>
      <c r="S143" s="115">
        <f t="shared" si="10"/>
        <v>1.7471470203130079</v>
      </c>
      <c r="T143" s="115">
        <f t="shared" si="10"/>
        <v>1.5382608737477785</v>
      </c>
      <c r="U143" s="115">
        <f t="shared" si="10"/>
        <v>0.26420094495880936</v>
      </c>
      <c r="V143" s="115">
        <f t="shared" si="10"/>
        <v>0.83700023885022246</v>
      </c>
      <c r="W143" s="115">
        <f t="shared" si="10"/>
        <v>2.6332755340522644</v>
      </c>
      <c r="X143" s="115">
        <f t="shared" si="10"/>
        <v>1.4516495446841466</v>
      </c>
      <c r="Y143" s="115">
        <f t="shared" si="10"/>
        <v>2.9185834415559935</v>
      </c>
      <c r="Z143" s="115">
        <f t="shared" si="10"/>
        <v>0.50401970904676441</v>
      </c>
      <c r="AA143" s="115">
        <f t="shared" si="10"/>
        <v>1.6423400338830667</v>
      </c>
      <c r="AB143" s="115">
        <f t="shared" si="10"/>
        <v>2.5368385500108266</v>
      </c>
      <c r="AC143" s="115">
        <f t="shared" si="10"/>
        <v>2.3781724177766099</v>
      </c>
      <c r="AD143" s="115">
        <f t="shared" si="10"/>
        <v>45.498241244456111</v>
      </c>
    </row>
    <row r="144" spans="1:30" x14ac:dyDescent="0.35">
      <c r="A144" s="50">
        <v>4</v>
      </c>
      <c r="B144" s="115">
        <f t="shared" si="11"/>
        <v>7.4919768954646466</v>
      </c>
      <c r="C144" s="115">
        <f t="shared" si="10"/>
        <v>12.824624385862556</v>
      </c>
      <c r="D144" s="115">
        <f t="shared" si="10"/>
        <v>3.7355539395213708</v>
      </c>
      <c r="E144" s="115">
        <f t="shared" si="10"/>
        <v>5.8064969220953282</v>
      </c>
      <c r="F144" s="115">
        <f t="shared" si="10"/>
        <v>5.3265095443914641</v>
      </c>
      <c r="G144" s="115">
        <f t="shared" si="10"/>
        <v>6.7775199803146524</v>
      </c>
      <c r="H144" s="115">
        <f t="shared" si="10"/>
        <v>4.5015696011254898</v>
      </c>
      <c r="I144" s="115">
        <f t="shared" si="10"/>
        <v>0.78811226722731498</v>
      </c>
      <c r="J144" s="115">
        <f t="shared" si="10"/>
        <v>5.9415317342370795</v>
      </c>
      <c r="K144" s="115">
        <f t="shared" si="10"/>
        <v>8.9294838501736606</v>
      </c>
      <c r="L144" s="115">
        <f t="shared" si="10"/>
        <v>3.3955117307644143</v>
      </c>
      <c r="M144" s="115">
        <f t="shared" si="10"/>
        <v>10.164438586670046</v>
      </c>
      <c r="N144" s="115">
        <f t="shared" si="10"/>
        <v>5.5646618494414621</v>
      </c>
      <c r="O144" s="115">
        <f t="shared" si="10"/>
        <v>2.6123098203422535</v>
      </c>
      <c r="P144" s="115">
        <f t="shared" si="10"/>
        <v>3.1512214797079725</v>
      </c>
      <c r="Q144" s="115">
        <f t="shared" si="10"/>
        <v>1.1539338492113336</v>
      </c>
      <c r="R144" s="115">
        <f t="shared" si="10"/>
        <v>5.6419999691226481</v>
      </c>
      <c r="S144" s="115">
        <f t="shared" si="10"/>
        <v>6.4387053607589841</v>
      </c>
      <c r="T144" s="115">
        <f t="shared" si="10"/>
        <v>5.2896818683528046</v>
      </c>
      <c r="U144" s="115">
        <f t="shared" si="10"/>
        <v>0.91700913336262346</v>
      </c>
      <c r="V144" s="115">
        <f t="shared" si="10"/>
        <v>3.458118780030135</v>
      </c>
      <c r="W144" s="115">
        <f t="shared" si="10"/>
        <v>9.4990852395715955</v>
      </c>
      <c r="X144" s="115">
        <f t="shared" si="10"/>
        <v>4.9226326971674972</v>
      </c>
      <c r="Y144" s="115">
        <f t="shared" si="10"/>
        <v>9.9815277956780371</v>
      </c>
      <c r="Z144" s="115">
        <f t="shared" si="10"/>
        <v>1.7370387198234438</v>
      </c>
      <c r="AA144" s="115">
        <f t="shared" si="10"/>
        <v>5.8052693328940386</v>
      </c>
      <c r="AB144" s="115">
        <f t="shared" si="10"/>
        <v>9.0203254510690218</v>
      </c>
      <c r="AC144" s="115">
        <f t="shared" si="10"/>
        <v>8.4740482564955713</v>
      </c>
      <c r="AD144" s="115">
        <f t="shared" si="10"/>
        <v>159.35089904087747</v>
      </c>
    </row>
    <row r="145" spans="1:30" x14ac:dyDescent="0.35">
      <c r="A145" s="50">
        <v>5</v>
      </c>
      <c r="B145" s="115">
        <f t="shared" si="11"/>
        <v>13.505729294726038</v>
      </c>
      <c r="C145" s="115">
        <f t="shared" si="10"/>
        <v>22.766986240220536</v>
      </c>
      <c r="D145" s="115">
        <f t="shared" si="10"/>
        <v>6.5051622600098016</v>
      </c>
      <c r="E145" s="115">
        <f t="shared" si="10"/>
        <v>11.794527649342681</v>
      </c>
      <c r="F145" s="115">
        <f t="shared" si="10"/>
        <v>9.5035509837788688</v>
      </c>
      <c r="G145" s="115">
        <f t="shared" si="10"/>
        <v>12.346179254365127</v>
      </c>
      <c r="H145" s="115">
        <f t="shared" si="10"/>
        <v>8.0411333955624986</v>
      </c>
      <c r="I145" s="115">
        <f t="shared" si="10"/>
        <v>1.6722615320876544</v>
      </c>
      <c r="J145" s="115">
        <f t="shared" si="10"/>
        <v>10.689061099670248</v>
      </c>
      <c r="K145" s="115">
        <f t="shared" si="10"/>
        <v>16.157983678088865</v>
      </c>
      <c r="L145" s="115">
        <f t="shared" si="10"/>
        <v>5.9837974097729001</v>
      </c>
      <c r="M145" s="115">
        <f t="shared" si="10"/>
        <v>18.163399512817527</v>
      </c>
      <c r="N145" s="115">
        <f t="shared" si="10"/>
        <v>9.8042551920067922</v>
      </c>
      <c r="O145" s="115">
        <f t="shared" si="10"/>
        <v>4.6057500670305522</v>
      </c>
      <c r="P145" s="115">
        <f t="shared" si="10"/>
        <v>5.5857429183057228</v>
      </c>
      <c r="Q145" s="115">
        <f t="shared" si="10"/>
        <v>2.03137591025913</v>
      </c>
      <c r="R145" s="115">
        <f t="shared" si="10"/>
        <v>10.345090098891543</v>
      </c>
      <c r="S145" s="115">
        <f t="shared" si="10"/>
        <v>12.393772726170988</v>
      </c>
      <c r="T145" s="115">
        <f t="shared" si="10"/>
        <v>9.2958703795351258</v>
      </c>
      <c r="U145" s="115">
        <f t="shared" si="10"/>
        <v>1.7176916642659734</v>
      </c>
      <c r="V145" s="115">
        <f t="shared" si="10"/>
        <v>6.9789336384408438</v>
      </c>
      <c r="W145" s="115">
        <f t="shared" si="10"/>
        <v>16.850252358901344</v>
      </c>
      <c r="X145" s="115">
        <f t="shared" si="10"/>
        <v>8.7377287556300605</v>
      </c>
      <c r="Y145" s="115">
        <f t="shared" si="10"/>
        <v>17.7848150779982</v>
      </c>
      <c r="Z145" s="115">
        <f t="shared" si="10"/>
        <v>3.0654522522227765</v>
      </c>
      <c r="AA145" s="115">
        <f t="shared" si="10"/>
        <v>10.182839626826119</v>
      </c>
      <c r="AB145" s="115">
        <f t="shared" si="10"/>
        <v>16.354847584194914</v>
      </c>
      <c r="AC145" s="115">
        <f t="shared" si="10"/>
        <v>15.571718639025789</v>
      </c>
      <c r="AD145" s="115">
        <f t="shared" si="10"/>
        <v>288.43590920014861</v>
      </c>
    </row>
    <row r="146" spans="1:30" x14ac:dyDescent="0.35">
      <c r="A146" s="50">
        <v>6</v>
      </c>
      <c r="B146" s="115">
        <f t="shared" si="11"/>
        <v>21.964177515552979</v>
      </c>
      <c r="C146" s="115">
        <f t="shared" si="10"/>
        <v>37.509534969862223</v>
      </c>
      <c r="D146" s="115">
        <f t="shared" si="10"/>
        <v>10.802404493312626</v>
      </c>
      <c r="E146" s="115">
        <f t="shared" si="10"/>
        <v>20.274077998318624</v>
      </c>
      <c r="F146" s="115">
        <f t="shared" si="10"/>
        <v>15.630751956232665</v>
      </c>
      <c r="G146" s="115">
        <f t="shared" si="10"/>
        <v>20.484006148880368</v>
      </c>
      <c r="H146" s="115">
        <f t="shared" si="10"/>
        <v>13.403378697730128</v>
      </c>
      <c r="I146" s="115">
        <f t="shared" si="10"/>
        <v>2.7504145827834852</v>
      </c>
      <c r="J146" s="115">
        <f t="shared" si="10"/>
        <v>17.498756685807479</v>
      </c>
      <c r="K146" s="115">
        <f t="shared" si="10"/>
        <v>27.21593938384331</v>
      </c>
      <c r="L146" s="115">
        <f t="shared" si="10"/>
        <v>9.9235527443507632</v>
      </c>
      <c r="M146" s="115">
        <f t="shared" si="10"/>
        <v>30.126468657733209</v>
      </c>
      <c r="N146" s="115">
        <f t="shared" si="10"/>
        <v>16.580765790130712</v>
      </c>
      <c r="O146" s="115">
        <f t="shared" si="10"/>
        <v>7.4826932310396757</v>
      </c>
      <c r="P146" s="115">
        <f t="shared" si="10"/>
        <v>9.1550022270399829</v>
      </c>
      <c r="Q146" s="115">
        <f t="shared" si="10"/>
        <v>3.2414329688431498</v>
      </c>
      <c r="R146" s="115">
        <f t="shared" si="10"/>
        <v>17.007738299747814</v>
      </c>
      <c r="S146" s="115">
        <f t="shared" si="10"/>
        <v>20.626330318752736</v>
      </c>
      <c r="T146" s="115">
        <f t="shared" si="10"/>
        <v>15.097036319211291</v>
      </c>
      <c r="U146" s="115">
        <f t="shared" si="10"/>
        <v>2.8393671889537138</v>
      </c>
      <c r="V146" s="115">
        <f t="shared" si="10"/>
        <v>11.663465721040446</v>
      </c>
      <c r="W146" s="115">
        <f t="shared" si="10"/>
        <v>28.4932988084478</v>
      </c>
      <c r="X146" s="115">
        <f t="shared" si="10"/>
        <v>14.652273288360142</v>
      </c>
      <c r="Y146" s="115">
        <f t="shared" si="10"/>
        <v>29.742193399077816</v>
      </c>
      <c r="Z146" s="115">
        <f t="shared" si="10"/>
        <v>5.0240431964945422</v>
      </c>
      <c r="AA146" s="115">
        <f t="shared" si="10"/>
        <v>17.288828535245738</v>
      </c>
      <c r="AB146" s="115">
        <f t="shared" si="10"/>
        <v>27.287101468779493</v>
      </c>
      <c r="AC146" s="115">
        <f t="shared" si="10"/>
        <v>26.543457681196379</v>
      </c>
      <c r="AD146" s="115">
        <f t="shared" si="10"/>
        <v>480.30849227676924</v>
      </c>
    </row>
    <row r="147" spans="1:30" x14ac:dyDescent="0.35">
      <c r="A147" s="50">
        <v>7</v>
      </c>
      <c r="B147" s="115">
        <f t="shared" si="11"/>
        <v>24.201888818449646</v>
      </c>
      <c r="C147" s="115">
        <f t="shared" si="10"/>
        <v>41.342769737656162</v>
      </c>
      <c r="D147" s="115">
        <f t="shared" si="10"/>
        <v>11.918636320765744</v>
      </c>
      <c r="E147" s="115">
        <f t="shared" si="10"/>
        <v>22.790471359411598</v>
      </c>
      <c r="F147" s="115">
        <f t="shared" si="10"/>
        <v>17.22321360431707</v>
      </c>
      <c r="G147" s="115">
        <f t="shared" si="10"/>
        <v>22.570917532450128</v>
      </c>
      <c r="H147" s="115">
        <f t="shared" si="10"/>
        <v>14.984548690120613</v>
      </c>
      <c r="I147" s="115">
        <f t="shared" si="10"/>
        <v>3.2541013638932781</v>
      </c>
      <c r="J147" s="115">
        <f t="shared" si="10"/>
        <v>19.305054356398195</v>
      </c>
      <c r="K147" s="115">
        <f t="shared" si="10"/>
        <v>30.517981947644905</v>
      </c>
      <c r="L147" s="115">
        <f t="shared" si="10"/>
        <v>10.934564703491992</v>
      </c>
      <c r="M147" s="115">
        <f t="shared" si="10"/>
        <v>33.195754515764321</v>
      </c>
      <c r="N147" s="115">
        <f t="shared" si="10"/>
        <v>18.160237972956224</v>
      </c>
      <c r="O147" s="115">
        <f t="shared" si="10"/>
        <v>8.1783800543149141</v>
      </c>
      <c r="P147" s="115">
        <f t="shared" si="10"/>
        <v>10.040666979434562</v>
      </c>
      <c r="Q147" s="115">
        <f t="shared" si="10"/>
        <v>3.5167818354364706</v>
      </c>
      <c r="R147" s="115">
        <f t="shared" si="10"/>
        <v>18.716963748465673</v>
      </c>
      <c r="S147" s="115">
        <f t="shared" si="10"/>
        <v>23.076675455272092</v>
      </c>
      <c r="T147" s="115">
        <f t="shared" si="10"/>
        <v>17.109516086783454</v>
      </c>
      <c r="U147" s="115">
        <f t="shared" si="10"/>
        <v>3.1090390139365898</v>
      </c>
      <c r="V147" s="115">
        <f t="shared" si="10"/>
        <v>13.800526266149806</v>
      </c>
      <c r="W147" s="115">
        <f t="shared" si="10"/>
        <v>32.094064776904062</v>
      </c>
      <c r="X147" s="115">
        <f t="shared" si="10"/>
        <v>16.094079637086633</v>
      </c>
      <c r="Y147" s="115">
        <f t="shared" si="10"/>
        <v>33.776003915591076</v>
      </c>
      <c r="Z147" s="115">
        <f t="shared" si="10"/>
        <v>5.4731632578253206</v>
      </c>
      <c r="AA147" s="115">
        <f t="shared" si="10"/>
        <v>19.68143234547501</v>
      </c>
      <c r="AB147" s="115">
        <f t="shared" si="10"/>
        <v>30.06711248156331</v>
      </c>
      <c r="AC147" s="115">
        <f t="shared" si="10"/>
        <v>29.569195766847116</v>
      </c>
      <c r="AD147" s="115">
        <f t="shared" si="10"/>
        <v>534.70374254440594</v>
      </c>
    </row>
    <row r="148" spans="1:30" x14ac:dyDescent="0.35">
      <c r="A148" s="50">
        <v>8</v>
      </c>
      <c r="B148" s="115">
        <f t="shared" si="11"/>
        <v>144.85476229849249</v>
      </c>
      <c r="C148" s="115">
        <f t="shared" si="10"/>
        <v>248.34876451706435</v>
      </c>
      <c r="D148" s="115">
        <f t="shared" si="10"/>
        <v>71.635952594743898</v>
      </c>
      <c r="E148" s="115">
        <f t="shared" si="10"/>
        <v>137.49530225658395</v>
      </c>
      <c r="F148" s="115">
        <f t="shared" si="10"/>
        <v>102.89463450686566</v>
      </c>
      <c r="G148" s="115">
        <f t="shared" si="10"/>
        <v>138.19682457537959</v>
      </c>
      <c r="H148" s="115">
        <f t="shared" si="10"/>
        <v>89.467276219601104</v>
      </c>
      <c r="I148" s="115">
        <f t="shared" si="10"/>
        <v>19.822770286685394</v>
      </c>
      <c r="J148" s="115">
        <f t="shared" si="10"/>
        <v>116.37583919571398</v>
      </c>
      <c r="K148" s="115">
        <f t="shared" si="10"/>
        <v>182.55398776070339</v>
      </c>
      <c r="L148" s="115">
        <f t="shared" si="10"/>
        <v>65.539336604378107</v>
      </c>
      <c r="M148" s="115">
        <f t="shared" si="10"/>
        <v>199.6255482339489</v>
      </c>
      <c r="N148" s="115">
        <f t="shared" si="10"/>
        <v>109.88270686328305</v>
      </c>
      <c r="O148" s="115">
        <f t="shared" si="10"/>
        <v>49.030937513004389</v>
      </c>
      <c r="P148" s="115">
        <f t="shared" si="10"/>
        <v>61.03337742845261</v>
      </c>
      <c r="Q148" s="115">
        <f t="shared" si="10"/>
        <v>21.079211373783313</v>
      </c>
      <c r="R148" s="115">
        <f t="shared" si="10"/>
        <v>114.36719823711292</v>
      </c>
      <c r="S148" s="115">
        <f t="shared" si="10"/>
        <v>145.10221771941175</v>
      </c>
      <c r="T148" s="115">
        <f t="shared" si="10"/>
        <v>100.88849800882491</v>
      </c>
      <c r="U148" s="115">
        <f t="shared" si="10"/>
        <v>18.795345669239889</v>
      </c>
      <c r="V148" s="115">
        <f t="shared" si="10"/>
        <v>84.138513634342189</v>
      </c>
      <c r="W148" s="115">
        <f t="shared" si="10"/>
        <v>194.83413832223812</v>
      </c>
      <c r="X148" s="115">
        <f t="shared" si="10"/>
        <v>96.233104480276069</v>
      </c>
      <c r="Y148" s="115">
        <f t="shared" si="10"/>
        <v>198.94289782649099</v>
      </c>
      <c r="Z148" s="115">
        <f t="shared" si="10"/>
        <v>33.252459873197992</v>
      </c>
      <c r="AA148" s="115">
        <f t="shared" si="10"/>
        <v>116.16117902471557</v>
      </c>
      <c r="AB148" s="115">
        <f t="shared" si="10"/>
        <v>182.51417137720267</v>
      </c>
      <c r="AC148" s="115">
        <f t="shared" si="10"/>
        <v>178.81240202221565</v>
      </c>
      <c r="AD148" s="115">
        <f t="shared" si="10"/>
        <v>3221.8793584239534</v>
      </c>
    </row>
    <row r="149" spans="1:30" x14ac:dyDescent="0.35">
      <c r="A149" s="50">
        <v>9</v>
      </c>
      <c r="B149" s="115">
        <f t="shared" si="11"/>
        <v>198.92014183950715</v>
      </c>
      <c r="C149" s="115">
        <f t="shared" si="10"/>
        <v>341.59702571247817</v>
      </c>
      <c r="D149" s="115">
        <f t="shared" si="10"/>
        <v>98.586951073862224</v>
      </c>
      <c r="E149" s="115">
        <f t="shared" si="10"/>
        <v>192.68212281928106</v>
      </c>
      <c r="F149" s="115">
        <f t="shared" si="10"/>
        <v>141.30221508227675</v>
      </c>
      <c r="G149" s="115">
        <f t="shared" si="10"/>
        <v>191.59287218306747</v>
      </c>
      <c r="H149" s="115">
        <f t="shared" si="10"/>
        <v>123.53625170263985</v>
      </c>
      <c r="I149" s="115">
        <f t="shared" si="10"/>
        <v>28.096167238356816</v>
      </c>
      <c r="J149" s="115">
        <f t="shared" si="10"/>
        <v>160.30518116419944</v>
      </c>
      <c r="K149" s="115">
        <f t="shared" si="10"/>
        <v>252.69588764134477</v>
      </c>
      <c r="L149" s="115">
        <f t="shared" si="10"/>
        <v>90.13975794480001</v>
      </c>
      <c r="M149" s="115">
        <f t="shared" si="10"/>
        <v>275.17367245298368</v>
      </c>
      <c r="N149" s="115">
        <f t="shared" si="10"/>
        <v>151.76300382889119</v>
      </c>
      <c r="O149" s="115">
        <f t="shared" si="10"/>
        <v>67.125366491274377</v>
      </c>
      <c r="P149" s="115">
        <f t="shared" si="10"/>
        <v>84.136001227815981</v>
      </c>
      <c r="Q149" s="115">
        <f t="shared" si="10"/>
        <v>28.733626637799269</v>
      </c>
      <c r="R149" s="115">
        <f t="shared" si="10"/>
        <v>158.35794648405297</v>
      </c>
      <c r="S149" s="115">
        <f t="shared" si="10"/>
        <v>204.19845789460638</v>
      </c>
      <c r="T149" s="115">
        <f t="shared" si="10"/>
        <v>138.46953172099353</v>
      </c>
      <c r="U149" s="115">
        <f t="shared" si="10"/>
        <v>25.976973921500871</v>
      </c>
      <c r="V149" s="115">
        <f t="shared" si="10"/>
        <v>119.23560977244256</v>
      </c>
      <c r="W149" s="115">
        <f t="shared" si="10"/>
        <v>271.07338091628742</v>
      </c>
      <c r="X149" s="115">
        <f t="shared" si="10"/>
        <v>132.36417270894077</v>
      </c>
      <c r="Y149" s="115">
        <f t="shared" si="10"/>
        <v>274.32151447983034</v>
      </c>
      <c r="Z149" s="115">
        <f t="shared" si="10"/>
        <v>45.732329570838424</v>
      </c>
      <c r="AA149" s="115">
        <f t="shared" si="10"/>
        <v>160.59996829804962</v>
      </c>
      <c r="AB149" s="115">
        <f t="shared" si="10"/>
        <v>252.7358496782727</v>
      </c>
      <c r="AC149" s="115">
        <f t="shared" si="10"/>
        <v>248.73468414497722</v>
      </c>
      <c r="AD149" s="115">
        <f t="shared" si="10"/>
        <v>4458.1866646313711</v>
      </c>
    </row>
    <row r="150" spans="1:30" x14ac:dyDescent="0.35">
      <c r="A150" s="50">
        <v>10</v>
      </c>
      <c r="B150" s="115">
        <f t="shared" si="11"/>
        <v>264.27068110585958</v>
      </c>
      <c r="C150" s="115">
        <f t="shared" si="10"/>
        <v>454.47565046828333</v>
      </c>
      <c r="D150" s="115">
        <f t="shared" si="10"/>
        <v>131.22759334691963</v>
      </c>
      <c r="E150" s="115">
        <f t="shared" si="10"/>
        <v>260.54876355741612</v>
      </c>
      <c r="F150" s="115">
        <f t="shared" si="10"/>
        <v>187.72767746163143</v>
      </c>
      <c r="G150" s="115">
        <f t="shared" si="10"/>
        <v>256.67911462062273</v>
      </c>
      <c r="H150" s="115">
        <f t="shared" si="10"/>
        <v>164.91942220242856</v>
      </c>
      <c r="I150" s="115">
        <f t="shared" si="10"/>
        <v>38.358939198472299</v>
      </c>
      <c r="J150" s="115">
        <f t="shared" si="10"/>
        <v>213.55200094425484</v>
      </c>
      <c r="K150" s="115">
        <f t="shared" si="10"/>
        <v>338.08039258932808</v>
      </c>
      <c r="L150" s="115">
        <f t="shared" si="10"/>
        <v>119.91665564093769</v>
      </c>
      <c r="M150" s="115">
        <f t="shared" si="10"/>
        <v>366.80316591455534</v>
      </c>
      <c r="N150" s="115">
        <f t="shared" si="10"/>
        <v>202.64542002600049</v>
      </c>
      <c r="O150" s="115">
        <f t="shared" si="10"/>
        <v>88.934929660112672</v>
      </c>
      <c r="P150" s="115">
        <f t="shared" si="10"/>
        <v>112.15766818740813</v>
      </c>
      <c r="Q150" s="115">
        <f t="shared" si="10"/>
        <v>37.921808171645559</v>
      </c>
      <c r="R150" s="115">
        <f t="shared" si="10"/>
        <v>211.92234299292303</v>
      </c>
      <c r="S150" s="115">
        <f t="shared" si="10"/>
        <v>277.11163281667359</v>
      </c>
      <c r="T150" s="115">
        <f t="shared" si="10"/>
        <v>183.87258490173318</v>
      </c>
      <c r="U150" s="115">
        <f t="shared" si="10"/>
        <v>34.707584280169279</v>
      </c>
      <c r="V150" s="115">
        <f t="shared" si="10"/>
        <v>162.76668450458934</v>
      </c>
      <c r="W150" s="115">
        <f t="shared" si="10"/>
        <v>364.28215079939548</v>
      </c>
      <c r="X150" s="115">
        <f t="shared" si="10"/>
        <v>176.1008959074704</v>
      </c>
      <c r="Y150" s="115">
        <f t="shared" si="10"/>
        <v>365.77170608362661</v>
      </c>
      <c r="Z150" s="115">
        <f t="shared" si="10"/>
        <v>60.837776753144254</v>
      </c>
      <c r="AA150" s="115">
        <f t="shared" si="10"/>
        <v>214.63945809683534</v>
      </c>
      <c r="AB150" s="115">
        <f t="shared" si="10"/>
        <v>338.24517955025942</v>
      </c>
      <c r="AC150" s="115">
        <f t="shared" si="10"/>
        <v>334.20682570484882</v>
      </c>
      <c r="AD150" s="115">
        <f t="shared" si="10"/>
        <v>5962.6847054875443</v>
      </c>
    </row>
    <row r="151" spans="1:30" x14ac:dyDescent="0.35">
      <c r="A151" s="50">
        <v>11</v>
      </c>
      <c r="B151" s="115">
        <f t="shared" si="11"/>
        <v>341.79679739470345</v>
      </c>
      <c r="C151" s="115">
        <f t="shared" si="10"/>
        <v>588.56160962120305</v>
      </c>
      <c r="D151" s="115">
        <f t="shared" si="10"/>
        <v>170.01762394629253</v>
      </c>
      <c r="E151" s="115">
        <f t="shared" si="10"/>
        <v>342.29158445657561</v>
      </c>
      <c r="F151" s="115">
        <f t="shared" si="10"/>
        <v>242.8038144800106</v>
      </c>
      <c r="G151" s="115">
        <f t="shared" si="10"/>
        <v>334.46987824800726</v>
      </c>
      <c r="H151" s="115">
        <f t="shared" si="10"/>
        <v>214.22814151320071</v>
      </c>
      <c r="I151" s="115">
        <f t="shared" si="10"/>
        <v>50.812352453996859</v>
      </c>
      <c r="J151" s="115">
        <f t="shared" si="10"/>
        <v>276.87644959675526</v>
      </c>
      <c r="K151" s="115">
        <f t="shared" si="10"/>
        <v>440.01174457406353</v>
      </c>
      <c r="L151" s="115">
        <f t="shared" si="10"/>
        <v>155.28548193880215</v>
      </c>
      <c r="M151" s="115">
        <f t="shared" si="10"/>
        <v>475.83555242781165</v>
      </c>
      <c r="N151" s="115">
        <f t="shared" si="10"/>
        <v>263.28418715703424</v>
      </c>
      <c r="O151" s="115">
        <f t="shared" si="10"/>
        <v>114.74233440758479</v>
      </c>
      <c r="P151" s="115">
        <f t="shared" si="10"/>
        <v>145.50283700659065</v>
      </c>
      <c r="Q151" s="115">
        <f t="shared" si="10"/>
        <v>48.753977571296112</v>
      </c>
      <c r="R151" s="115">
        <f t="shared" si="10"/>
        <v>275.88182819466567</v>
      </c>
      <c r="S151" s="115">
        <f t="shared" si="10"/>
        <v>365.18202226636737</v>
      </c>
      <c r="T151" s="115">
        <f t="shared" si="10"/>
        <v>237.71105753578041</v>
      </c>
      <c r="U151" s="115">
        <f t="shared" ref="C151:AD160" si="12">U115/$B$138</f>
        <v>45.117825053777636</v>
      </c>
      <c r="V151" s="115">
        <f t="shared" si="12"/>
        <v>215.58423583418951</v>
      </c>
      <c r="W151" s="115">
        <f t="shared" si="12"/>
        <v>475.97761646517694</v>
      </c>
      <c r="X151" s="115">
        <f t="shared" si="12"/>
        <v>228.05416787333257</v>
      </c>
      <c r="Y151" s="115">
        <f t="shared" si="12"/>
        <v>474.6185427076486</v>
      </c>
      <c r="Z151" s="115">
        <f t="shared" si="12"/>
        <v>78.779446459385099</v>
      </c>
      <c r="AA151" s="115">
        <f t="shared" si="12"/>
        <v>279.09200374241823</v>
      </c>
      <c r="AB151" s="115">
        <f t="shared" si="12"/>
        <v>440.354750045419</v>
      </c>
      <c r="AC151" s="115">
        <f t="shared" si="12"/>
        <v>436.61691279056566</v>
      </c>
      <c r="AD151" s="115">
        <f t="shared" si="12"/>
        <v>7758.2447757626533</v>
      </c>
    </row>
    <row r="152" spans="1:30" x14ac:dyDescent="0.35">
      <c r="A152" s="50">
        <v>12</v>
      </c>
      <c r="B152" s="115">
        <f t="shared" si="11"/>
        <v>432.36620681928179</v>
      </c>
      <c r="C152" s="115">
        <f t="shared" si="12"/>
        <v>745.39337725537257</v>
      </c>
      <c r="D152" s="115">
        <f t="shared" si="12"/>
        <v>215.40572400139988</v>
      </c>
      <c r="E152" s="115">
        <f t="shared" si="12"/>
        <v>439.08835107236382</v>
      </c>
      <c r="F152" s="115">
        <f t="shared" si="12"/>
        <v>307.14729619651644</v>
      </c>
      <c r="G152" s="115">
        <f t="shared" si="12"/>
        <v>425.95921790211713</v>
      </c>
      <c r="H152" s="115">
        <f t="shared" si="12"/>
        <v>272.06025877960627</v>
      </c>
      <c r="I152" s="115">
        <f t="shared" si="12"/>
        <v>65.655234614575889</v>
      </c>
      <c r="J152" s="115">
        <f t="shared" si="12"/>
        <v>351.02081682921573</v>
      </c>
      <c r="K152" s="115">
        <f t="shared" si="12"/>
        <v>559.76710762803782</v>
      </c>
      <c r="L152" s="115">
        <f t="shared" si="12"/>
        <v>196.65152379699705</v>
      </c>
      <c r="M152" s="115">
        <f t="shared" si="12"/>
        <v>603.56186528024489</v>
      </c>
      <c r="N152" s="115">
        <f t="shared" si="12"/>
        <v>334.41697903853117</v>
      </c>
      <c r="O152" s="115">
        <f t="shared" si="12"/>
        <v>144.8224470152239</v>
      </c>
      <c r="P152" s="115">
        <f t="shared" si="12"/>
        <v>184.56664773993811</v>
      </c>
      <c r="Q152" s="115">
        <f t="shared" si="12"/>
        <v>61.336890219555343</v>
      </c>
      <c r="R152" s="115">
        <f t="shared" si="12"/>
        <v>351.0409152307347</v>
      </c>
      <c r="S152" s="115">
        <f t="shared" si="12"/>
        <v>469.73093657270346</v>
      </c>
      <c r="T152" s="115">
        <f t="shared" si="12"/>
        <v>300.58248184324515</v>
      </c>
      <c r="U152" s="115">
        <f t="shared" si="12"/>
        <v>57.335526110340751</v>
      </c>
      <c r="V152" s="115">
        <f t="shared" si="12"/>
        <v>278.53039569697097</v>
      </c>
      <c r="W152" s="115">
        <f t="shared" si="12"/>
        <v>607.64909982947449</v>
      </c>
      <c r="X152" s="115">
        <f t="shared" si="12"/>
        <v>288.81996380391377</v>
      </c>
      <c r="Y152" s="115">
        <f t="shared" si="12"/>
        <v>602.15677599651281</v>
      </c>
      <c r="Z152" s="115">
        <f t="shared" si="12"/>
        <v>99.762825013251131</v>
      </c>
      <c r="AA152" s="115">
        <f t="shared" si="12"/>
        <v>354.75258297396425</v>
      </c>
      <c r="AB152" s="115">
        <f t="shared" si="12"/>
        <v>560.35015077556045</v>
      </c>
      <c r="AC152" s="115">
        <f t="shared" si="12"/>
        <v>557.32743846836149</v>
      </c>
      <c r="AD152" s="115">
        <f t="shared" si="12"/>
        <v>9867.2590365040123</v>
      </c>
    </row>
    <row r="153" spans="1:30" x14ac:dyDescent="0.35">
      <c r="A153" s="50">
        <v>13</v>
      </c>
      <c r="B153" s="115">
        <f t="shared" si="11"/>
        <v>536.8265403102256</v>
      </c>
      <c r="C153" s="115">
        <f t="shared" si="12"/>
        <v>926.47532618429705</v>
      </c>
      <c r="D153" s="115">
        <f t="shared" si="12"/>
        <v>267.83077045496287</v>
      </c>
      <c r="E153" s="115">
        <f t="shared" si="12"/>
        <v>552.10009327743001</v>
      </c>
      <c r="F153" s="115">
        <f t="shared" si="12"/>
        <v>381.360527578877</v>
      </c>
      <c r="G153" s="115">
        <f t="shared" si="12"/>
        <v>532.12311960742306</v>
      </c>
      <c r="H153" s="115">
        <f t="shared" si="12"/>
        <v>339.0016250664853</v>
      </c>
      <c r="I153" s="115">
        <f t="shared" si="12"/>
        <v>83.084191411185799</v>
      </c>
      <c r="J153" s="115">
        <f t="shared" si="12"/>
        <v>436.71155304797873</v>
      </c>
      <c r="K153" s="115">
        <f t="shared" si="12"/>
        <v>698.59954095030844</v>
      </c>
      <c r="L153" s="115">
        <f t="shared" si="12"/>
        <v>244.41106412014568</v>
      </c>
      <c r="M153" s="115">
        <f t="shared" si="12"/>
        <v>751.24608448445179</v>
      </c>
      <c r="N153" s="115">
        <f t="shared" si="12"/>
        <v>416.76675595513927</v>
      </c>
      <c r="O153" s="115">
        <f t="shared" si="12"/>
        <v>179.44321134864424</v>
      </c>
      <c r="P153" s="115">
        <f t="shared" si="12"/>
        <v>229.73597195746899</v>
      </c>
      <c r="Q153" s="115">
        <f t="shared" si="12"/>
        <v>75.774250369787751</v>
      </c>
      <c r="R153" s="115">
        <f t="shared" si="12"/>
        <v>438.18904481596883</v>
      </c>
      <c r="S153" s="115">
        <f t="shared" si="12"/>
        <v>592.06254000064428</v>
      </c>
      <c r="T153" s="115">
        <f t="shared" si="12"/>
        <v>373.07035628817067</v>
      </c>
      <c r="U153" s="115">
        <f t="shared" si="12"/>
        <v>71.48601144116536</v>
      </c>
      <c r="V153" s="115">
        <f t="shared" si="12"/>
        <v>352.43785334382801</v>
      </c>
      <c r="W153" s="115">
        <f t="shared" si="12"/>
        <v>760.761026758095</v>
      </c>
      <c r="X153" s="115">
        <f t="shared" si="12"/>
        <v>358.9810438108741</v>
      </c>
      <c r="Y153" s="115">
        <f t="shared" si="12"/>
        <v>749.65425032316909</v>
      </c>
      <c r="Z153" s="115">
        <f t="shared" si="12"/>
        <v>123.98882944526601</v>
      </c>
      <c r="AA153" s="115">
        <f t="shared" si="12"/>
        <v>442.40071896690671</v>
      </c>
      <c r="AB153" s="115">
        <f t="shared" si="12"/>
        <v>699.49292902150955</v>
      </c>
      <c r="AC153" s="115">
        <f t="shared" si="12"/>
        <v>697.67801836291392</v>
      </c>
      <c r="AD153" s="115">
        <f t="shared" si="12"/>
        <v>12311.693248703325</v>
      </c>
    </row>
    <row r="154" spans="1:30" x14ac:dyDescent="0.35">
      <c r="A154" s="50">
        <v>14</v>
      </c>
      <c r="B154" s="115">
        <f t="shared" si="11"/>
        <v>656.00746431992172</v>
      </c>
      <c r="C154" s="115">
        <f t="shared" si="12"/>
        <v>1133.2812953204771</v>
      </c>
      <c r="D154" s="115">
        <f t="shared" si="12"/>
        <v>327.7228584462319</v>
      </c>
      <c r="E154" s="115">
        <f t="shared" si="12"/>
        <v>682.47264066570585</v>
      </c>
      <c r="F154" s="115">
        <f t="shared" si="12"/>
        <v>466.03315449060653</v>
      </c>
      <c r="G154" s="115">
        <f t="shared" si="12"/>
        <v>653.92129965440995</v>
      </c>
      <c r="H154" s="115">
        <f t="shared" si="12"/>
        <v>415.62731968145988</v>
      </c>
      <c r="I154" s="115">
        <f t="shared" si="12"/>
        <v>103.29378891072909</v>
      </c>
      <c r="J154" s="115">
        <f t="shared" si="12"/>
        <v>534.66091221339616</v>
      </c>
      <c r="K154" s="115">
        <f t="shared" si="12"/>
        <v>857.74042392071362</v>
      </c>
      <c r="L154" s="115">
        <f t="shared" si="12"/>
        <v>298.95232415596655</v>
      </c>
      <c r="M154" s="115">
        <f t="shared" si="12"/>
        <v>920.12793092387449</v>
      </c>
      <c r="N154" s="115">
        <f t="shared" si="12"/>
        <v>511.0432662273812</v>
      </c>
      <c r="O154" s="115">
        <f t="shared" si="12"/>
        <v>218.8663920885721</v>
      </c>
      <c r="P154" s="115">
        <f t="shared" si="12"/>
        <v>281.3902664578842</v>
      </c>
      <c r="Q154" s="115">
        <f t="shared" si="12"/>
        <v>92.167046065444751</v>
      </c>
      <c r="R154" s="115">
        <f t="shared" si="12"/>
        <v>538.1020985518295</v>
      </c>
      <c r="S154" s="115">
        <f t="shared" si="12"/>
        <v>733.46536539799047</v>
      </c>
      <c r="T154" s="115">
        <f t="shared" si="12"/>
        <v>455.74563179765039</v>
      </c>
      <c r="U154" s="115">
        <f t="shared" si="12"/>
        <v>87.692353775862387</v>
      </c>
      <c r="V154" s="115">
        <f t="shared" si="12"/>
        <v>438.13063118439749</v>
      </c>
      <c r="W154" s="115">
        <f t="shared" si="12"/>
        <v>936.75534496507896</v>
      </c>
      <c r="X154" s="115">
        <f t="shared" si="12"/>
        <v>439.10833547695876</v>
      </c>
      <c r="Y154" s="115">
        <f t="shared" si="12"/>
        <v>918.35467641181572</v>
      </c>
      <c r="Z154" s="115">
        <f t="shared" si="12"/>
        <v>151.65428582583894</v>
      </c>
      <c r="AA154" s="115">
        <f t="shared" si="12"/>
        <v>542.80204726077386</v>
      </c>
      <c r="AB154" s="115">
        <f t="shared" si="12"/>
        <v>859.02300248073277</v>
      </c>
      <c r="AC154" s="115">
        <f t="shared" si="12"/>
        <v>858.98761560201353</v>
      </c>
      <c r="AD154" s="115">
        <f t="shared" si="12"/>
        <v>15113.129772273716</v>
      </c>
    </row>
    <row r="155" spans="1:30" x14ac:dyDescent="0.35">
      <c r="A155" s="50">
        <v>15</v>
      </c>
      <c r="B155" s="115">
        <f t="shared" si="11"/>
        <v>790.72243110759575</v>
      </c>
      <c r="C155" s="115">
        <f t="shared" si="12"/>
        <v>1367.2575370418324</v>
      </c>
      <c r="D155" s="115">
        <f t="shared" si="12"/>
        <v>395.50414631119884</v>
      </c>
      <c r="E155" s="115">
        <f t="shared" si="12"/>
        <v>831.33791139565744</v>
      </c>
      <c r="F155" s="115">
        <f t="shared" si="12"/>
        <v>561.74330664899321</v>
      </c>
      <c r="G155" s="115">
        <f t="shared" si="12"/>
        <v>792.29869958674294</v>
      </c>
      <c r="H155" s="115">
        <f t="shared" si="12"/>
        <v>502.50266607914608</v>
      </c>
      <c r="I155" s="115">
        <f t="shared" si="12"/>
        <v>126.4767087938753</v>
      </c>
      <c r="J155" s="115">
        <f t="shared" si="12"/>
        <v>645.56831049896425</v>
      </c>
      <c r="K155" s="115">
        <f t="shared" si="12"/>
        <v>1038.4014687542829</v>
      </c>
      <c r="L155" s="115">
        <f t="shared" si="12"/>
        <v>360.65624206060454</v>
      </c>
      <c r="M155" s="115">
        <f t="shared" si="12"/>
        <v>1111.4251782655404</v>
      </c>
      <c r="N155" s="115">
        <f t="shared" si="12"/>
        <v>617.94429035503572</v>
      </c>
      <c r="O155" s="115">
        <f t="shared" si="12"/>
        <v>263.34818699263337</v>
      </c>
      <c r="P155" s="115">
        <f t="shared" si="12"/>
        <v>339.90227966892076</v>
      </c>
      <c r="Q155" s="115">
        <f t="shared" si="12"/>
        <v>110.61382436821779</v>
      </c>
      <c r="R155" s="115">
        <f t="shared" si="12"/>
        <v>651.54365520482099</v>
      </c>
      <c r="S155" s="115">
        <f t="shared" si="12"/>
        <v>895.21359188988515</v>
      </c>
      <c r="T155" s="115">
        <f t="shared" si="12"/>
        <v>549.16793796980414</v>
      </c>
      <c r="U155" s="115">
        <f t="shared" si="12"/>
        <v>106.07558565494192</v>
      </c>
      <c r="V155" s="115">
        <f t="shared" si="12"/>
        <v>536.42474576278721</v>
      </c>
      <c r="W155" s="115">
        <f t="shared" si="12"/>
        <v>1137.0535392574475</v>
      </c>
      <c r="X155" s="115">
        <f t="shared" si="12"/>
        <v>529.76207611598625</v>
      </c>
      <c r="Y155" s="115">
        <f t="shared" si="12"/>
        <v>1109.479926789262</v>
      </c>
      <c r="Z155" s="115">
        <f t="shared" si="12"/>
        <v>182.95232443326873</v>
      </c>
      <c r="AA155" s="115">
        <f t="shared" si="12"/>
        <v>656.70961504894228</v>
      </c>
      <c r="AB155" s="115">
        <f t="shared" si="12"/>
        <v>1040.160662326811</v>
      </c>
      <c r="AC155" s="115">
        <f t="shared" si="12"/>
        <v>1042.556394926414</v>
      </c>
      <c r="AD155" s="115">
        <f t="shared" si="12"/>
        <v>18292.803243309605</v>
      </c>
    </row>
    <row r="156" spans="1:30" x14ac:dyDescent="0.35">
      <c r="A156" s="50">
        <v>16</v>
      </c>
      <c r="B156" s="115">
        <f t="shared" si="11"/>
        <v>941.77014526325377</v>
      </c>
      <c r="C156" s="115">
        <f t="shared" si="12"/>
        <v>1629.8251891224616</v>
      </c>
      <c r="D156" s="115">
        <f t="shared" si="12"/>
        <v>471.58956451309399</v>
      </c>
      <c r="E156" s="115">
        <f t="shared" si="12"/>
        <v>999.81500881011959</v>
      </c>
      <c r="F156" s="115">
        <f t="shared" si="12"/>
        <v>669.05863908567221</v>
      </c>
      <c r="G156" s="115">
        <f t="shared" si="12"/>
        <v>948.18674666835034</v>
      </c>
      <c r="H156" s="115">
        <f t="shared" si="12"/>
        <v>600.18408598879591</v>
      </c>
      <c r="I156" s="115">
        <f t="shared" si="12"/>
        <v>152.82388224158746</v>
      </c>
      <c r="J156" s="115">
        <f t="shared" si="12"/>
        <v>770.12146681438355</v>
      </c>
      <c r="K156" s="115">
        <f t="shared" si="12"/>
        <v>1241.7764155317134</v>
      </c>
      <c r="L156" s="115">
        <f t="shared" si="12"/>
        <v>429.8971258401703</v>
      </c>
      <c r="M156" s="115">
        <f t="shared" si="12"/>
        <v>1326.3355945570058</v>
      </c>
      <c r="N156" s="115">
        <f t="shared" si="12"/>
        <v>738.15668720925419</v>
      </c>
      <c r="O156" s="115">
        <f t="shared" si="12"/>
        <v>313.13973900557403</v>
      </c>
      <c r="P156" s="115">
        <f t="shared" si="12"/>
        <v>405.63864491916939</v>
      </c>
      <c r="Q156" s="115">
        <f t="shared" si="12"/>
        <v>131.21092104367202</v>
      </c>
      <c r="R156" s="115">
        <f t="shared" si="12"/>
        <v>779.26604895454193</v>
      </c>
      <c r="S156" s="115">
        <f t="shared" si="12"/>
        <v>1078.5681367853106</v>
      </c>
      <c r="T156" s="115">
        <f t="shared" si="12"/>
        <v>653.88661016355934</v>
      </c>
      <c r="U156" s="115">
        <f t="shared" si="12"/>
        <v>126.7548770026341</v>
      </c>
      <c r="V156" s="115">
        <f t="shared" si="12"/>
        <v>648.12877754515625</v>
      </c>
      <c r="W156" s="115">
        <f t="shared" si="12"/>
        <v>1363.0583352826545</v>
      </c>
      <c r="X156" s="115">
        <f t="shared" si="12"/>
        <v>631.49277076821772</v>
      </c>
      <c r="Y156" s="115">
        <f t="shared" si="12"/>
        <v>1324.2319639580508</v>
      </c>
      <c r="Z156" s="115">
        <f t="shared" si="12"/>
        <v>218.07271115338025</v>
      </c>
      <c r="AA156" s="115">
        <f t="shared" si="12"/>
        <v>784.86497450689842</v>
      </c>
      <c r="AB156" s="115">
        <f t="shared" si="12"/>
        <v>1244.1082606097843</v>
      </c>
      <c r="AC156" s="115">
        <f t="shared" si="12"/>
        <v>1249.6672899686148</v>
      </c>
      <c r="AD156" s="115">
        <f t="shared" si="12"/>
        <v>21871.630613313086</v>
      </c>
    </row>
    <row r="157" spans="1:30" x14ac:dyDescent="0.35">
      <c r="A157" s="50">
        <v>17</v>
      </c>
      <c r="B157" s="115">
        <f t="shared" si="11"/>
        <v>1109.9358083957502</v>
      </c>
      <c r="C157" s="115">
        <f t="shared" si="12"/>
        <v>1922.3823746346113</v>
      </c>
      <c r="D157" s="115">
        <f t="shared" si="12"/>
        <v>556.38741806385053</v>
      </c>
      <c r="E157" s="115">
        <f t="shared" si="12"/>
        <v>1189.0111653587885</v>
      </c>
      <c r="F157" s="115">
        <f t="shared" si="12"/>
        <v>788.53721608053354</v>
      </c>
      <c r="G157" s="115">
        <f t="shared" si="12"/>
        <v>1122.504429872555</v>
      </c>
      <c r="H157" s="115">
        <f t="shared" si="12"/>
        <v>709.21982664628865</v>
      </c>
      <c r="I157" s="115">
        <f t="shared" si="12"/>
        <v>182.52460655065238</v>
      </c>
      <c r="J157" s="115">
        <f t="shared" si="12"/>
        <v>908.99737248740803</v>
      </c>
      <c r="K157" s="115">
        <f t="shared" si="12"/>
        <v>1469.0424776647978</v>
      </c>
      <c r="L157" s="115">
        <f t="shared" si="12"/>
        <v>507.04320799657961</v>
      </c>
      <c r="M157" s="115">
        <f t="shared" si="12"/>
        <v>1566.0385936701161</v>
      </c>
      <c r="N157" s="115">
        <f t="shared" si="12"/>
        <v>872.35728492880162</v>
      </c>
      <c r="O157" s="115">
        <f t="shared" si="12"/>
        <v>368.48757020292413</v>
      </c>
      <c r="P157" s="115">
        <f t="shared" si="12"/>
        <v>478.96038506735715</v>
      </c>
      <c r="Q157" s="115">
        <f t="shared" si="12"/>
        <v>154.05265477662874</v>
      </c>
      <c r="R157" s="115">
        <f t="shared" si="12"/>
        <v>922.01127201051759</v>
      </c>
      <c r="S157" s="115">
        <f t="shared" si="12"/>
        <v>1284.7775991469259</v>
      </c>
      <c r="T157" s="115">
        <f t="shared" si="12"/>
        <v>770.4415609704829</v>
      </c>
      <c r="U157" s="115">
        <f t="shared" si="12"/>
        <v>149.84768640632589</v>
      </c>
      <c r="V157" s="115">
        <f t="shared" si="12"/>
        <v>774.04436710583116</v>
      </c>
      <c r="W157" s="115">
        <f t="shared" si="12"/>
        <v>1616.1551575523679</v>
      </c>
      <c r="X157" s="115">
        <f t="shared" si="12"/>
        <v>744.8420060097078</v>
      </c>
      <c r="Y157" s="115">
        <f t="shared" si="12"/>
        <v>1563.7944807376473</v>
      </c>
      <c r="Z157" s="115">
        <f t="shared" si="12"/>
        <v>257.2021289839073</v>
      </c>
      <c r="AA157" s="115">
        <f t="shared" si="12"/>
        <v>927.99911442772679</v>
      </c>
      <c r="AB157" s="115">
        <f t="shared" si="12"/>
        <v>1472.0516495681948</v>
      </c>
      <c r="AC157" s="115">
        <f t="shared" si="12"/>
        <v>1481.5873443023816</v>
      </c>
      <c r="AD157" s="115">
        <f t="shared" si="12"/>
        <v>25870.236759619653</v>
      </c>
    </row>
    <row r="158" spans="1:30" x14ac:dyDescent="0.35">
      <c r="A158" s="50">
        <v>18</v>
      </c>
      <c r="B158" s="115">
        <f t="shared" si="11"/>
        <v>1295.9921873516955</v>
      </c>
      <c r="C158" s="115">
        <f t="shared" si="12"/>
        <v>2246.3060056462491</v>
      </c>
      <c r="D158" s="115">
        <f t="shared" si="12"/>
        <v>650.29990411903043</v>
      </c>
      <c r="E158" s="115">
        <f t="shared" si="12"/>
        <v>1400.022563254948</v>
      </c>
      <c r="F158" s="115">
        <f t="shared" si="12"/>
        <v>920.72826978251487</v>
      </c>
      <c r="G158" s="115">
        <f t="shared" si="12"/>
        <v>1316.1592282771098</v>
      </c>
      <c r="H158" s="115">
        <f t="shared" si="12"/>
        <v>830.15058676735873</v>
      </c>
      <c r="I158" s="115">
        <f t="shared" si="12"/>
        <v>215.76664760410287</v>
      </c>
      <c r="J158" s="115">
        <f t="shared" si="12"/>
        <v>1062.8631248134209</v>
      </c>
      <c r="K158" s="115">
        <f t="shared" si="12"/>
        <v>1721.3615879030945</v>
      </c>
      <c r="L158" s="115">
        <f t="shared" si="12"/>
        <v>592.4571219153745</v>
      </c>
      <c r="M158" s="115">
        <f t="shared" si="12"/>
        <v>1831.6966554466462</v>
      </c>
      <c r="N158" s="115">
        <f t="shared" si="12"/>
        <v>1021.2136478764132</v>
      </c>
      <c r="O158" s="115">
        <f t="shared" si="12"/>
        <v>429.63395364916477</v>
      </c>
      <c r="P158" s="115">
        <f t="shared" si="12"/>
        <v>560.22334646722163</v>
      </c>
      <c r="Q158" s="115">
        <f t="shared" si="12"/>
        <v>179.2314932691304</v>
      </c>
      <c r="R158" s="115">
        <f t="shared" si="12"/>
        <v>1080.5117528196486</v>
      </c>
      <c r="S158" s="115">
        <f t="shared" si="12"/>
        <v>1515.0790830671542</v>
      </c>
      <c r="T158" s="115">
        <f t="shared" si="12"/>
        <v>899.36402792799038</v>
      </c>
      <c r="U158" s="115">
        <f t="shared" si="12"/>
        <v>175.46989140246941</v>
      </c>
      <c r="V158" s="115">
        <f t="shared" si="12"/>
        <v>914.96665104916985</v>
      </c>
      <c r="W158" s="115">
        <f t="shared" si="12"/>
        <v>1897.7133903604295</v>
      </c>
      <c r="X158" s="115">
        <f t="shared" si="12"/>
        <v>870.34314896354215</v>
      </c>
      <c r="Y158" s="115">
        <f t="shared" si="12"/>
        <v>1829.33431111446</v>
      </c>
      <c r="Z158" s="115">
        <f t="shared" si="12"/>
        <v>300.52441981556024</v>
      </c>
      <c r="AA158" s="115">
        <f t="shared" si="12"/>
        <v>1086.8332627291447</v>
      </c>
      <c r="AB158" s="115">
        <f t="shared" si="12"/>
        <v>1725.161422613179</v>
      </c>
      <c r="AC158" s="115">
        <f t="shared" si="12"/>
        <v>1739.5688710506149</v>
      </c>
      <c r="AD158" s="115">
        <f t="shared" si="12"/>
        <v>30308.976557056842</v>
      </c>
    </row>
    <row r="159" spans="1:30" x14ac:dyDescent="0.35">
      <c r="A159" s="50">
        <v>19</v>
      </c>
      <c r="B159" s="115">
        <f t="shared" ref="B159:B167" si="13">B123/$B$138</f>
        <v>1500.7005399204334</v>
      </c>
      <c r="C159" s="115">
        <f t="shared" si="12"/>
        <v>2602.9533475134731</v>
      </c>
      <c r="D159" s="115">
        <f t="shared" si="12"/>
        <v>753.72356099305819</v>
      </c>
      <c r="E159" s="115">
        <f t="shared" si="12"/>
        <v>1633.935054226765</v>
      </c>
      <c r="F159" s="115">
        <f t="shared" si="12"/>
        <v>1066.1728576281826</v>
      </c>
      <c r="G159" s="115">
        <f t="shared" si="12"/>
        <v>1530.0479196270717</v>
      </c>
      <c r="H159" s="115">
        <f t="shared" si="12"/>
        <v>963.51006050832132</v>
      </c>
      <c r="I159" s="115">
        <f t="shared" si="12"/>
        <v>252.73633061120699</v>
      </c>
      <c r="J159" s="115">
        <f t="shared" si="12"/>
        <v>1232.3766504933828</v>
      </c>
      <c r="K159" s="115">
        <f t="shared" si="12"/>
        <v>1999.8814825565905</v>
      </c>
      <c r="L159" s="115">
        <f t="shared" si="12"/>
        <v>686.49631500484998</v>
      </c>
      <c r="M159" s="115">
        <f t="shared" si="12"/>
        <v>2124.4565586858398</v>
      </c>
      <c r="N159" s="115">
        <f t="shared" si="12"/>
        <v>1185.3847431984834</v>
      </c>
      <c r="O159" s="115">
        <f t="shared" si="12"/>
        <v>496.81723518878721</v>
      </c>
      <c r="P159" s="115">
        <f t="shared" si="12"/>
        <v>649.77857575159942</v>
      </c>
      <c r="Q159" s="115">
        <f t="shared" si="12"/>
        <v>206.83819670600533</v>
      </c>
      <c r="R159" s="115">
        <f t="shared" si="12"/>
        <v>1255.4910333445705</v>
      </c>
      <c r="S159" s="115">
        <f t="shared" si="12"/>
        <v>1770.6989220633552</v>
      </c>
      <c r="T159" s="115">
        <f t="shared" si="12"/>
        <v>1041.1772213130146</v>
      </c>
      <c r="U159" s="115">
        <f t="shared" si="12"/>
        <v>203.73590174998699</v>
      </c>
      <c r="V159" s="115">
        <f t="shared" si="12"/>
        <v>1071.6846479665119</v>
      </c>
      <c r="W159" s="115">
        <f t="shared" si="12"/>
        <v>2209.0874782856113</v>
      </c>
      <c r="X159" s="115">
        <f t="shared" si="12"/>
        <v>1008.5219535269653</v>
      </c>
      <c r="Y159" s="115">
        <f t="shared" si="12"/>
        <v>2122.0026553630864</v>
      </c>
      <c r="Z159" s="115">
        <f t="shared" si="12"/>
        <v>348.2207941089826</v>
      </c>
      <c r="AA159" s="115">
        <f t="shared" si="12"/>
        <v>1262.0795842981465</v>
      </c>
      <c r="AB159" s="115">
        <f t="shared" si="12"/>
        <v>2004.5939944085578</v>
      </c>
      <c r="AC159" s="115">
        <f t="shared" si="12"/>
        <v>2024.8504648464555</v>
      </c>
      <c r="AD159" s="115">
        <f t="shared" si="12"/>
        <v>35207.954079889292</v>
      </c>
    </row>
    <row r="160" spans="1:30" x14ac:dyDescent="0.35">
      <c r="A160" s="50">
        <v>20</v>
      </c>
      <c r="B160" s="115">
        <f t="shared" si="13"/>
        <v>1724.8114239168347</v>
      </c>
      <c r="C160" s="115">
        <f t="shared" si="12"/>
        <v>2993.6633871127674</v>
      </c>
      <c r="D160" s="115">
        <f t="shared" si="12"/>
        <v>867.04966099653814</v>
      </c>
      <c r="E160" s="115">
        <f t="shared" si="12"/>
        <v>1891.8247956510579</v>
      </c>
      <c r="F160" s="115">
        <f t="shared" si="12"/>
        <v>1225.4044369434796</v>
      </c>
      <c r="G160" s="115">
        <f t="shared" si="12"/>
        <v>1765.0572903462239</v>
      </c>
      <c r="H160" s="115">
        <f t="shared" si="12"/>
        <v>1109.8254141315981</v>
      </c>
      <c r="I160" s="115">
        <f t="shared" si="12"/>
        <v>293.61862101199523</v>
      </c>
      <c r="J160" s="115">
        <f t="shared" si="12"/>
        <v>1418.1873388318725</v>
      </c>
      <c r="K160" s="115">
        <f t="shared" si="12"/>
        <v>2305.7366527855097</v>
      </c>
      <c r="L160" s="115">
        <f t="shared" si="12"/>
        <v>789.5134100400046</v>
      </c>
      <c r="M160" s="115">
        <f t="shared" si="12"/>
        <v>2445.4504606956357</v>
      </c>
      <c r="N160" s="115">
        <f t="shared" si="12"/>
        <v>1365.5215249937123</v>
      </c>
      <c r="O160" s="115">
        <f t="shared" si="12"/>
        <v>570.27211432194474</v>
      </c>
      <c r="P160" s="115">
        <f t="shared" si="12"/>
        <v>747.972649737148</v>
      </c>
      <c r="Q160" s="115">
        <f t="shared" si="12"/>
        <v>236.96194275741556</v>
      </c>
      <c r="R160" s="115">
        <f t="shared" si="12"/>
        <v>1447.6643633973586</v>
      </c>
      <c r="S160" s="115">
        <f t="shared" si="12"/>
        <v>2052.8533212231896</v>
      </c>
      <c r="T160" s="115">
        <f t="shared" si="12"/>
        <v>1196.3968901894968</v>
      </c>
      <c r="U160" s="115">
        <f t="shared" si="12"/>
        <v>234.75875873703089</v>
      </c>
      <c r="V160" s="115">
        <f t="shared" si="12"/>
        <v>1244.9816025085215</v>
      </c>
      <c r="W160" s="115">
        <f t="shared" si="12"/>
        <v>2551.617894472859</v>
      </c>
      <c r="X160" s="115">
        <f t="shared" ref="C160:AD167" si="14">X124/$B$138</f>
        <v>1159.8970906137379</v>
      </c>
      <c r="Y160" s="115">
        <f t="shared" si="14"/>
        <v>2442.9361528778695</v>
      </c>
      <c r="Z160" s="115">
        <f t="shared" si="14"/>
        <v>400.47001428166215</v>
      </c>
      <c r="AA160" s="115">
        <f t="shared" si="14"/>
        <v>1454.4417928957853</v>
      </c>
      <c r="AB160" s="115">
        <f t="shared" si="14"/>
        <v>2311.4925487126429</v>
      </c>
      <c r="AC160" s="115">
        <f t="shared" si="14"/>
        <v>2338.6578921125861</v>
      </c>
      <c r="AD160" s="115">
        <f t="shared" si="14"/>
        <v>40587.039446296469</v>
      </c>
    </row>
    <row r="161" spans="1:30" x14ac:dyDescent="0.35">
      <c r="A161" s="50">
        <v>21</v>
      </c>
      <c r="B161" s="115">
        <f t="shared" si="13"/>
        <v>1969.0654097106376</v>
      </c>
      <c r="C161" s="115">
        <f t="shared" si="14"/>
        <v>3419.7580386347122</v>
      </c>
      <c r="D161" s="115">
        <f t="shared" si="14"/>
        <v>990.66455671785718</v>
      </c>
      <c r="E161" s="115">
        <f t="shared" si="14"/>
        <v>2174.7588166429086</v>
      </c>
      <c r="F161" s="115">
        <f t="shared" si="14"/>
        <v>1398.9493709793301</v>
      </c>
      <c r="G161" s="115">
        <f t="shared" si="14"/>
        <v>2022.0647635731812</v>
      </c>
      <c r="H161" s="115">
        <f t="shared" si="14"/>
        <v>1269.6177068137897</v>
      </c>
      <c r="I161" s="115">
        <f t="shared" si="14"/>
        <v>338.59719705435919</v>
      </c>
      <c r="J161" s="115">
        <f t="shared" si="14"/>
        <v>1620.9366001199396</v>
      </c>
      <c r="K161" s="115">
        <f t="shared" si="14"/>
        <v>2640.0491854097809</v>
      </c>
      <c r="L161" s="115">
        <f t="shared" si="14"/>
        <v>901.8565235951562</v>
      </c>
      <c r="M161" s="115">
        <f t="shared" si="14"/>
        <v>2795.7968495920213</v>
      </c>
      <c r="N161" s="115">
        <f t="shared" si="14"/>
        <v>1562.2674500857881</v>
      </c>
      <c r="O161" s="115">
        <f t="shared" si="14"/>
        <v>650.229891248954</v>
      </c>
      <c r="P161" s="115">
        <f t="shared" si="14"/>
        <v>855.1479664488196</v>
      </c>
      <c r="Q161" s="115">
        <f t="shared" si="14"/>
        <v>269.69043634051496</v>
      </c>
      <c r="R161" s="115">
        <f t="shared" si="14"/>
        <v>1657.7392260268484</v>
      </c>
      <c r="S161" s="115">
        <f t="shared" si="14"/>
        <v>2362.748930212495</v>
      </c>
      <c r="T161" s="115">
        <f t="shared" si="14"/>
        <v>1365.5318207925366</v>
      </c>
      <c r="U161" s="115">
        <f t="shared" si="14"/>
        <v>268.65022288941327</v>
      </c>
      <c r="V161" s="115">
        <f t="shared" si="14"/>
        <v>1435.6352940016645</v>
      </c>
      <c r="W161" s="115">
        <f t="shared" si="14"/>
        <v>2926.6319987038642</v>
      </c>
      <c r="X161" s="115">
        <f t="shared" si="14"/>
        <v>1324.9806154424773</v>
      </c>
      <c r="Y161" s="115">
        <f t="shared" si="14"/>
        <v>2793.2578286839016</v>
      </c>
      <c r="Z161" s="115">
        <f t="shared" si="14"/>
        <v>457.44855631436911</v>
      </c>
      <c r="AA161" s="115">
        <f t="shared" si="14"/>
        <v>1664.615691682498</v>
      </c>
      <c r="AB161" s="115">
        <f t="shared" si="14"/>
        <v>2646.9878762947878</v>
      </c>
      <c r="AC161" s="115">
        <f t="shared" si="14"/>
        <v>2682.2048799269182</v>
      </c>
      <c r="AD161" s="115">
        <f t="shared" si="14"/>
        <v>46465.883703939515</v>
      </c>
    </row>
    <row r="162" spans="1:30" x14ac:dyDescent="0.35">
      <c r="A162" s="50">
        <v>22</v>
      </c>
      <c r="B162" s="115">
        <f t="shared" si="13"/>
        <v>2234.1937119842278</v>
      </c>
      <c r="C162" s="115">
        <f t="shared" si="14"/>
        <v>3882.5432133974946</v>
      </c>
      <c r="D162" s="115">
        <f t="shared" si="14"/>
        <v>1124.9499883230458</v>
      </c>
      <c r="E162" s="115">
        <f t="shared" si="14"/>
        <v>2483.7955249041124</v>
      </c>
      <c r="F162" s="115">
        <f t="shared" si="14"/>
        <v>1587.3273775878481</v>
      </c>
      <c r="G162" s="115">
        <f t="shared" si="14"/>
        <v>2301.938958318086</v>
      </c>
      <c r="H162" s="115">
        <f t="shared" si="14"/>
        <v>1443.4022646133985</v>
      </c>
      <c r="I162" s="115">
        <f t="shared" si="14"/>
        <v>387.85451525879512</v>
      </c>
      <c r="J162" s="115">
        <f t="shared" si="14"/>
        <v>1841.2583613491145</v>
      </c>
      <c r="K162" s="115">
        <f t="shared" si="14"/>
        <v>3003.9295109615514</v>
      </c>
      <c r="L162" s="115">
        <f t="shared" si="14"/>
        <v>1023.869548556052</v>
      </c>
      <c r="M162" s="115">
        <f t="shared" si="14"/>
        <v>3176.6013899724812</v>
      </c>
      <c r="N162" s="115">
        <f t="shared" si="14"/>
        <v>1776.2589364347039</v>
      </c>
      <c r="O162" s="115">
        <f t="shared" si="14"/>
        <v>736.91868564779736</v>
      </c>
      <c r="P162" s="115">
        <f t="shared" si="14"/>
        <v>971.64300356528952</v>
      </c>
      <c r="Q162" s="115">
        <f t="shared" si="14"/>
        <v>305.11000666697339</v>
      </c>
      <c r="R162" s="115">
        <f t="shared" si="14"/>
        <v>1886.415805011218</v>
      </c>
      <c r="S162" s="115">
        <f t="shared" si="14"/>
        <v>2701.5833576217524</v>
      </c>
      <c r="T162" s="115">
        <f t="shared" si="14"/>
        <v>1549.0842783213793</v>
      </c>
      <c r="U162" s="115">
        <f t="shared" si="14"/>
        <v>305.52085194868454</v>
      </c>
      <c r="V162" s="115">
        <f t="shared" si="14"/>
        <v>1644.4183147874658</v>
      </c>
      <c r="W162" s="115">
        <f t="shared" si="14"/>
        <v>3335.4448026834698</v>
      </c>
      <c r="X162" s="115">
        <f t="shared" si="14"/>
        <v>1504.2783821253754</v>
      </c>
      <c r="Y162" s="115">
        <f t="shared" si="14"/>
        <v>3174.077934086994</v>
      </c>
      <c r="Z162" s="115">
        <f t="shared" si="14"/>
        <v>519.33075312571191</v>
      </c>
      <c r="AA162" s="115">
        <f t="shared" si="14"/>
        <v>1893.2896538503114</v>
      </c>
      <c r="AB162" s="115">
        <f t="shared" si="14"/>
        <v>3012.199120543552</v>
      </c>
      <c r="AC162" s="115">
        <f t="shared" si="14"/>
        <v>3056.693819519568</v>
      </c>
      <c r="AD162" s="115">
        <f t="shared" si="14"/>
        <v>52863.932071166462</v>
      </c>
    </row>
    <row r="163" spans="1:30" x14ac:dyDescent="0.35">
      <c r="A163" s="50">
        <v>23</v>
      </c>
      <c r="B163" s="115">
        <f t="shared" si="13"/>
        <v>2520.9187532908886</v>
      </c>
      <c r="C163" s="115">
        <f t="shared" si="14"/>
        <v>4383.309774771159</v>
      </c>
      <c r="D163" s="115">
        <f t="shared" si="14"/>
        <v>1270.2833579127687</v>
      </c>
      <c r="E163" s="115">
        <f t="shared" si="14"/>
        <v>2819.9851630336525</v>
      </c>
      <c r="F163" s="115">
        <f t="shared" si="14"/>
        <v>1791.0519294666474</v>
      </c>
      <c r="G163" s="115">
        <f t="shared" si="14"/>
        <v>2605.5401902179392</v>
      </c>
      <c r="H163" s="115">
        <f t="shared" si="14"/>
        <v>1631.6890147983606</v>
      </c>
      <c r="I163" s="115">
        <f t="shared" si="14"/>
        <v>441.57186976076457</v>
      </c>
      <c r="J163" s="115">
        <f t="shared" si="14"/>
        <v>2079.7795089449041</v>
      </c>
      <c r="K163" s="115">
        <f t="shared" si="14"/>
        <v>3398.4770731498952</v>
      </c>
      <c r="L163" s="115">
        <f t="shared" si="14"/>
        <v>1155.8924062839119</v>
      </c>
      <c r="M163" s="115">
        <f t="shared" si="14"/>
        <v>3588.9576784205683</v>
      </c>
      <c r="N163" s="115">
        <f t="shared" si="14"/>
        <v>2008.1257729988226</v>
      </c>
      <c r="O163" s="115">
        <f t="shared" si="14"/>
        <v>830.56363161190359</v>
      </c>
      <c r="P163" s="115">
        <f t="shared" si="14"/>
        <v>1097.7925493130717</v>
      </c>
      <c r="Q163" s="115">
        <f t="shared" si="14"/>
        <v>343.30569358383383</v>
      </c>
      <c r="R163" s="115">
        <f t="shared" si="14"/>
        <v>2134.3874032925332</v>
      </c>
      <c r="S163" s="115">
        <f t="shared" si="14"/>
        <v>3070.5456351208982</v>
      </c>
      <c r="T163" s="115">
        <f t="shared" si="14"/>
        <v>1747.5504009595691</v>
      </c>
      <c r="U163" s="115">
        <f t="shared" si="14"/>
        <v>345.4800706121033</v>
      </c>
      <c r="V163" s="115">
        <f t="shared" si="14"/>
        <v>1872.098322502932</v>
      </c>
      <c r="W163" s="115">
        <f t="shared" si="14"/>
        <v>3779.3596565127245</v>
      </c>
      <c r="X163" s="115">
        <f t="shared" si="14"/>
        <v>1698.2904137314263</v>
      </c>
      <c r="Y163" s="115">
        <f t="shared" si="14"/>
        <v>3586.4946977891323</v>
      </c>
      <c r="Z163" s="115">
        <f t="shared" si="14"/>
        <v>586.28892254338416</v>
      </c>
      <c r="AA163" s="115">
        <f t="shared" si="14"/>
        <v>2141.1450525393138</v>
      </c>
      <c r="AB163" s="115">
        <f t="shared" si="14"/>
        <v>3408.2344448531203</v>
      </c>
      <c r="AC163" s="115">
        <f t="shared" si="14"/>
        <v>3463.3163972627976</v>
      </c>
      <c r="AD163" s="115">
        <f t="shared" si="14"/>
        <v>59800.435785279027</v>
      </c>
    </row>
    <row r="164" spans="1:30" x14ac:dyDescent="0.35">
      <c r="A164" s="50">
        <v>24</v>
      </c>
      <c r="B164" s="115">
        <f t="shared" si="13"/>
        <v>2829.9546695452073</v>
      </c>
      <c r="C164" s="115">
        <f t="shared" si="14"/>
        <v>4923.3343952203059</v>
      </c>
      <c r="D164" s="115">
        <f t="shared" si="14"/>
        <v>1427.0379758072568</v>
      </c>
      <c r="E164" s="115">
        <f t="shared" si="14"/>
        <v>3184.3702213887332</v>
      </c>
      <c r="F164" s="115">
        <f t="shared" si="14"/>
        <v>2010.6306131659048</v>
      </c>
      <c r="G164" s="115">
        <f t="shared" si="14"/>
        <v>2933.7209223698023</v>
      </c>
      <c r="H164" s="115">
        <f t="shared" si="14"/>
        <v>1834.9827863489788</v>
      </c>
      <c r="I164" s="115">
        <f t="shared" si="14"/>
        <v>499.92944634537332</v>
      </c>
      <c r="J164" s="115">
        <f t="shared" si="14"/>
        <v>2337.1202863370377</v>
      </c>
      <c r="K164" s="115">
        <f t="shared" si="14"/>
        <v>3824.7809311952142</v>
      </c>
      <c r="L164" s="115">
        <f t="shared" si="14"/>
        <v>1298.2612729248726</v>
      </c>
      <c r="M164" s="115">
        <f t="shared" si="14"/>
        <v>4033.9479221242646</v>
      </c>
      <c r="N164" s="115">
        <f t="shared" si="14"/>
        <v>2258.4914881660466</v>
      </c>
      <c r="O164" s="115">
        <f t="shared" si="14"/>
        <v>931.38705231212725</v>
      </c>
      <c r="P164" s="115">
        <f t="shared" si="14"/>
        <v>1233.9279098673469</v>
      </c>
      <c r="Q164" s="115">
        <f t="shared" si="14"/>
        <v>384.36132482138868</v>
      </c>
      <c r="R164" s="115">
        <f t="shared" si="14"/>
        <v>2402.3408194998492</v>
      </c>
      <c r="S164" s="115">
        <f t="shared" si="14"/>
        <v>3470.8166383435114</v>
      </c>
      <c r="T164" s="115">
        <f t="shared" si="14"/>
        <v>1961.4205532274393</v>
      </c>
      <c r="U164" s="115">
        <f t="shared" si="14"/>
        <v>388.63623324029663</v>
      </c>
      <c r="V164" s="115">
        <f t="shared" si="14"/>
        <v>2119.438269773023</v>
      </c>
      <c r="W164" s="115">
        <f t="shared" si="14"/>
        <v>4259.6688676754393</v>
      </c>
      <c r="X164" s="115">
        <f t="shared" si="14"/>
        <v>1907.511234415728</v>
      </c>
      <c r="Y164" s="115">
        <f t="shared" si="14"/>
        <v>4031.5950006486614</v>
      </c>
      <c r="Z164" s="115">
        <f t="shared" si="14"/>
        <v>658.49348215295345</v>
      </c>
      <c r="AA164" s="115">
        <f t="shared" si="14"/>
        <v>2408.8566474552872</v>
      </c>
      <c r="AB164" s="115">
        <f t="shared" si="14"/>
        <v>3836.1916331808548</v>
      </c>
      <c r="AC164" s="115">
        <f t="shared" si="14"/>
        <v>3903.2541635804923</v>
      </c>
      <c r="AD164" s="115">
        <f t="shared" si="14"/>
        <v>67294.462761133385</v>
      </c>
    </row>
    <row r="165" spans="1:30" x14ac:dyDescent="0.35">
      <c r="A165" s="50">
        <v>25</v>
      </c>
      <c r="B165" s="115">
        <f t="shared" si="13"/>
        <v>3162.0077656962171</v>
      </c>
      <c r="C165" s="115">
        <f t="shared" si="14"/>
        <v>5503.8803293235433</v>
      </c>
      <c r="D165" s="115">
        <f t="shared" si="14"/>
        <v>1595.5832827288421</v>
      </c>
      <c r="E165" s="115">
        <f t="shared" si="14"/>
        <v>3577.9858133266466</v>
      </c>
      <c r="F165" s="115">
        <f t="shared" si="14"/>
        <v>2246.5654527170827</v>
      </c>
      <c r="G165" s="115">
        <f t="shared" si="14"/>
        <v>3287.3261731739694</v>
      </c>
      <c r="H165" s="115">
        <f t="shared" si="14"/>
        <v>2053.7835813822317</v>
      </c>
      <c r="I165" s="115">
        <f t="shared" si="14"/>
        <v>563.10637185089161</v>
      </c>
      <c r="J165" s="115">
        <f t="shared" si="14"/>
        <v>2613.8946527397138</v>
      </c>
      <c r="K165" s="115">
        <f t="shared" si="14"/>
        <v>4283.9203043936095</v>
      </c>
      <c r="L165" s="115">
        <f t="shared" si="14"/>
        <v>1451.3087835260912</v>
      </c>
      <c r="M165" s="115">
        <f t="shared" si="14"/>
        <v>4512.6435514402428</v>
      </c>
      <c r="N165" s="115">
        <f t="shared" si="14"/>
        <v>2527.9736825638183</v>
      </c>
      <c r="O165" s="115">
        <f t="shared" si="14"/>
        <v>1039.608617282091</v>
      </c>
      <c r="P165" s="115">
        <f t="shared" si="14"/>
        <v>1380.3770965689357</v>
      </c>
      <c r="Q165" s="115">
        <f t="shared" si="14"/>
        <v>428.3595854589671</v>
      </c>
      <c r="R165" s="115">
        <f t="shared" si="14"/>
        <v>2690.9566884001501</v>
      </c>
      <c r="S165" s="115">
        <f t="shared" si="14"/>
        <v>3903.5694702103242</v>
      </c>
      <c r="T165" s="115">
        <f t="shared" si="14"/>
        <v>2191.1796444518204</v>
      </c>
      <c r="U165" s="115">
        <f t="shared" si="14"/>
        <v>435.09668051702783</v>
      </c>
      <c r="V165" s="115">
        <f t="shared" si="14"/>
        <v>2387.1966141968715</v>
      </c>
      <c r="W165" s="115">
        <f t="shared" si="14"/>
        <v>4777.6542618148287</v>
      </c>
      <c r="X165" s="115">
        <f t="shared" si="14"/>
        <v>2132.4301689857957</v>
      </c>
      <c r="Y165" s="115">
        <f t="shared" si="14"/>
        <v>4510.4549848342458</v>
      </c>
      <c r="Z165" s="115">
        <f t="shared" si="14"/>
        <v>736.1130528826003</v>
      </c>
      <c r="AA165" s="115">
        <f t="shared" si="14"/>
        <v>2697.0929342445411</v>
      </c>
      <c r="AB165" s="115">
        <f t="shared" si="14"/>
        <v>4297.1586330850178</v>
      </c>
      <c r="AC165" s="115">
        <f t="shared" si="14"/>
        <v>4377.6790483154982</v>
      </c>
      <c r="AD165" s="115">
        <f t="shared" si="14"/>
        <v>75364.907226111623</v>
      </c>
    </row>
    <row r="166" spans="1:30" x14ac:dyDescent="0.35">
      <c r="A166" s="50">
        <v>26</v>
      </c>
      <c r="B166" s="115">
        <f t="shared" si="13"/>
        <v>3517.7769283664284</v>
      </c>
      <c r="C166" s="115">
        <f t="shared" si="14"/>
        <v>6126.1981141697133</v>
      </c>
      <c r="D166" s="115">
        <f t="shared" si="14"/>
        <v>1776.2850511482447</v>
      </c>
      <c r="E166" s="115">
        <f t="shared" si="14"/>
        <v>4001.8600176664713</v>
      </c>
      <c r="F166" s="115">
        <f t="shared" si="14"/>
        <v>2499.353202700217</v>
      </c>
      <c r="G166" s="115">
        <f t="shared" si="14"/>
        <v>3667.1938869076898</v>
      </c>
      <c r="H166" s="115">
        <f t="shared" si="14"/>
        <v>2288.5868214072943</v>
      </c>
      <c r="I166" s="115">
        <f t="shared" si="14"/>
        <v>631.28075950763798</v>
      </c>
      <c r="J166" s="115">
        <f t="shared" si="14"/>
        <v>2910.710608387396</v>
      </c>
      <c r="K166" s="115">
        <f t="shared" si="14"/>
        <v>4776.9650666303405</v>
      </c>
      <c r="L166" s="115">
        <f t="shared" si="14"/>
        <v>1615.3642169702155</v>
      </c>
      <c r="M166" s="115">
        <f t="shared" si="14"/>
        <v>5026.105775321832</v>
      </c>
      <c r="N166" s="115">
        <f t="shared" si="14"/>
        <v>2817.1843310345994</v>
      </c>
      <c r="O166" s="115">
        <f t="shared" si="14"/>
        <v>1155.4454847079676</v>
      </c>
      <c r="P166" s="115">
        <f t="shared" si="14"/>
        <v>1537.464995682034</v>
      </c>
      <c r="Q166" s="115">
        <f t="shared" si="14"/>
        <v>475.38208068385933</v>
      </c>
      <c r="R166" s="115">
        <f t="shared" si="14"/>
        <v>3000.909790093177</v>
      </c>
      <c r="S166" s="115">
        <f t="shared" si="14"/>
        <v>4369.9698114446619</v>
      </c>
      <c r="T166" s="115">
        <f t="shared" si="14"/>
        <v>2437.3074171080902</v>
      </c>
      <c r="U166" s="115">
        <f t="shared" si="14"/>
        <v>484.96779087236536</v>
      </c>
      <c r="V166" s="115">
        <f t="shared" si="14"/>
        <v>2676.127511040504</v>
      </c>
      <c r="W166" s="115">
        <f t="shared" si="14"/>
        <v>5334.58769296837</v>
      </c>
      <c r="X166" s="115">
        <f t="shared" si="14"/>
        <v>2373.5316143230948</v>
      </c>
      <c r="Y166" s="115">
        <f t="shared" si="14"/>
        <v>5024.1406062232099</v>
      </c>
      <c r="Z166" s="115">
        <f t="shared" si="14"/>
        <v>819.31455285249092</v>
      </c>
      <c r="AA166" s="115">
        <f t="shared" si="14"/>
        <v>3006.5164616176448</v>
      </c>
      <c r="AB166" s="115">
        <f t="shared" si="14"/>
        <v>4792.2140489207886</v>
      </c>
      <c r="AC166" s="115">
        <f t="shared" si="14"/>
        <v>4887.7538296120965</v>
      </c>
      <c r="AD166" s="115">
        <f t="shared" si="14"/>
        <v>84030.498468368431</v>
      </c>
    </row>
    <row r="167" spans="1:30" x14ac:dyDescent="0.35">
      <c r="A167" s="50">
        <v>27</v>
      </c>
      <c r="B167" s="115">
        <f t="shared" si="13"/>
        <v>3897.9540010812543</v>
      </c>
      <c r="C167" s="115">
        <f t="shared" si="14"/>
        <v>6791.5262065887773</v>
      </c>
      <c r="D167" s="115">
        <f t="shared" si="14"/>
        <v>1969.5055685048458</v>
      </c>
      <c r="E167" s="115">
        <f t="shared" si="14"/>
        <v>4457.0141924189275</v>
      </c>
      <c r="F167" s="115">
        <f t="shared" si="14"/>
        <v>2769.4856147438841</v>
      </c>
      <c r="G167" s="115">
        <f t="shared" si="14"/>
        <v>4074.1552717897598</v>
      </c>
      <c r="H167" s="115">
        <f t="shared" si="14"/>
        <v>2539.883571660529</v>
      </c>
      <c r="I167" s="115">
        <f t="shared" si="14"/>
        <v>704.62975069010827</v>
      </c>
      <c r="J167" s="115">
        <f t="shared" si="14"/>
        <v>3228.1704905802712</v>
      </c>
      <c r="K167" s="115">
        <f t="shared" si="14"/>
        <v>5304.9761972616052</v>
      </c>
      <c r="L167" s="115">
        <f t="shared" si="14"/>
        <v>1790.7536642267817</v>
      </c>
      <c r="M167" s="115">
        <f t="shared" si="14"/>
        <v>5575.3860870148374</v>
      </c>
      <c r="N167" s="115">
        <f t="shared" si="14"/>
        <v>3126.7300577539131</v>
      </c>
      <c r="O167" s="115">
        <f t="shared" si="14"/>
        <v>1279.1124306951608</v>
      </c>
      <c r="P167" s="115">
        <f t="shared" si="14"/>
        <v>1705.5135229549282</v>
      </c>
      <c r="Q167" s="115">
        <f t="shared" si="14"/>
        <v>525.50939273295523</v>
      </c>
      <c r="R167" s="115">
        <f t="shared" si="14"/>
        <v>3332.8693319557092</v>
      </c>
      <c r="S167" s="115">
        <f t="shared" si="14"/>
        <v>4871.1762422665633</v>
      </c>
      <c r="T167" s="115">
        <f t="shared" si="14"/>
        <v>2700.2787089767362</v>
      </c>
      <c r="U167" s="115">
        <f t="shared" si="14"/>
        <v>538.35502734351189</v>
      </c>
      <c r="V167" s="115">
        <f t="shared" si="14"/>
        <v>2986.9809906709952</v>
      </c>
      <c r="W167" s="115">
        <f t="shared" si="14"/>
        <v>5931.731509651906</v>
      </c>
      <c r="X167" s="115">
        <f t="shared" si="14"/>
        <v>2631.295286325234</v>
      </c>
      <c r="Y167" s="115">
        <f t="shared" si="14"/>
        <v>5573.7081373934616</v>
      </c>
      <c r="Z167" s="115">
        <f t="shared" si="14"/>
        <v>908.26328275698302</v>
      </c>
      <c r="AA167" s="115">
        <f t="shared" si="14"/>
        <v>3337.7841203711614</v>
      </c>
      <c r="AB167" s="115">
        <f t="shared" si="14"/>
        <v>5322.4275915806902</v>
      </c>
      <c r="AC167" s="115">
        <f t="shared" si="14"/>
        <v>5434.6325621949609</v>
      </c>
      <c r="AD167" s="115">
        <f t="shared" si="14"/>
        <v>93309.808812186442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Dashboard</vt:lpstr>
      <vt:lpstr>Predict EVs</vt:lpstr>
      <vt:lpstr>Housing &amp; EVs in PA Prediction</vt:lpstr>
      <vt:lpstr>Energy Prediction</vt:lpstr>
      <vt:lpstr>Charging Stations Prediction</vt:lpstr>
      <vt:lpstr>Total #Evs (10%)</vt:lpstr>
      <vt:lpstr>Total #Evs (30%)</vt:lpstr>
      <vt:lpstr>Total #Evs (50%)</vt:lpstr>
      <vt:lpstr>#BEVs and #PHEVs (50%)</vt:lpstr>
      <vt:lpstr>#BEVs and #PHEVs (10%)</vt:lpstr>
      <vt:lpstr>#BEVs and #PHEVs (30%)</vt:lpstr>
      <vt:lpstr>#Charging stations per PA (10%)</vt:lpstr>
      <vt:lpstr>#Charging stations per PA (30%)</vt:lpstr>
      <vt:lpstr>#Charging stations per PA (50%)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Wisely Kwek</dc:creator>
  <cp:lastModifiedBy>Justin</cp:lastModifiedBy>
  <dcterms:created xsi:type="dcterms:W3CDTF">2021-10-30T05:20:25Z</dcterms:created>
  <dcterms:modified xsi:type="dcterms:W3CDTF">2021-11-11T02:54:47Z</dcterms:modified>
</cp:coreProperties>
</file>