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bookViews>
    <workbookView xWindow="0" yWindow="0" windowWidth="19560" windowHeight="7815"/>
  </bookViews>
  <sheets>
    <sheet name="Foglio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J30" i="1"/>
  <c r="I30" i="1"/>
  <c r="H30" i="1"/>
  <c r="F30" i="1"/>
  <c r="F29" i="1"/>
  <c r="F27" i="1"/>
  <c r="F20" i="1"/>
  <c r="H10" i="1"/>
  <c r="G10" i="1"/>
  <c r="F10" i="1"/>
  <c r="I10" i="1"/>
  <c r="J10" i="1" s="1"/>
  <c r="F7" i="1"/>
  <c r="F8" i="1" s="1"/>
  <c r="F4" i="1"/>
  <c r="F3" i="1"/>
  <c r="F23" i="1"/>
  <c r="G23" i="1" s="1"/>
  <c r="H23" i="1" s="1"/>
  <c r="I23" i="1" s="1"/>
  <c r="J23" i="1" s="1"/>
  <c r="F22" i="1"/>
  <c r="G22" i="1" s="1"/>
  <c r="F17" i="1"/>
  <c r="F16" i="1"/>
  <c r="G16" i="1" s="1"/>
  <c r="H16" i="1" s="1"/>
  <c r="I16" i="1" s="1"/>
  <c r="J16" i="1" s="1"/>
  <c r="F14" i="1"/>
  <c r="G14" i="1" s="1"/>
  <c r="H14" i="1" s="1"/>
  <c r="I14" i="1" s="1"/>
  <c r="J14" i="1" s="1"/>
  <c r="F13" i="1"/>
  <c r="G13" i="1" s="1"/>
  <c r="H13" i="1" s="1"/>
  <c r="I13" i="1" s="1"/>
  <c r="J13" i="1" s="1"/>
  <c r="F11" i="1"/>
  <c r="D15" i="1"/>
  <c r="D18" i="1"/>
  <c r="C18" i="1"/>
  <c r="C15" i="1"/>
  <c r="D12" i="1"/>
  <c r="C12" i="1"/>
  <c r="F5" i="1" l="1"/>
  <c r="H11" i="1"/>
  <c r="I11" i="1" s="1"/>
  <c r="I15" i="1"/>
  <c r="G27" i="1"/>
  <c r="H22" i="1"/>
  <c r="F18" i="1"/>
  <c r="G17" i="1"/>
  <c r="H17" i="1" s="1"/>
  <c r="I17" i="1" s="1"/>
  <c r="F12" i="1"/>
  <c r="F15" i="1"/>
  <c r="G15" i="1"/>
  <c r="H12" i="1"/>
  <c r="G18" i="1"/>
  <c r="I12" i="1" l="1"/>
  <c r="J11" i="1"/>
  <c r="J12" i="1" s="1"/>
  <c r="J17" i="1"/>
  <c r="I18" i="1"/>
  <c r="I22" i="1"/>
  <c r="I27" i="1" s="1"/>
  <c r="H27" i="1"/>
  <c r="H18" i="1"/>
  <c r="G20" i="1"/>
  <c r="G30" i="1" s="1"/>
  <c r="J18" i="1"/>
  <c r="H15" i="1"/>
  <c r="H20" i="1" l="1"/>
  <c r="F31" i="1"/>
  <c r="G31" i="1" s="1"/>
  <c r="I20" i="1"/>
  <c r="J22" i="1"/>
  <c r="J27" i="1" s="1"/>
  <c r="J15" i="1"/>
  <c r="J20" i="1" s="1"/>
  <c r="H31" i="1" l="1"/>
  <c r="I31" i="1" s="1"/>
  <c r="J31" i="1" l="1"/>
</calcChain>
</file>

<file path=xl/sharedStrings.xml><?xml version="1.0" encoding="utf-8"?>
<sst xmlns="http://schemas.openxmlformats.org/spreadsheetml/2006/main" count="42" uniqueCount="37">
  <si>
    <t>Costi di investimento</t>
  </si>
  <si>
    <t>Totale</t>
  </si>
  <si>
    <t>Fonti di finanziamanto</t>
  </si>
  <si>
    <t>Ricavi operativi</t>
  </si>
  <si>
    <t>Totale Ricavi Operativi</t>
  </si>
  <si>
    <t>Costi Operativi</t>
  </si>
  <si>
    <t>Totale Costi Operativi</t>
  </si>
  <si>
    <t>Flussi di cassa</t>
  </si>
  <si>
    <t>Flussi di cassa cumulati</t>
  </si>
  <si>
    <t>unità</t>
  </si>
  <si>
    <t>prezzo</t>
  </si>
  <si>
    <t>Totale base</t>
  </si>
  <si>
    <t>Totale pro</t>
  </si>
  <si>
    <t>Manutenzione macchine</t>
  </si>
  <si>
    <t>Costi di pubblicità</t>
  </si>
  <si>
    <t>EUR</t>
  </si>
  <si>
    <t>Equity proprio</t>
  </si>
  <si>
    <t>Spese per servizi (affitto ufficio)</t>
  </si>
  <si>
    <t>4.99 come costo opportunità (pagherebbe almeno la carta per gli scontrini)</t>
  </si>
  <si>
    <t>unità e prezzo si riferiscono all'anno</t>
  </si>
  <si>
    <t>Note</t>
  </si>
  <si>
    <t>crescita</t>
  </si>
  <si>
    <t>Customer base subscription</t>
  </si>
  <si>
    <t>Dealer base subscription</t>
  </si>
  <si>
    <t>Customer pro subscription</t>
  </si>
  <si>
    <t>Dealer pro subscription</t>
  </si>
  <si>
    <t>Customer star subscription</t>
  </si>
  <si>
    <t>Dealer star subscription</t>
  </si>
  <si>
    <t>Costi di costituzione</t>
  </si>
  <si>
    <t>Spese per il personale (lordo)</t>
  </si>
  <si>
    <t>Capitale</t>
  </si>
  <si>
    <t>Totale star</t>
  </si>
  <si>
    <t>Macchine, rete, stampanti</t>
  </si>
  <si>
    <t>servizi aggiuntivi:</t>
  </si>
  <si>
    <t>Free per il customer, al terzo anno EUR 0.5 -&gt; solo scontrino digitale con app android</t>
  </si>
  <si>
    <t>servizi aggiuntivi: PRO + estensione dei tipi (ricevute fiscali mediche, dentistiche)</t>
  </si>
  <si>
    <t>servizi aggiuntivi: BASE + web app con gestione scontrini,download dati,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</si>
</sst>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indexed="9"/>
      </top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 style="thin">
        <color indexed="64"/>
      </top>
      <bottom style="thick">
        <color indexed="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n">
        <color indexed="64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Border="1"/>
    <xf numFmtId="0" fontId="4" fillId="0" borderId="1" xfId="0" applyFont="1" applyBorder="1"/>
    <xf numFmtId="165" fontId="5" fillId="3" borderId="3" xfId="1" applyNumberFormat="1" applyFont="1" applyFill="1" applyBorder="1" applyAlignment="1">
      <alignment horizontal="center" vertical="center" wrapText="1"/>
    </xf>
    <xf numFmtId="0" fontId="6" fillId="2" borderId="4" xfId="0" applyFont="1" applyFill="1" applyBorder="1"/>
    <xf numFmtId="165" fontId="7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165" fontId="7" fillId="0" borderId="5" xfId="1" applyNumberFormat="1" applyFont="1" applyBorder="1" applyAlignment="1">
      <alignment horizontal="right"/>
    </xf>
    <xf numFmtId="165" fontId="5" fillId="4" borderId="6" xfId="1" applyNumberFormat="1" applyFont="1" applyFill="1" applyBorder="1" applyAlignment="1">
      <alignment horizontal="center"/>
    </xf>
    <xf numFmtId="0" fontId="4" fillId="2" borderId="4" xfId="0" applyFont="1" applyFill="1" applyBorder="1"/>
    <xf numFmtId="165" fontId="5" fillId="2" borderId="0" xfId="1" applyNumberFormat="1" applyFont="1" applyFill="1" applyBorder="1" applyAlignment="1">
      <alignment horizontal="center"/>
    </xf>
    <xf numFmtId="164" fontId="6" fillId="2" borderId="0" xfId="0" applyNumberFormat="1" applyFont="1" applyFill="1" applyBorder="1"/>
    <xf numFmtId="165" fontId="6" fillId="0" borderId="0" xfId="1" applyNumberFormat="1" applyFont="1" applyBorder="1"/>
    <xf numFmtId="0" fontId="6" fillId="2" borderId="0" xfId="0" applyFont="1" applyFill="1" applyBorder="1"/>
    <xf numFmtId="43" fontId="6" fillId="2" borderId="0" xfId="1" applyFont="1" applyFill="1" applyBorder="1"/>
    <xf numFmtId="0" fontId="4" fillId="2" borderId="0" xfId="0" applyFont="1" applyFill="1" applyBorder="1"/>
    <xf numFmtId="0" fontId="3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 vertical="center" wrapText="1"/>
    </xf>
    <xf numFmtId="0" fontId="0" fillId="6" borderId="0" xfId="0" applyFill="1"/>
    <xf numFmtId="165" fontId="11" fillId="0" borderId="5" xfId="1" applyNumberFormat="1" applyFont="1" applyFill="1" applyBorder="1"/>
    <xf numFmtId="0" fontId="11" fillId="0" borderId="5" xfId="0" applyFont="1" applyBorder="1"/>
    <xf numFmtId="43" fontId="6" fillId="2" borderId="0" xfId="1" applyFont="1" applyFill="1" applyBorder="1" applyAlignment="1">
      <alignment horizontal="right"/>
    </xf>
    <xf numFmtId="43" fontId="6" fillId="2" borderId="4" xfId="1" applyFont="1" applyFill="1" applyBorder="1"/>
    <xf numFmtId="43" fontId="6" fillId="2" borderId="4" xfId="1" applyNumberFormat="1" applyFont="1" applyFill="1" applyBorder="1"/>
    <xf numFmtId="43" fontId="6" fillId="2" borderId="0" xfId="1" applyNumberFormat="1" applyFont="1" applyFill="1" applyBorder="1"/>
    <xf numFmtId="43" fontId="8" fillId="2" borderId="7" xfId="1" applyNumberFormat="1" applyFont="1" applyFill="1" applyBorder="1" applyAlignment="1">
      <alignment horizontal="center"/>
    </xf>
    <xf numFmtId="43" fontId="5" fillId="4" borderId="6" xfId="1" applyNumberFormat="1" applyFont="1" applyFill="1" applyBorder="1" applyAlignment="1">
      <alignment horizontal="center"/>
    </xf>
    <xf numFmtId="164" fontId="5" fillId="4" borderId="6" xfId="1" applyNumberFormat="1" applyFont="1" applyFill="1" applyBorder="1" applyAlignment="1">
      <alignment horizontal="center"/>
    </xf>
    <xf numFmtId="43" fontId="6" fillId="2" borderId="0" xfId="0" applyNumberFormat="1" applyFont="1" applyFill="1" applyBorder="1"/>
    <xf numFmtId="164" fontId="12" fillId="2" borderId="0" xfId="0" applyNumberFormat="1" applyFont="1" applyFill="1" applyBorder="1"/>
    <xf numFmtId="164" fontId="13" fillId="2" borderId="0" xfId="0" applyNumberFormat="1" applyFont="1" applyFill="1" applyBorder="1"/>
    <xf numFmtId="165" fontId="9" fillId="2" borderId="0" xfId="1" applyNumberFormat="1" applyFont="1" applyFill="1" applyBorder="1" applyAlignment="1">
      <alignment horizontal="center"/>
    </xf>
    <xf numFmtId="43" fontId="9" fillId="2" borderId="7" xfId="1" applyNumberFormat="1" applyFont="1" applyFill="1" applyBorder="1" applyAlignment="1">
      <alignment horizontal="center"/>
    </xf>
    <xf numFmtId="165" fontId="9" fillId="2" borderId="2" xfId="1" applyNumberFormat="1" applyFont="1" applyFill="1" applyBorder="1" applyAlignment="1">
      <alignment horizontal="center" vertical="center" wrapText="1"/>
    </xf>
    <xf numFmtId="165" fontId="9" fillId="2" borderId="8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/>
    </xf>
    <xf numFmtId="43" fontId="9" fillId="2" borderId="6" xfId="1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5" fontId="5" fillId="5" borderId="8" xfId="1" applyNumberFormat="1" applyFont="1" applyFill="1" applyBorder="1" applyAlignment="1">
      <alignment horizontal="center" vertical="center" wrapText="1"/>
    </xf>
    <xf numFmtId="165" fontId="6" fillId="5" borderId="0" xfId="1" applyNumberFormat="1" applyFont="1" applyFill="1" applyBorder="1"/>
    <xf numFmtId="165" fontId="5" fillId="5" borderId="6" xfId="1" applyNumberFormat="1" applyFont="1" applyFill="1" applyBorder="1" applyAlignment="1">
      <alignment horizontal="center"/>
    </xf>
    <xf numFmtId="165" fontId="5" fillId="5" borderId="0" xfId="1" applyNumberFormat="1" applyFont="1" applyFill="1" applyBorder="1" applyAlignment="1">
      <alignment horizontal="center"/>
    </xf>
    <xf numFmtId="43" fontId="6" fillId="5" borderId="4" xfId="1" applyNumberFormat="1" applyFont="1" applyFill="1" applyBorder="1"/>
    <xf numFmtId="43" fontId="6" fillId="5" borderId="0" xfId="1" applyNumberFormat="1" applyFont="1" applyFill="1" applyBorder="1"/>
    <xf numFmtId="43" fontId="8" fillId="5" borderId="7" xfId="1" applyNumberFormat="1" applyFont="1" applyFill="1" applyBorder="1" applyAlignment="1">
      <alignment horizontal="center"/>
    </xf>
    <xf numFmtId="43" fontId="5" fillId="5" borderId="6" xfId="1" applyNumberFormat="1" applyFont="1" applyFill="1" applyBorder="1" applyAlignment="1">
      <alignment horizontal="center"/>
    </xf>
    <xf numFmtId="43" fontId="6" fillId="5" borderId="4" xfId="1" applyFont="1" applyFill="1" applyBorder="1"/>
    <xf numFmtId="43" fontId="6" fillId="5" borderId="0" xfId="1" applyFont="1" applyFill="1" applyBorder="1"/>
    <xf numFmtId="0" fontId="6" fillId="5" borderId="4" xfId="0" applyFont="1" applyFill="1" applyBorder="1"/>
    <xf numFmtId="0" fontId="6" fillId="5" borderId="0" xfId="0" applyFont="1" applyFill="1" applyBorder="1"/>
    <xf numFmtId="1" fontId="6" fillId="2" borderId="0" xfId="1" applyNumberFormat="1" applyFont="1" applyFill="1" applyBorder="1"/>
    <xf numFmtId="1" fontId="9" fillId="2" borderId="6" xfId="1" applyNumberFormat="1" applyFont="1" applyFill="1" applyBorder="1" applyAlignment="1">
      <alignment horizontal="center"/>
    </xf>
    <xf numFmtId="1" fontId="9" fillId="2" borderId="0" xfId="1" applyNumberFormat="1" applyFont="1" applyFill="1" applyBorder="1" applyAlignment="1">
      <alignment horizontal="center"/>
    </xf>
    <xf numFmtId="1" fontId="6" fillId="2" borderId="4" xfId="1" applyNumberFormat="1" applyFont="1" applyFill="1" applyBorder="1"/>
    <xf numFmtId="1" fontId="9" fillId="2" borderId="7" xfId="1" applyNumberFormat="1" applyFont="1" applyFill="1" applyBorder="1" applyAlignment="1">
      <alignment horizontal="center"/>
    </xf>
    <xf numFmtId="1" fontId="6" fillId="2" borderId="4" xfId="0" applyNumberFormat="1" applyFont="1" applyFill="1" applyBorder="1"/>
    <xf numFmtId="1" fontId="6" fillId="2" borderId="0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L22" sqref="L22"/>
    </sheetView>
  </sheetViews>
  <sheetFormatPr defaultRowHeight="15" x14ac:dyDescent="0.25"/>
  <cols>
    <col min="2" max="2" width="30.28515625" bestFit="1" customWidth="1"/>
    <col min="3" max="3" width="12.85546875" bestFit="1" customWidth="1"/>
    <col min="4" max="4" width="12" customWidth="1"/>
    <col min="5" max="5" width="1.28515625" customWidth="1"/>
    <col min="6" max="6" width="13.7109375" bestFit="1" customWidth="1"/>
    <col min="7" max="8" width="12.5703125" bestFit="1" customWidth="1"/>
    <col min="9" max="10" width="12.85546875" bestFit="1" customWidth="1"/>
    <col min="11" max="11" width="9.140625" customWidth="1"/>
    <col min="12" max="12" width="34.140625" customWidth="1"/>
  </cols>
  <sheetData>
    <row r="1" spans="1:14" ht="15.75" thickBot="1" x14ac:dyDescent="0.3">
      <c r="A1" s="1"/>
      <c r="B1" s="2"/>
      <c r="C1" s="17">
        <v>2018</v>
      </c>
      <c r="D1" s="17">
        <v>2018</v>
      </c>
      <c r="E1" s="39"/>
      <c r="F1" s="38">
        <v>2018</v>
      </c>
      <c r="G1" s="38">
        <v>2019</v>
      </c>
      <c r="H1" s="38">
        <v>2020</v>
      </c>
      <c r="I1" s="38">
        <v>2021</v>
      </c>
      <c r="J1" s="38">
        <v>2022</v>
      </c>
      <c r="L1" s="19" t="s">
        <v>20</v>
      </c>
      <c r="N1" t="s">
        <v>21</v>
      </c>
    </row>
    <row r="2" spans="1:14" ht="16.5" thickTop="1" thickBot="1" x14ac:dyDescent="0.3">
      <c r="A2" s="1"/>
      <c r="B2" s="3" t="s">
        <v>0</v>
      </c>
      <c r="C2" s="34" t="s">
        <v>9</v>
      </c>
      <c r="D2" s="35" t="s">
        <v>10</v>
      </c>
      <c r="E2" s="40"/>
      <c r="F2" s="4" t="s">
        <v>15</v>
      </c>
      <c r="G2" s="4" t="s">
        <v>15</v>
      </c>
      <c r="H2" s="4" t="s">
        <v>15</v>
      </c>
      <c r="I2" s="4" t="s">
        <v>15</v>
      </c>
      <c r="J2" s="4" t="s">
        <v>15</v>
      </c>
      <c r="L2" s="18" t="s">
        <v>19</v>
      </c>
      <c r="N2">
        <v>7.0000000000000007E-2</v>
      </c>
    </row>
    <row r="3" spans="1:14" ht="15.75" thickTop="1" x14ac:dyDescent="0.25">
      <c r="A3" s="1"/>
      <c r="B3" s="6" t="s">
        <v>32</v>
      </c>
      <c r="C3" s="52"/>
      <c r="D3" s="7">
        <v>10000</v>
      </c>
      <c r="E3" s="41"/>
      <c r="F3" s="7">
        <f>D3</f>
        <v>10000</v>
      </c>
      <c r="G3" s="7"/>
      <c r="H3" s="7"/>
      <c r="I3" s="7"/>
      <c r="J3" s="7"/>
    </row>
    <row r="4" spans="1:14" ht="15.75" thickBot="1" x14ac:dyDescent="0.3">
      <c r="A4" s="1"/>
      <c r="B4" s="6" t="s">
        <v>28</v>
      </c>
      <c r="C4" s="52"/>
      <c r="D4" s="7">
        <v>5000</v>
      </c>
      <c r="E4" s="41"/>
      <c r="F4" s="7">
        <f>D4</f>
        <v>5000</v>
      </c>
      <c r="G4" s="7"/>
      <c r="H4" s="7"/>
      <c r="I4" s="7"/>
      <c r="J4" s="7"/>
    </row>
    <row r="5" spans="1:14" ht="15.75" thickTop="1" x14ac:dyDescent="0.25">
      <c r="A5" s="1"/>
      <c r="B5" s="8" t="s">
        <v>1</v>
      </c>
      <c r="C5" s="53"/>
      <c r="D5" s="36"/>
      <c r="E5" s="42"/>
      <c r="F5" s="28">
        <f>SUM(F3:F4)</f>
        <v>15000</v>
      </c>
      <c r="G5" s="9"/>
      <c r="H5" s="9"/>
      <c r="I5" s="9"/>
      <c r="J5" s="9"/>
    </row>
    <row r="6" spans="1:14" x14ac:dyDescent="0.25">
      <c r="A6" s="1"/>
      <c r="B6" s="10" t="s">
        <v>2</v>
      </c>
      <c r="C6" s="54"/>
      <c r="D6" s="32"/>
      <c r="E6" s="43"/>
      <c r="F6" s="11"/>
      <c r="G6" s="11"/>
      <c r="H6" s="11"/>
      <c r="I6" s="11"/>
      <c r="J6" s="11"/>
    </row>
    <row r="7" spans="1:14" ht="15.75" thickBot="1" x14ac:dyDescent="0.3">
      <c r="A7" s="1"/>
      <c r="B7" s="7" t="s">
        <v>16</v>
      </c>
      <c r="C7" s="52">
        <v>5</v>
      </c>
      <c r="D7" s="7">
        <v>5000</v>
      </c>
      <c r="E7" s="41"/>
      <c r="F7" s="12">
        <f>C7*D7</f>
        <v>25000</v>
      </c>
      <c r="G7" s="12"/>
      <c r="H7" s="12"/>
      <c r="I7" s="12"/>
      <c r="J7" s="12"/>
    </row>
    <row r="8" spans="1:14" ht="15.75" thickTop="1" x14ac:dyDescent="0.25">
      <c r="A8" s="1"/>
      <c r="B8" s="13"/>
      <c r="C8" s="53"/>
      <c r="D8" s="36"/>
      <c r="E8" s="42"/>
      <c r="F8" s="28">
        <f>SUM(F6:F7)</f>
        <v>25000</v>
      </c>
      <c r="G8" s="9"/>
      <c r="H8" s="9"/>
      <c r="I8" s="9"/>
      <c r="J8" s="9"/>
    </row>
    <row r="9" spans="1:14" x14ac:dyDescent="0.25">
      <c r="A9" s="1"/>
      <c r="B9" s="10" t="s">
        <v>3</v>
      </c>
      <c r="C9" s="55"/>
      <c r="D9" s="24"/>
      <c r="E9" s="44"/>
      <c r="F9" s="24"/>
      <c r="G9" s="24"/>
      <c r="H9" s="24"/>
      <c r="I9" s="24"/>
      <c r="J9" s="24"/>
    </row>
    <row r="10" spans="1:14" x14ac:dyDescent="0.25">
      <c r="A10" s="1"/>
      <c r="B10" s="7" t="s">
        <v>22</v>
      </c>
      <c r="C10" s="52">
        <v>150000</v>
      </c>
      <c r="D10" s="25">
        <v>0</v>
      </c>
      <c r="E10" s="45"/>
      <c r="F10" s="25">
        <f>C10*D10</f>
        <v>0</v>
      </c>
      <c r="G10" s="25">
        <f>(C10+C10*N2)*D10</f>
        <v>0</v>
      </c>
      <c r="H10" s="25">
        <f>(C10+C10*N2)*0.5</f>
        <v>80250</v>
      </c>
      <c r="I10" s="25">
        <f>(H10+C10*N2*0.5)</f>
        <v>85500</v>
      </c>
      <c r="J10" s="25">
        <f>(I10+C10*N2*0.5)</f>
        <v>90750</v>
      </c>
      <c r="L10" t="s">
        <v>34</v>
      </c>
    </row>
    <row r="11" spans="1:14" ht="15.75" thickBot="1" x14ac:dyDescent="0.3">
      <c r="A11" s="1"/>
      <c r="B11" s="7" t="s">
        <v>23</v>
      </c>
      <c r="C11" s="52">
        <v>15000</v>
      </c>
      <c r="D11" s="25">
        <v>4.99</v>
      </c>
      <c r="E11" s="45"/>
      <c r="F11" s="25">
        <f>C11*D11</f>
        <v>74850</v>
      </c>
      <c r="G11" s="25">
        <f>(F11+C11*N2*D11)</f>
        <v>80089.5</v>
      </c>
      <c r="H11" s="25">
        <f>(G11+C11*N2*D11)</f>
        <v>85329</v>
      </c>
      <c r="I11" s="25">
        <f>(H11+C11*N2*D11)</f>
        <v>90568.5</v>
      </c>
      <c r="J11" s="25">
        <f>(I11+C11*N2*D11)</f>
        <v>95808</v>
      </c>
      <c r="L11" t="s">
        <v>18</v>
      </c>
    </row>
    <row r="12" spans="1:14" ht="16.5" thickTop="1" thickBot="1" x14ac:dyDescent="0.3">
      <c r="A12" s="1"/>
      <c r="B12" s="6" t="s">
        <v>11</v>
      </c>
      <c r="C12" s="56">
        <f>SUM(C10:C11)</f>
        <v>165000</v>
      </c>
      <c r="D12" s="33">
        <f>SUM(D10:D11)</f>
        <v>4.99</v>
      </c>
      <c r="E12" s="46"/>
      <c r="F12" s="26">
        <f>SUM(F10:F11)</f>
        <v>74850</v>
      </c>
      <c r="G12" s="26">
        <f>SUM(G10:G11)</f>
        <v>80089.5</v>
      </c>
      <c r="H12" s="26">
        <f t="shared" ref="H12:J12" si="0">SUM(H10:H11)</f>
        <v>165579</v>
      </c>
      <c r="I12" s="26">
        <f>SUM(I10:I11)</f>
        <v>176068.5</v>
      </c>
      <c r="J12" s="26">
        <f t="shared" si="0"/>
        <v>186558</v>
      </c>
    </row>
    <row r="13" spans="1:14" ht="15.75" thickTop="1" x14ac:dyDescent="0.25">
      <c r="A13" s="1"/>
      <c r="B13" s="7" t="s">
        <v>24</v>
      </c>
      <c r="C13" s="52">
        <v>2000</v>
      </c>
      <c r="D13" s="25">
        <v>0.99</v>
      </c>
      <c r="E13" s="45"/>
      <c r="F13" s="25">
        <f>C13*D13</f>
        <v>1980</v>
      </c>
      <c r="G13" s="25">
        <f>(F13+C13*N2*D13)</f>
        <v>2118.6</v>
      </c>
      <c r="H13" s="25">
        <f>(G13+C13*N2*D13)</f>
        <v>2257.1999999999998</v>
      </c>
      <c r="I13" s="25">
        <f>(H13+C13*N2*D13)</f>
        <v>2395.7999999999997</v>
      </c>
      <c r="J13" s="25">
        <f>(I13+C13*N2*D13)</f>
        <v>2534.3999999999996</v>
      </c>
      <c r="L13" t="s">
        <v>36</v>
      </c>
    </row>
    <row r="14" spans="1:14" ht="15.75" thickBot="1" x14ac:dyDescent="0.3">
      <c r="A14" s="1"/>
      <c r="B14" s="7" t="s">
        <v>25</v>
      </c>
      <c r="C14" s="52">
        <v>500</v>
      </c>
      <c r="D14" s="25">
        <v>9.99</v>
      </c>
      <c r="E14" s="45"/>
      <c r="F14" s="25">
        <f>C14*D14</f>
        <v>4995</v>
      </c>
      <c r="G14" s="25">
        <f>(F14+C14*N2*D14)</f>
        <v>5344.65</v>
      </c>
      <c r="H14" s="25">
        <f>(G14+C14*N2*D14)</f>
        <v>5694.2999999999993</v>
      </c>
      <c r="I14" s="25">
        <f>(H14+C14*N2*D14)</f>
        <v>6043.9499999999989</v>
      </c>
      <c r="J14" s="25">
        <f>(I14+C14*N2*D14)</f>
        <v>6393.5999999999985</v>
      </c>
      <c r="L14" t="s">
        <v>33</v>
      </c>
    </row>
    <row r="15" spans="1:14" ht="16.5" thickTop="1" thickBot="1" x14ac:dyDescent="0.3">
      <c r="A15" s="1"/>
      <c r="B15" s="6" t="s">
        <v>12</v>
      </c>
      <c r="C15" s="56">
        <f>SUM(C13:C14)</f>
        <v>2500</v>
      </c>
      <c r="D15" s="33">
        <f>SUM(D13:D14)</f>
        <v>10.98</v>
      </c>
      <c r="E15" s="46"/>
      <c r="F15" s="26">
        <f>SUM(F13:F14)</f>
        <v>6975</v>
      </c>
      <c r="G15" s="26">
        <f>SUM(G13:G14)</f>
        <v>7463.25</v>
      </c>
      <c r="H15" s="26">
        <f t="shared" ref="H15:J15" si="1">SUM(H13:H14)</f>
        <v>7951.4999999999991</v>
      </c>
      <c r="I15" s="26">
        <f>SUM(I13:I14)</f>
        <v>8439.7499999999982</v>
      </c>
      <c r="J15" s="26">
        <f t="shared" si="1"/>
        <v>8927.9999999999982</v>
      </c>
    </row>
    <row r="16" spans="1:14" ht="15.75" thickTop="1" x14ac:dyDescent="0.25">
      <c r="A16" s="1"/>
      <c r="B16" s="7" t="s">
        <v>26</v>
      </c>
      <c r="C16" s="52">
        <v>300</v>
      </c>
      <c r="D16" s="25">
        <v>4.99</v>
      </c>
      <c r="E16" s="45"/>
      <c r="F16" s="25">
        <f>C16*D16</f>
        <v>1497</v>
      </c>
      <c r="G16" s="25">
        <f>(F16+C16*N2*D16)</f>
        <v>1601.79</v>
      </c>
      <c r="H16" s="25">
        <f>(G16+C16*N2*D16)</f>
        <v>1706.58</v>
      </c>
      <c r="I16" s="25">
        <f>(H16+C16*N2*D16)</f>
        <v>1811.37</v>
      </c>
      <c r="J16" s="25">
        <f>(I16+C16*N2*D16)</f>
        <v>1916.1599999999999</v>
      </c>
      <c r="L16" t="s">
        <v>35</v>
      </c>
    </row>
    <row r="17" spans="1:12" ht="15.75" thickBot="1" x14ac:dyDescent="0.3">
      <c r="A17" s="1"/>
      <c r="B17" s="7" t="s">
        <v>27</v>
      </c>
      <c r="C17" s="52">
        <v>100</v>
      </c>
      <c r="D17" s="25">
        <v>19.989999999999998</v>
      </c>
      <c r="E17" s="45"/>
      <c r="F17" s="25">
        <f>C17*D17</f>
        <v>1998.9999999999998</v>
      </c>
      <c r="G17" s="25">
        <f>(F17+C17*N2*D17)</f>
        <v>2138.9299999999998</v>
      </c>
      <c r="H17" s="25">
        <f>(G17+C17*N2*D17)</f>
        <v>2278.8599999999997</v>
      </c>
      <c r="I17" s="25">
        <f>(H17+C17*N2*D17)</f>
        <v>2418.7899999999995</v>
      </c>
      <c r="J17" s="25">
        <f>(I17+C17*N2*D17)</f>
        <v>2558.7199999999993</v>
      </c>
      <c r="L17" t="s">
        <v>33</v>
      </c>
    </row>
    <row r="18" spans="1:12" ht="16.5" thickTop="1" thickBot="1" x14ac:dyDescent="0.3">
      <c r="A18" s="1"/>
      <c r="B18" s="6" t="s">
        <v>31</v>
      </c>
      <c r="C18" s="56">
        <f>SUM(C16:C17)</f>
        <v>400</v>
      </c>
      <c r="D18" s="33">
        <f>SUM(D16:D17)</f>
        <v>24.979999999999997</v>
      </c>
      <c r="E18" s="46"/>
      <c r="F18" s="26">
        <f>SUM(F16:F17)</f>
        <v>3496</v>
      </c>
      <c r="G18" s="26">
        <f>SUM(G16:G17)</f>
        <v>3740.72</v>
      </c>
      <c r="H18" s="26">
        <f t="shared" ref="H18:J18" si="2">SUM(H16:H17)</f>
        <v>3985.4399999999996</v>
      </c>
      <c r="I18" s="26">
        <f>SUM(I16:I17)</f>
        <v>4230.16</v>
      </c>
      <c r="J18" s="26">
        <f t="shared" si="2"/>
        <v>4474.8799999999992</v>
      </c>
    </row>
    <row r="19" spans="1:12" ht="16.5" thickTop="1" thickBot="1" x14ac:dyDescent="0.3">
      <c r="A19" s="1"/>
      <c r="B19" s="14"/>
      <c r="C19" s="52"/>
      <c r="D19" s="25"/>
      <c r="E19" s="45"/>
      <c r="F19" s="25"/>
      <c r="G19" s="25"/>
      <c r="H19" s="25"/>
      <c r="I19" s="25"/>
      <c r="J19" s="25"/>
    </row>
    <row r="20" spans="1:12" ht="15.75" thickTop="1" x14ac:dyDescent="0.25">
      <c r="A20" s="1"/>
      <c r="B20" s="20" t="s">
        <v>4</v>
      </c>
      <c r="C20" s="53"/>
      <c r="D20" s="37"/>
      <c r="E20" s="47"/>
      <c r="F20" s="27">
        <f>F12+F15+F18</f>
        <v>85321</v>
      </c>
      <c r="G20" s="27">
        <f t="shared" ref="G20:J20" si="3">G12+G15+G18</f>
        <v>91293.47</v>
      </c>
      <c r="H20" s="27">
        <f t="shared" si="3"/>
        <v>177515.94</v>
      </c>
      <c r="I20" s="27">
        <f>I12+I15+I18</f>
        <v>188738.41</v>
      </c>
      <c r="J20" s="27">
        <f t="shared" si="3"/>
        <v>199960.88</v>
      </c>
    </row>
    <row r="21" spans="1:12" x14ac:dyDescent="0.25">
      <c r="A21" s="1"/>
      <c r="B21" s="10" t="s">
        <v>5</v>
      </c>
      <c r="C21" s="55"/>
      <c r="D21" s="23"/>
      <c r="E21" s="48"/>
      <c r="F21" s="23"/>
      <c r="G21" s="23"/>
      <c r="H21" s="23"/>
      <c r="I21" s="23"/>
      <c r="J21" s="23"/>
    </row>
    <row r="22" spans="1:12" x14ac:dyDescent="0.25">
      <c r="A22" s="1"/>
      <c r="B22" s="7" t="s">
        <v>29</v>
      </c>
      <c r="C22" s="52">
        <v>5</v>
      </c>
      <c r="D22" s="15">
        <v>25000</v>
      </c>
      <c r="E22" s="49"/>
      <c r="F22" s="15">
        <f>C22*D22</f>
        <v>125000</v>
      </c>
      <c r="G22" s="15">
        <f>F22</f>
        <v>125000</v>
      </c>
      <c r="H22" s="15">
        <f t="shared" ref="H22:J22" si="4">G22</f>
        <v>125000</v>
      </c>
      <c r="I22" s="15">
        <f t="shared" si="4"/>
        <v>125000</v>
      </c>
      <c r="J22" s="15">
        <f t="shared" si="4"/>
        <v>125000</v>
      </c>
    </row>
    <row r="23" spans="1:12" x14ac:dyDescent="0.25">
      <c r="A23" s="1"/>
      <c r="B23" s="7" t="s">
        <v>17</v>
      </c>
      <c r="C23" s="52">
        <v>1</v>
      </c>
      <c r="D23" s="15">
        <v>6000</v>
      </c>
      <c r="E23" s="49"/>
      <c r="F23" s="15">
        <f>C23*D23</f>
        <v>6000</v>
      </c>
      <c r="G23" s="15">
        <f>F23</f>
        <v>6000</v>
      </c>
      <c r="H23" s="15">
        <f t="shared" ref="H23:J23" si="5">G23</f>
        <v>6000</v>
      </c>
      <c r="I23" s="15">
        <f t="shared" si="5"/>
        <v>6000</v>
      </c>
      <c r="J23" s="15">
        <f t="shared" si="5"/>
        <v>6000</v>
      </c>
    </row>
    <row r="24" spans="1:12" x14ac:dyDescent="0.25">
      <c r="A24" s="1"/>
      <c r="B24" s="7" t="s">
        <v>13</v>
      </c>
      <c r="C24" s="52"/>
      <c r="D24" s="15"/>
      <c r="E24" s="49"/>
      <c r="F24" s="22">
        <v>200</v>
      </c>
      <c r="G24" s="22">
        <v>200</v>
      </c>
      <c r="H24" s="22">
        <v>200</v>
      </c>
      <c r="I24" s="22">
        <v>200</v>
      </c>
      <c r="J24" s="22">
        <v>200</v>
      </c>
    </row>
    <row r="25" spans="1:12" x14ac:dyDescent="0.25">
      <c r="A25" s="1"/>
      <c r="B25" s="7" t="s">
        <v>14</v>
      </c>
      <c r="C25" s="52"/>
      <c r="D25" s="15"/>
      <c r="E25" s="49"/>
      <c r="F25" s="15">
        <v>15000</v>
      </c>
      <c r="G25" s="15">
        <v>10000</v>
      </c>
      <c r="H25" s="15">
        <v>5000</v>
      </c>
      <c r="I25" s="15">
        <v>2500</v>
      </c>
      <c r="J25" s="15">
        <v>1000</v>
      </c>
    </row>
    <row r="26" spans="1:12" ht="15.75" thickBot="1" x14ac:dyDescent="0.3">
      <c r="A26" s="1"/>
      <c r="B26" s="14"/>
      <c r="C26" s="52"/>
      <c r="D26" s="15"/>
      <c r="E26" s="49"/>
      <c r="F26" s="15"/>
      <c r="G26" s="15"/>
      <c r="H26" s="15"/>
      <c r="I26" s="15"/>
      <c r="J26" s="15"/>
    </row>
    <row r="27" spans="1:12" ht="15.75" thickTop="1" x14ac:dyDescent="0.25">
      <c r="A27" s="1"/>
      <c r="B27" s="21" t="s">
        <v>6</v>
      </c>
      <c r="C27" s="53"/>
      <c r="D27" s="36"/>
      <c r="E27" s="42"/>
      <c r="F27" s="28">
        <f>SUM(F22:F26)</f>
        <v>146200</v>
      </c>
      <c r="G27" s="28">
        <f>SUM(G22:G26)</f>
        <v>141200</v>
      </c>
      <c r="H27" s="28">
        <f>SUM(H22:H26)</f>
        <v>136200</v>
      </c>
      <c r="I27" s="28">
        <f>SUM(I22:I26)</f>
        <v>133700</v>
      </c>
      <c r="J27" s="28">
        <f>SUM(J22:J26)</f>
        <v>132200</v>
      </c>
    </row>
    <row r="28" spans="1:12" x14ac:dyDescent="0.25">
      <c r="A28" s="1"/>
      <c r="B28" s="5"/>
      <c r="C28" s="57"/>
      <c r="D28" s="5"/>
      <c r="E28" s="50"/>
      <c r="F28" s="5"/>
      <c r="G28" s="5"/>
      <c r="H28" s="5"/>
      <c r="I28" s="5"/>
      <c r="J28" s="5"/>
    </row>
    <row r="29" spans="1:12" x14ac:dyDescent="0.25">
      <c r="A29" s="1"/>
      <c r="B29" s="16" t="s">
        <v>30</v>
      </c>
      <c r="C29" s="58"/>
      <c r="D29" s="14"/>
      <c r="E29" s="51"/>
      <c r="F29" s="29">
        <f>F8-F5</f>
        <v>10000</v>
      </c>
      <c r="G29" s="14"/>
      <c r="H29" s="14"/>
      <c r="I29" s="14"/>
      <c r="J29" s="14"/>
    </row>
    <row r="30" spans="1:12" x14ac:dyDescent="0.25">
      <c r="A30" s="1"/>
      <c r="B30" s="16" t="s">
        <v>7</v>
      </c>
      <c r="C30" s="58"/>
      <c r="D30" s="14"/>
      <c r="E30" s="51"/>
      <c r="F30" s="30">
        <f>F29+F20-F27</f>
        <v>-50879</v>
      </c>
      <c r="G30" s="30">
        <f>G20-G27</f>
        <v>-49906.53</v>
      </c>
      <c r="H30" s="31">
        <f>H20-H27</f>
        <v>41315.94</v>
      </c>
      <c r="I30" s="31">
        <f>I20-I27</f>
        <v>55038.41</v>
      </c>
      <c r="J30" s="31">
        <f>J20-J27</f>
        <v>67760.88</v>
      </c>
    </row>
    <row r="31" spans="1:12" x14ac:dyDescent="0.25">
      <c r="A31" s="1"/>
      <c r="B31" s="16" t="s">
        <v>8</v>
      </c>
      <c r="C31" s="58"/>
      <c r="D31" s="14"/>
      <c r="E31" s="51"/>
      <c r="F31" s="30">
        <f>F30</f>
        <v>-50879</v>
      </c>
      <c r="G31" s="30">
        <f>F31+G30</f>
        <v>-100785.53</v>
      </c>
      <c r="H31" s="30">
        <f t="shared" ref="H31:J31" si="6">G31+H30</f>
        <v>-59469.59</v>
      </c>
      <c r="I31" s="30">
        <f t="shared" si="6"/>
        <v>-4431.179999999993</v>
      </c>
      <c r="J31" s="31">
        <f t="shared" si="6"/>
        <v>63329.700000000012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Palloni</dc:creator>
  <cp:lastModifiedBy>Roberto Palloni</cp:lastModifiedBy>
  <dcterms:created xsi:type="dcterms:W3CDTF">2017-11-30T10:00:28Z</dcterms:created>
  <dcterms:modified xsi:type="dcterms:W3CDTF">2017-11-30T12:17:24Z</dcterms:modified>
</cp:coreProperties>
</file>