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DAPATI KANCHANA\Desktop\"/>
    </mc:Choice>
  </mc:AlternateContent>
  <xr:revisionPtr revIDLastSave="0" documentId="13_ncr:1_{6D2A7FDD-18CA-46C0-A2C8-6647E622BABD}" xr6:coauthVersionLast="47" xr6:coauthVersionMax="47" xr10:uidLastSave="{00000000-0000-0000-0000-000000000000}"/>
  <bookViews>
    <workbookView xWindow="-108" yWindow="-108" windowWidth="23256" windowHeight="12456" firstSheet="17" activeTab="28" xr2:uid="{81EA2440-2CBD-4890-81ED-CCABCACCB909}"/>
  </bookViews>
  <sheets>
    <sheet name="Sheet1" sheetId="1" r:id="rId1"/>
    <sheet name="If AND" sheetId="2" r:id="rId2"/>
    <sheet name="Average" sheetId="3" r:id="rId3"/>
    <sheet name="Averageif" sheetId="4" r:id="rId4"/>
    <sheet name="average ifs" sheetId="5" r:id="rId5"/>
    <sheet name="Concat" sheetId="6" r:id="rId6"/>
    <sheet name="Count" sheetId="7" r:id="rId7"/>
    <sheet name="COUNTA" sheetId="8" r:id="rId8"/>
    <sheet name="Count Blank" sheetId="9" r:id="rId9"/>
    <sheet name="Count If" sheetId="10" r:id="rId10"/>
    <sheet name="If" sheetId="12" r:id="rId11"/>
    <sheet name="IFS" sheetId="13" r:id="rId12"/>
    <sheet name="Left" sheetId="14" r:id="rId13"/>
    <sheet name="Lower &amp; Upper" sheetId="15" r:id="rId14"/>
    <sheet name="Max" sheetId="16" r:id="rId15"/>
    <sheet name="Median" sheetId="17" r:id="rId16"/>
    <sheet name="Min" sheetId="18" r:id="rId17"/>
    <sheet name="Mode" sheetId="19" r:id="rId18"/>
    <sheet name="NPV" sheetId="20" r:id="rId19"/>
    <sheet name="OR" sheetId="21" r:id="rId20"/>
    <sheet name="If Or" sheetId="22" r:id="rId21"/>
    <sheet name="Rand" sheetId="23" r:id="rId22"/>
    <sheet name="Right" sheetId="24" r:id="rId23"/>
    <sheet name="STDEV.S" sheetId="25" r:id="rId24"/>
    <sheet name="SUM" sheetId="26" r:id="rId25"/>
    <sheet name="SUMIF" sheetId="27" r:id="rId26"/>
    <sheet name="TRIM" sheetId="28" r:id="rId27"/>
    <sheet name="XOR" sheetId="29" r:id="rId28"/>
    <sheet name="IF XOR" sheetId="30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0" l="1"/>
  <c r="D4" i="30"/>
  <c r="D5" i="30"/>
  <c r="D6" i="30"/>
  <c r="D7" i="30"/>
  <c r="D8" i="30"/>
  <c r="D9" i="30"/>
  <c r="D10" i="30"/>
  <c r="D11" i="30"/>
  <c r="D2" i="30"/>
  <c r="D3" i="29"/>
  <c r="D4" i="29"/>
  <c r="D5" i="29"/>
  <c r="D6" i="29"/>
  <c r="D7" i="29"/>
  <c r="D8" i="29"/>
  <c r="D9" i="29"/>
  <c r="D10" i="29"/>
  <c r="D11" i="29"/>
  <c r="D2" i="29"/>
  <c r="E1" i="28" a="1"/>
  <c r="E1" i="28" s="1"/>
  <c r="F4" i="27"/>
  <c r="F5" i="27"/>
  <c r="F3" i="27"/>
  <c r="D11" i="26"/>
  <c r="E23" i="25"/>
  <c r="F2" i="24" a="1"/>
  <c r="F2" i="24" s="1"/>
  <c r="E2" i="24"/>
  <c r="D2" i="24"/>
  <c r="A2" i="23"/>
  <c r="A3" i="23"/>
  <c r="A4" i="23"/>
  <c r="A5" i="23"/>
  <c r="A6" i="23"/>
  <c r="C2" i="23"/>
  <c r="C3" i="23"/>
  <c r="C4" i="23"/>
  <c r="C5" i="23"/>
  <c r="C6" i="23"/>
  <c r="C7" i="23"/>
  <c r="C1" i="23"/>
  <c r="A1" i="23"/>
  <c r="D3" i="22"/>
  <c r="D4" i="22"/>
  <c r="D5" i="22"/>
  <c r="D6" i="22"/>
  <c r="D7" i="22"/>
  <c r="D8" i="22"/>
  <c r="D9" i="22"/>
  <c r="D10" i="22"/>
  <c r="D11" i="22"/>
  <c r="D2" i="22"/>
  <c r="D3" i="21"/>
  <c r="D4" i="21"/>
  <c r="D5" i="21"/>
  <c r="D6" i="21"/>
  <c r="D7" i="21"/>
  <c r="D8" i="21"/>
  <c r="D9" i="21"/>
  <c r="D10" i="21"/>
  <c r="D11" i="21"/>
  <c r="D2" i="21"/>
  <c r="E9" i="20"/>
  <c r="F8" i="19"/>
  <c r="G6" i="18"/>
  <c r="D22" i="17"/>
  <c r="D23" i="16"/>
  <c r="D22" i="16"/>
  <c r="E2" i="15" a="1"/>
  <c r="E2" i="15" s="1"/>
  <c r="D2" i="15" a="1"/>
  <c r="D2" i="15" s="1"/>
  <c r="E2" i="14" a="1"/>
  <c r="E2" i="14" s="1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" i="14"/>
  <c r="D3" i="13" a="1"/>
  <c r="D3" i="13"/>
  <c r="D4" i="13" a="1"/>
  <c r="D4" i="13"/>
  <c r="D5" i="13" a="1"/>
  <c r="D5" i="13"/>
  <c r="D6" i="13" a="1"/>
  <c r="D6" i="13" s="1"/>
  <c r="D7" i="13" a="1"/>
  <c r="D7" i="13"/>
  <c r="D8" i="13" a="1"/>
  <c r="D8" i="13"/>
  <c r="D9" i="13" a="1"/>
  <c r="D9" i="13"/>
  <c r="D10" i="13" a="1"/>
  <c r="D10" i="13"/>
  <c r="D2" i="13" a="1"/>
  <c r="D2" i="13" s="1"/>
  <c r="E3" i="12"/>
  <c r="E4" i="12"/>
  <c r="E5" i="12"/>
  <c r="E6" i="12"/>
  <c r="E7" i="12"/>
  <c r="E8" i="12"/>
  <c r="E9" i="12"/>
  <c r="E10" i="12"/>
  <c r="E11" i="12"/>
  <c r="E2" i="12"/>
  <c r="D3" i="12"/>
  <c r="D4" i="12"/>
  <c r="D5" i="12"/>
  <c r="D6" i="12"/>
  <c r="D7" i="12"/>
  <c r="D8" i="12"/>
  <c r="D9" i="12"/>
  <c r="D10" i="12"/>
  <c r="D11" i="12"/>
  <c r="D2" i="12"/>
  <c r="G6" i="10"/>
  <c r="G7" i="10"/>
  <c r="G8" i="10"/>
  <c r="G9" i="10"/>
  <c r="G10" i="10"/>
  <c r="G11" i="10"/>
  <c r="G12" i="10"/>
  <c r="G13" i="10"/>
  <c r="G14" i="10"/>
  <c r="G15" i="10"/>
  <c r="G5" i="10"/>
  <c r="C22" i="9"/>
  <c r="D22" i="8"/>
  <c r="A22" i="8"/>
  <c r="A22" i="7"/>
  <c r="D22" i="7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" i="6"/>
  <c r="H4" i="5"/>
  <c r="H5" i="5"/>
  <c r="H6" i="5"/>
  <c r="H3" i="5"/>
  <c r="F4" i="4"/>
  <c r="F5" i="4"/>
  <c r="F3" i="4"/>
  <c r="F3" i="3"/>
  <c r="F4" i="3"/>
  <c r="F5" i="3"/>
  <c r="F6" i="3"/>
  <c r="F7" i="3"/>
  <c r="F2" i="3"/>
  <c r="E3" i="2"/>
  <c r="E4" i="2"/>
  <c r="E5" i="2"/>
  <c r="E6" i="2"/>
  <c r="E7" i="2"/>
  <c r="E8" i="2"/>
  <c r="E9" i="2"/>
  <c r="E10" i="2"/>
  <c r="E2" i="2"/>
  <c r="D3" i="2"/>
  <c r="D4" i="2"/>
  <c r="D5" i="2"/>
  <c r="D6" i="2"/>
  <c r="D7" i="2"/>
  <c r="D8" i="2"/>
  <c r="D9" i="2"/>
  <c r="D10" i="2"/>
  <c r="D2" i="2"/>
  <c r="C3" i="1"/>
  <c r="C4" i="1"/>
  <c r="C5" i="1"/>
  <c r="C6" i="1"/>
  <c r="C7" i="1"/>
  <c r="C8" i="1"/>
  <c r="C9" i="1"/>
  <c r="B11" i="1"/>
  <c r="B12" i="1" s="1"/>
  <c r="B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<sst xmlns="http://schemas.openxmlformats.org/spreadsheetml/2006/main" count="1014" uniqueCount="203">
  <si>
    <t>Item</t>
  </si>
  <si>
    <t>Item price</t>
  </si>
  <si>
    <t xml:space="preserve">Price   </t>
  </si>
  <si>
    <t>Shop cart</t>
  </si>
  <si>
    <t>Pokeball</t>
  </si>
  <si>
    <t>Great ball</t>
  </si>
  <si>
    <t>Ultra ball</t>
  </si>
  <si>
    <t>Potion</t>
  </si>
  <si>
    <t>Super potion</t>
  </si>
  <si>
    <t>Hyper potion</t>
  </si>
  <si>
    <t>Antidote</t>
  </si>
  <si>
    <t>Subtotal</t>
  </si>
  <si>
    <t>Discount</t>
  </si>
  <si>
    <t>Total</t>
  </si>
  <si>
    <t>Poke Mart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</si>
  <si>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</si>
  <si>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</si>
  <si>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</si>
  <si>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</si>
  <si>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</si>
  <si>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</si>
  <si>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</si>
  <si>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</si>
  <si>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</si>
  <si>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</si>
  <si>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</si>
  <si>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</si>
  <si>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</si>
  <si>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</si>
  <si>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</si>
  <si>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</si>
  <si>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</si>
  <si>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 xml:space="preserve">    Trainer</t>
  </si>
  <si>
    <t>Great Ball</t>
  </si>
  <si>
    <t>Ultraball</t>
  </si>
  <si>
    <t>Master Ball</t>
  </si>
  <si>
    <t>Average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</si>
  <si>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</si>
  <si>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</si>
  <si>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</si>
  <si>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</si>
  <si>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</si>
  <si>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</si>
  <si>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Bulbasaur</t>
  </si>
  <si>
    <t>Type</t>
  </si>
  <si>
    <t>Average Speed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</si>
  <si>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</si>
  <si>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</si>
  <si>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</si>
  <si>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</si>
  <si>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</si>
  <si>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Squirtle</t>
  </si>
  <si>
    <t xml:space="preserve">    Wartortle</t>
  </si>
  <si>
    <t xml:space="preserve">    Blastoise</t>
  </si>
  <si>
    <t>Defense</t>
  </si>
  <si>
    <t>Generation</t>
  </si>
  <si>
    <t>Gen.</t>
  </si>
  <si>
    <t>Average Defense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</si>
  <si>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</si>
  <si>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</si>
  <si>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</si>
  <si>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</si>
  <si>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</si>
  <si>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</si>
  <si>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</si>
  <si>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</si>
  <si>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</si>
  <si>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</si>
  <si>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</si>
  <si>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 xml:space="preserve">    Tentacool</t>
  </si>
  <si>
    <t xml:space="preserve">    Magneton</t>
  </si>
  <si>
    <t>Electric</t>
  </si>
  <si>
    <t xml:space="preserve">    Dewgong</t>
  </si>
  <si>
    <t xml:space="preserve">    Cloyster</t>
  </si>
  <si>
    <t xml:space="preserve">    Onix</t>
  </si>
  <si>
    <t>Rock</t>
  </si>
  <si>
    <t xml:space="preserve">    Dragonair</t>
  </si>
  <si>
    <t>Dragon</t>
  </si>
  <si>
    <t xml:space="preserve">    Pidgeotto</t>
  </si>
  <si>
    <t>Normal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</si>
  <si>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</si>
  <si>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</si>
  <si>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</si>
  <si>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</si>
  <si>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</si>
  <si>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</si>
  <si>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>Poison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</si>
  <si>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</si>
  <si>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</si>
  <si>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</si>
  <si>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</si>
  <si>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</si>
  <si>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))</t>
  </si>
  <si>
    <t>Type 2</t>
  </si>
  <si>
    <t>Steel</t>
  </si>
  <si>
    <t>Ice</t>
  </si>
  <si>
    <t>Ground</t>
  </si>
  <si>
    <t>Flying</t>
  </si>
  <si>
    <t xml:space="preserve">  Name</t>
  </si>
  <si>
    <t>Grass Type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</si>
  <si>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</si>
  <si>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</si>
  <si>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</si>
  <si>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</si>
  <si>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</si>
  <si>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</si>
  <si>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</si>
  <si>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</si>
  <si>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</si>
  <si>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</si>
  <si>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Speed Category</t>
  </si>
  <si>
    <t xml:space="preserve">    ManKey</t>
  </si>
  <si>
    <t>FiGhTINg</t>
  </si>
  <si>
    <t xml:space="preserve">    pOLIwRAth</t>
  </si>
  <si>
    <t>WATER</t>
  </si>
  <si>
    <t xml:space="preserve">    VICtreeBeL</t>
  </si>
  <si>
    <t>GrASs</t>
  </si>
  <si>
    <t xml:space="preserve">    TentaCool</t>
  </si>
  <si>
    <t>WateR</t>
  </si>
  <si>
    <t xml:space="preserve">    MagNETon</t>
  </si>
  <si>
    <t>EleCTric</t>
  </si>
  <si>
    <t xml:space="preserve">    DeWgONg</t>
  </si>
  <si>
    <t>WaTEr</t>
  </si>
  <si>
    <t xml:space="preserve">    CloysTER</t>
  </si>
  <si>
    <t>WAtEr</t>
  </si>
  <si>
    <t xml:space="preserve">    OnIX</t>
  </si>
  <si>
    <t>RoCk</t>
  </si>
  <si>
    <t xml:space="preserve">    DragONAir</t>
  </si>
  <si>
    <t>DRAGON</t>
  </si>
  <si>
    <t xml:space="preserve">    PIDGEOTTO</t>
  </si>
  <si>
    <t>NorMaL</t>
  </si>
  <si>
    <t xml:space="preserve">    RaTTAta</t>
  </si>
  <si>
    <t>NOrmAl</t>
  </si>
  <si>
    <t xml:space="preserve">    BeEDrill</t>
  </si>
  <si>
    <t>BuG</t>
  </si>
  <si>
    <t xml:space="preserve">    DodUO</t>
  </si>
  <si>
    <t>NoRMAl</t>
  </si>
  <si>
    <t xml:space="preserve">    KinGLer</t>
  </si>
  <si>
    <t xml:space="preserve">    NIDoquEEn</t>
  </si>
  <si>
    <t>POIson</t>
  </si>
  <si>
    <t xml:space="preserve">    HitMONChan</t>
  </si>
  <si>
    <t>FighTING</t>
  </si>
  <si>
    <t xml:space="preserve">    CharMELEon</t>
  </si>
  <si>
    <t>FirE</t>
  </si>
  <si>
    <t xml:space="preserve">    ArBOk</t>
  </si>
  <si>
    <t>PoISOn</t>
  </si>
  <si>
    <t xml:space="preserve">    GasTLy</t>
  </si>
  <si>
    <t>gHOsT</t>
  </si>
  <si>
    <t xml:space="preserve">    maGIKarp</t>
  </si>
  <si>
    <t>wATer</t>
  </si>
  <si>
    <t>MAX</t>
  </si>
  <si>
    <t>Hi</t>
  </si>
  <si>
    <t>MIN</t>
  </si>
  <si>
    <t>Hello</t>
  </si>
  <si>
    <t xml:space="preserve">    MODE</t>
  </si>
  <si>
    <t xml:space="preserve">    Year</t>
  </si>
  <si>
    <t>Cash flow</t>
  </si>
  <si>
    <t>Discount Rate</t>
  </si>
  <si>
    <t>NPV</t>
  </si>
  <si>
    <t>Water Type OR more than 60 Defense</t>
  </si>
  <si>
    <t xml:space="preserve">    #</t>
  </si>
  <si>
    <t>Name</t>
  </si>
  <si>
    <t>Bulbasaur</t>
  </si>
  <si>
    <t>Ivysaur</t>
  </si>
  <si>
    <t>Venusaur</t>
  </si>
  <si>
    <t>Charmander</t>
  </si>
  <si>
    <t>STDEV.S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</si>
  <si>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</si>
  <si>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</si>
  <si>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</si>
  <si>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</si>
  <si>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</si>
  <si>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</si>
  <si>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</si>
  <si>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</si>
  <si>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</si>
  <si>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</si>
  <si>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</si>
  <si>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</si>
  <si>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</si>
  <si>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</si>
  <si>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</si>
  <si>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</si>
  <si>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Total Sum</t>
  </si>
  <si>
    <t xml:space="preserve">  Fighting</t>
  </si>
  <si>
    <t xml:space="preserve">      Poliwrath</t>
  </si>
  <si>
    <t xml:space="preserve">  Grass</t>
  </si>
  <si>
    <t xml:space="preserve">      Tentacool</t>
  </si>
  <si>
    <t xml:space="preserve"> Water</t>
  </si>
  <si>
    <t xml:space="preserve">    Electric</t>
  </si>
  <si>
    <t xml:space="preserve">      Cloyster</t>
  </si>
  <si>
    <t xml:space="preserve">  Water</t>
  </si>
  <si>
    <t xml:space="preserve">     Onix</t>
  </si>
  <si>
    <t xml:space="preserve">     Dragonair</t>
  </si>
  <si>
    <t xml:space="preserve">      Pidgeotto</t>
  </si>
  <si>
    <t xml:space="preserve"> Normal</t>
  </si>
  <si>
    <t xml:space="preserve">  Normal</t>
  </si>
  <si>
    <t xml:space="preserve">   Normal</t>
  </si>
  <si>
    <t xml:space="preserve">  Poison</t>
  </si>
  <si>
    <t xml:space="preserve">             Ghost</t>
  </si>
  <si>
    <t xml:space="preserve">     Magikarp</t>
  </si>
  <si>
    <t>HP</t>
  </si>
  <si>
    <t>EITHER Fire Type OR less than 60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</si>
</sst>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 tint="-0.499984740745262"/>
      <name val="Calibri"/>
      <family val="2"/>
      <scheme val="minor"/>
    </font>
    <font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2A75BB"/>
        <bgColor indexed="64"/>
      </patternFill>
    </fill>
    <fill>
      <patternFill patternType="solid">
        <fgColor rgb="FFFFCB0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9" fontId="1" fillId="4" borderId="3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2" fontId="0" fillId="0" borderId="0" xfId="0" applyNumberFormat="1"/>
    <xf numFmtId="9" fontId="0" fillId="0" borderId="0" xfId="0" applyNumberFormat="1"/>
    <xf numFmtId="8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B05"/>
      <color rgb="FF2A75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3E51-CACF-4C8C-8103-66E0C4436CE2}">
  <dimension ref="A1:F15"/>
  <sheetViews>
    <sheetView showGridLines="0" workbookViewId="0">
      <selection activeCell="B14" sqref="B14"/>
    </sheetView>
  </sheetViews>
  <sheetFormatPr defaultRowHeight="14.4" x14ac:dyDescent="0.3"/>
  <cols>
    <col min="2" max="3" width="10.44140625" bestFit="1" customWidth="1"/>
    <col min="4" max="4" width="9" bestFit="1" customWidth="1"/>
  </cols>
  <sheetData>
    <row r="1" spans="1:6" ht="40.049999999999997" customHeight="1" x14ac:dyDescent="0.6">
      <c r="A1" s="13" t="s">
        <v>14</v>
      </c>
      <c r="B1" s="13"/>
      <c r="C1" s="13"/>
      <c r="D1" s="13"/>
    </row>
    <row r="2" spans="1:6" x14ac:dyDescent="0.3">
      <c r="A2" s="9" t="s">
        <v>0</v>
      </c>
      <c r="B2" s="9" t="s">
        <v>1</v>
      </c>
      <c r="C2" s="9" t="s">
        <v>2</v>
      </c>
      <c r="D2" s="9" t="s">
        <v>3</v>
      </c>
      <c r="E2" s="1"/>
      <c r="F2" s="1"/>
    </row>
    <row r="3" spans="1:6" x14ac:dyDescent="0.3">
      <c r="A3" s="1" t="s">
        <v>4</v>
      </c>
      <c r="B3" s="2">
        <v>200</v>
      </c>
      <c r="C3" s="2">
        <f>B3*D3</f>
        <v>200</v>
      </c>
      <c r="D3" s="3">
        <v>1</v>
      </c>
      <c r="E3" s="1"/>
      <c r="F3" s="1"/>
    </row>
    <row r="4" spans="1:6" x14ac:dyDescent="0.3">
      <c r="A4" s="1" t="s">
        <v>5</v>
      </c>
      <c r="B4" s="2">
        <v>600</v>
      </c>
      <c r="C4" s="2">
        <f t="shared" ref="C4:C9" si="0">B4*D4</f>
        <v>3000</v>
      </c>
      <c r="D4" s="3">
        <v>5</v>
      </c>
      <c r="E4" s="1"/>
      <c r="F4" s="1"/>
    </row>
    <row r="5" spans="1:6" x14ac:dyDescent="0.3">
      <c r="A5" s="1" t="s">
        <v>6</v>
      </c>
      <c r="B5" s="2">
        <v>1200</v>
      </c>
      <c r="C5" s="2">
        <f t="shared" si="0"/>
        <v>3600</v>
      </c>
      <c r="D5" s="3">
        <v>3</v>
      </c>
      <c r="E5" s="1"/>
      <c r="F5" s="1"/>
    </row>
    <row r="6" spans="1:6" x14ac:dyDescent="0.3">
      <c r="A6" s="1" t="s">
        <v>7</v>
      </c>
      <c r="B6" s="2">
        <v>300</v>
      </c>
      <c r="C6" s="2">
        <f t="shared" si="0"/>
        <v>1500</v>
      </c>
      <c r="D6" s="3">
        <v>5</v>
      </c>
      <c r="E6" s="1"/>
      <c r="F6" s="1"/>
    </row>
    <row r="7" spans="1:6" x14ac:dyDescent="0.3">
      <c r="A7" s="1" t="s">
        <v>8</v>
      </c>
      <c r="B7" s="2">
        <v>700</v>
      </c>
      <c r="C7" s="2">
        <f t="shared" si="0"/>
        <v>1400</v>
      </c>
      <c r="D7" s="3">
        <v>2</v>
      </c>
      <c r="E7" s="1"/>
      <c r="F7" s="1"/>
    </row>
    <row r="8" spans="1:6" x14ac:dyDescent="0.3">
      <c r="A8" s="1" t="s">
        <v>9</v>
      </c>
      <c r="B8" s="2">
        <v>1200</v>
      </c>
      <c r="C8" s="2">
        <f t="shared" si="0"/>
        <v>12000</v>
      </c>
      <c r="D8" s="3">
        <v>10</v>
      </c>
      <c r="E8" s="1"/>
      <c r="F8" s="1"/>
    </row>
    <row r="9" spans="1:6" x14ac:dyDescent="0.3">
      <c r="A9" s="1" t="s">
        <v>10</v>
      </c>
      <c r="B9" s="2">
        <v>100</v>
      </c>
      <c r="C9" s="2">
        <f t="shared" si="0"/>
        <v>100</v>
      </c>
      <c r="D9" s="3">
        <v>1</v>
      </c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ht="15" thickBot="1" x14ac:dyDescent="0.35">
      <c r="A11" s="1" t="s">
        <v>11</v>
      </c>
      <c r="B11" s="4">
        <f>SUM(C3:C9)</f>
        <v>21800</v>
      </c>
      <c r="C11" s="1"/>
      <c r="D11" s="1"/>
      <c r="E11" s="1"/>
      <c r="F11" s="1"/>
    </row>
    <row r="12" spans="1:6" ht="15" thickBot="1" x14ac:dyDescent="0.35">
      <c r="A12" s="1" t="s">
        <v>12</v>
      </c>
      <c r="B12" s="1">
        <f>B11*F12</f>
        <v>2180</v>
      </c>
      <c r="C12" s="1"/>
      <c r="D12" s="1"/>
      <c r="E12" s="5" t="s">
        <v>12</v>
      </c>
      <c r="F12" s="6">
        <v>0.1</v>
      </c>
    </row>
    <row r="13" spans="1:6" x14ac:dyDescent="0.3">
      <c r="A13" s="1"/>
      <c r="B13" s="1"/>
      <c r="C13" s="1"/>
      <c r="D13" s="1"/>
      <c r="E13" s="1"/>
      <c r="F13" s="1"/>
    </row>
    <row r="14" spans="1:6" ht="15" thickBot="1" x14ac:dyDescent="0.35">
      <c r="A14" s="7" t="s">
        <v>13</v>
      </c>
      <c r="B14" s="8">
        <f>B11-B12</f>
        <v>19620</v>
      </c>
      <c r="C14" s="1"/>
      <c r="D14" s="1"/>
      <c r="E14" s="1"/>
      <c r="F14" s="1"/>
    </row>
    <row r="15" spans="1:6" ht="15" thickTop="1" x14ac:dyDescent="0.3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F7A6-78D6-456A-8B62-AB9FA1773AAB}">
  <dimension ref="A1:E11"/>
  <sheetViews>
    <sheetView workbookViewId="0">
      <selection activeCell="E4" sqref="E4"/>
    </sheetView>
  </sheetViews>
  <sheetFormatPr defaultRowHeight="14.4" x14ac:dyDescent="0.3"/>
  <sheetData>
    <row r="1" spans="1:5" x14ac:dyDescent="0.3">
      <c r="A1" t="s">
        <v>15</v>
      </c>
      <c r="B1" t="s">
        <v>16</v>
      </c>
      <c r="C1" t="s">
        <v>17</v>
      </c>
      <c r="D1" t="s">
        <v>18</v>
      </c>
    </row>
    <row r="2" spans="1:5" x14ac:dyDescent="0.3">
      <c r="A2" t="s">
        <v>19</v>
      </c>
      <c r="B2" t="s">
        <v>20</v>
      </c>
      <c r="C2">
        <v>45</v>
      </c>
      <c r="D2" t="b">
        <f>AND(B2="fire",C2&gt;70)</f>
        <v>0</v>
      </c>
      <c r="E2" t="str">
        <f>IF(AND(B2="fire",C2&gt;70),"yes","no")</f>
        <v>no</v>
      </c>
    </row>
    <row r="3" spans="1:5" x14ac:dyDescent="0.3">
      <c r="A3" t="s">
        <v>21</v>
      </c>
      <c r="B3" t="s">
        <v>20</v>
      </c>
      <c r="C3">
        <v>60</v>
      </c>
      <c r="D3" t="b">
        <f t="shared" ref="D3:D10" si="0">AND(B3="fire",C3&gt;70)</f>
        <v>0</v>
      </c>
      <c r="E3" t="str">
        <f t="shared" ref="E3:E10" si="1">IF(AND(B3="fire",C3&gt;70),"yes","no")</f>
        <v>no</v>
      </c>
    </row>
    <row r="4" spans="1:5" x14ac:dyDescent="0.3">
      <c r="A4" t="s">
        <v>22</v>
      </c>
      <c r="B4" t="s">
        <v>20</v>
      </c>
      <c r="C4">
        <v>80</v>
      </c>
      <c r="D4" t="b">
        <f t="shared" si="0"/>
        <v>0</v>
      </c>
      <c r="E4" t="str">
        <f t="shared" si="1"/>
        <v>no</v>
      </c>
    </row>
    <row r="5" spans="1:5" x14ac:dyDescent="0.3">
      <c r="A5" t="s">
        <v>23</v>
      </c>
      <c r="B5" t="s">
        <v>24</v>
      </c>
      <c r="C5">
        <v>65</v>
      </c>
      <c r="D5" t="b">
        <f t="shared" si="0"/>
        <v>0</v>
      </c>
      <c r="E5" t="str">
        <f t="shared" si="1"/>
        <v>no</v>
      </c>
    </row>
    <row r="6" spans="1:5" x14ac:dyDescent="0.3">
      <c r="A6" t="s">
        <v>25</v>
      </c>
      <c r="B6" t="s">
        <v>24</v>
      </c>
      <c r="C6">
        <v>80</v>
      </c>
      <c r="D6" t="b">
        <f t="shared" si="0"/>
        <v>1</v>
      </c>
      <c r="E6" t="str">
        <f t="shared" si="1"/>
        <v>yes</v>
      </c>
    </row>
    <row r="7" spans="1:5" x14ac:dyDescent="0.3">
      <c r="A7" t="s">
        <v>26</v>
      </c>
      <c r="B7" t="s">
        <v>24</v>
      </c>
      <c r="C7">
        <v>100</v>
      </c>
      <c r="D7" t="b">
        <f t="shared" si="0"/>
        <v>1</v>
      </c>
      <c r="E7" t="str">
        <f t="shared" si="1"/>
        <v>yes</v>
      </c>
    </row>
    <row r="8" spans="1:5" x14ac:dyDescent="0.3">
      <c r="A8" t="s">
        <v>27</v>
      </c>
      <c r="B8" t="s">
        <v>28</v>
      </c>
      <c r="C8">
        <v>43</v>
      </c>
      <c r="D8" t="b">
        <f t="shared" si="0"/>
        <v>0</v>
      </c>
      <c r="E8" t="str">
        <f t="shared" si="1"/>
        <v>no</v>
      </c>
    </row>
    <row r="9" spans="1:5" x14ac:dyDescent="0.3">
      <c r="A9" t="s">
        <v>29</v>
      </c>
      <c r="B9" t="s">
        <v>28</v>
      </c>
      <c r="C9">
        <v>58</v>
      </c>
      <c r="D9" t="b">
        <f t="shared" si="0"/>
        <v>0</v>
      </c>
      <c r="E9" t="str">
        <f t="shared" si="1"/>
        <v>no</v>
      </c>
    </row>
    <row r="10" spans="1:5" x14ac:dyDescent="0.3">
      <c r="A10" t="s">
        <v>30</v>
      </c>
      <c r="B10" t="s">
        <v>28</v>
      </c>
      <c r="C10">
        <v>78</v>
      </c>
      <c r="D10" t="b">
        <f t="shared" si="0"/>
        <v>0</v>
      </c>
      <c r="E10" t="str">
        <f t="shared" si="1"/>
        <v>no</v>
      </c>
    </row>
    <row r="11" spans="1:5" x14ac:dyDescent="0.3">
      <c r="A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463-3F84-4E64-9285-80CEDBF1E96C}">
  <dimension ref="A1:F8"/>
  <sheetViews>
    <sheetView workbookViewId="0"/>
  </sheetViews>
  <sheetFormatPr defaultRowHeight="14.4" x14ac:dyDescent="0.3"/>
  <sheetData>
    <row r="1" spans="1:6" x14ac:dyDescent="0.3">
      <c r="A1" t="s">
        <v>32</v>
      </c>
      <c r="B1" t="s">
        <v>4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3">
      <c r="A2" t="s">
        <v>37</v>
      </c>
      <c r="B2">
        <v>10</v>
      </c>
      <c r="C2">
        <v>4</v>
      </c>
      <c r="D2">
        <v>1</v>
      </c>
      <c r="E2">
        <v>1</v>
      </c>
      <c r="F2">
        <f>AVERAGE(B2:E2)</f>
        <v>4</v>
      </c>
    </row>
    <row r="3" spans="1:6" x14ac:dyDescent="0.3">
      <c r="A3" t="s">
        <v>38</v>
      </c>
      <c r="B3">
        <v>12</v>
      </c>
      <c r="C3">
        <v>3</v>
      </c>
      <c r="D3">
        <v>0</v>
      </c>
      <c r="E3">
        <v>1</v>
      </c>
      <c r="F3">
        <f t="shared" ref="F3:F7" si="0">AVERAGE(B3:E3)</f>
        <v>4</v>
      </c>
    </row>
    <row r="4" spans="1:6" x14ac:dyDescent="0.3">
      <c r="A4" t="s">
        <v>39</v>
      </c>
      <c r="B4">
        <v>15</v>
      </c>
      <c r="C4">
        <v>1</v>
      </c>
      <c r="D4">
        <v>3</v>
      </c>
      <c r="E4">
        <v>1</v>
      </c>
      <c r="F4">
        <f t="shared" si="0"/>
        <v>5</v>
      </c>
    </row>
    <row r="5" spans="1:6" x14ac:dyDescent="0.3">
      <c r="A5" t="s">
        <v>40</v>
      </c>
      <c r="B5">
        <v>4</v>
      </c>
      <c r="C5">
        <v>2</v>
      </c>
      <c r="D5">
        <v>6</v>
      </c>
      <c r="E5">
        <v>0</v>
      </c>
      <c r="F5">
        <f t="shared" si="0"/>
        <v>3</v>
      </c>
    </row>
    <row r="6" spans="1:6" x14ac:dyDescent="0.3">
      <c r="A6" t="s">
        <v>41</v>
      </c>
      <c r="B6">
        <v>10</v>
      </c>
      <c r="C6">
        <v>4</v>
      </c>
      <c r="D6">
        <v>1</v>
      </c>
      <c r="E6">
        <v>1</v>
      </c>
      <c r="F6">
        <f t="shared" si="0"/>
        <v>4</v>
      </c>
    </row>
    <row r="7" spans="1:6" x14ac:dyDescent="0.3">
      <c r="A7" t="s">
        <v>42</v>
      </c>
      <c r="B7">
        <v>9</v>
      </c>
      <c r="C7">
        <v>2</v>
      </c>
      <c r="D7">
        <v>1</v>
      </c>
      <c r="E7">
        <v>0</v>
      </c>
      <c r="F7">
        <f t="shared" si="0"/>
        <v>3</v>
      </c>
    </row>
    <row r="8" spans="1:6" x14ac:dyDescent="0.3">
      <c r="A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1B15-ABCA-4796-B97D-E4D4A5594704}">
  <dimension ref="A1:F11"/>
  <sheetViews>
    <sheetView workbookViewId="0"/>
  </sheetViews>
  <sheetFormatPr defaultRowHeight="14.4" x14ac:dyDescent="0.3"/>
  <sheetData>
    <row r="1" spans="1:6" x14ac:dyDescent="0.3">
      <c r="A1" t="s">
        <v>15</v>
      </c>
      <c r="B1" t="s">
        <v>16</v>
      </c>
      <c r="C1" t="s">
        <v>17</v>
      </c>
    </row>
    <row r="2" spans="1:6" x14ac:dyDescent="0.3">
      <c r="A2" t="s">
        <v>43</v>
      </c>
      <c r="B2" t="s">
        <v>20</v>
      </c>
      <c r="C2">
        <v>45</v>
      </c>
      <c r="E2" t="s">
        <v>44</v>
      </c>
      <c r="F2" t="s">
        <v>45</v>
      </c>
    </row>
    <row r="3" spans="1:6" x14ac:dyDescent="0.3">
      <c r="A3" t="s">
        <v>46</v>
      </c>
      <c r="B3" t="s">
        <v>20</v>
      </c>
      <c r="C3">
        <v>60</v>
      </c>
      <c r="E3" t="s">
        <v>20</v>
      </c>
      <c r="F3" s="10">
        <f>AVERAGEIF(B2:B10,E3,C2:C10)</f>
        <v>61.666666666666664</v>
      </c>
    </row>
    <row r="4" spans="1:6" x14ac:dyDescent="0.3">
      <c r="A4" t="s">
        <v>47</v>
      </c>
      <c r="B4" t="s">
        <v>20</v>
      </c>
      <c r="C4">
        <v>80</v>
      </c>
      <c r="E4" t="s">
        <v>24</v>
      </c>
      <c r="F4" s="10">
        <f t="shared" ref="F4:F5" si="0">AVERAGEIF(B3:B11,E4,C3:C11)</f>
        <v>81.666666666666671</v>
      </c>
    </row>
    <row r="5" spans="1:6" x14ac:dyDescent="0.3">
      <c r="A5" t="s">
        <v>48</v>
      </c>
      <c r="B5" t="s">
        <v>24</v>
      </c>
      <c r="C5">
        <v>65</v>
      </c>
      <c r="E5" t="s">
        <v>28</v>
      </c>
      <c r="F5" s="10">
        <f t="shared" si="0"/>
        <v>59.666666666666664</v>
      </c>
    </row>
    <row r="6" spans="1:6" x14ac:dyDescent="0.3">
      <c r="A6" t="s">
        <v>49</v>
      </c>
      <c r="B6" t="s">
        <v>24</v>
      </c>
      <c r="C6">
        <v>80</v>
      </c>
    </row>
    <row r="7" spans="1:6" x14ac:dyDescent="0.3">
      <c r="A7" t="s">
        <v>50</v>
      </c>
      <c r="B7" t="s">
        <v>24</v>
      </c>
      <c r="C7">
        <v>100</v>
      </c>
    </row>
    <row r="8" spans="1:6" x14ac:dyDescent="0.3">
      <c r="A8" t="s">
        <v>51</v>
      </c>
      <c r="B8" t="s">
        <v>28</v>
      </c>
      <c r="C8">
        <v>43</v>
      </c>
    </row>
    <row r="9" spans="1:6" x14ac:dyDescent="0.3">
      <c r="A9" t="s">
        <v>52</v>
      </c>
      <c r="B9" t="s">
        <v>28</v>
      </c>
      <c r="C9">
        <v>58</v>
      </c>
    </row>
    <row r="10" spans="1:6" x14ac:dyDescent="0.3">
      <c r="A10" t="s">
        <v>53</v>
      </c>
      <c r="B10" t="s">
        <v>28</v>
      </c>
      <c r="C10">
        <v>78</v>
      </c>
    </row>
    <row r="11" spans="1:6" x14ac:dyDescent="0.3">
      <c r="A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6055-16DE-4358-8C8A-D5EEF7C91F02}">
  <dimension ref="A1:H14"/>
  <sheetViews>
    <sheetView workbookViewId="0"/>
  </sheetViews>
  <sheetFormatPr defaultRowHeight="14.4" x14ac:dyDescent="0.3"/>
  <sheetData>
    <row r="1" spans="1:8" x14ac:dyDescent="0.3">
      <c r="A1" t="s">
        <v>15</v>
      </c>
      <c r="B1" t="s">
        <v>16</v>
      </c>
      <c r="C1" t="s">
        <v>54</v>
      </c>
      <c r="D1" t="s">
        <v>55</v>
      </c>
    </row>
    <row r="2" spans="1:8" x14ac:dyDescent="0.3">
      <c r="A2" t="s">
        <v>43</v>
      </c>
      <c r="B2" t="s">
        <v>20</v>
      </c>
      <c r="C2">
        <v>49</v>
      </c>
      <c r="D2">
        <v>1</v>
      </c>
      <c r="F2" t="s">
        <v>44</v>
      </c>
      <c r="G2" t="s">
        <v>56</v>
      </c>
      <c r="H2" t="s">
        <v>57</v>
      </c>
    </row>
    <row r="3" spans="1:8" x14ac:dyDescent="0.3">
      <c r="A3" t="s">
        <v>46</v>
      </c>
      <c r="B3" t="s">
        <v>20</v>
      </c>
      <c r="C3">
        <v>63</v>
      </c>
      <c r="D3">
        <v>1</v>
      </c>
      <c r="F3" t="s">
        <v>20</v>
      </c>
      <c r="G3">
        <v>1</v>
      </c>
      <c r="H3">
        <f>AVERAGEIFS(C2:C13,B2:B13,F3,D2:D13,G3)</f>
        <v>65</v>
      </c>
    </row>
    <row r="4" spans="1:8" x14ac:dyDescent="0.3">
      <c r="A4" t="s">
        <v>47</v>
      </c>
      <c r="B4" t="s">
        <v>20</v>
      </c>
      <c r="C4">
        <v>83</v>
      </c>
      <c r="D4">
        <v>1</v>
      </c>
      <c r="F4" t="s">
        <v>24</v>
      </c>
      <c r="G4">
        <v>1</v>
      </c>
      <c r="H4" s="10">
        <f t="shared" ref="H4:H6" si="0">AVERAGEIFS(C3:C14,B3:B14,F4,D3:D14,G4)</f>
        <v>59.666666666666664</v>
      </c>
    </row>
    <row r="5" spans="1:8" x14ac:dyDescent="0.3">
      <c r="A5" t="s">
        <v>48</v>
      </c>
      <c r="B5" t="s">
        <v>24</v>
      </c>
      <c r="C5">
        <v>43</v>
      </c>
      <c r="D5">
        <v>1</v>
      </c>
      <c r="F5" t="s">
        <v>20</v>
      </c>
      <c r="G5">
        <v>2</v>
      </c>
      <c r="H5" s="10">
        <f t="shared" si="0"/>
        <v>81.666666666666671</v>
      </c>
    </row>
    <row r="6" spans="1:8" x14ac:dyDescent="0.3">
      <c r="A6" t="s">
        <v>49</v>
      </c>
      <c r="B6" t="s">
        <v>24</v>
      </c>
      <c r="C6">
        <v>58</v>
      </c>
      <c r="D6">
        <v>1</v>
      </c>
      <c r="F6" t="s">
        <v>24</v>
      </c>
      <c r="G6">
        <v>2</v>
      </c>
      <c r="H6" s="10">
        <f t="shared" si="0"/>
        <v>59.666666666666664</v>
      </c>
    </row>
    <row r="7" spans="1:8" x14ac:dyDescent="0.3">
      <c r="A7" t="s">
        <v>50</v>
      </c>
      <c r="B7" t="s">
        <v>24</v>
      </c>
      <c r="C7">
        <v>78</v>
      </c>
      <c r="D7">
        <v>1</v>
      </c>
    </row>
    <row r="8" spans="1:8" x14ac:dyDescent="0.3">
      <c r="A8" t="s">
        <v>58</v>
      </c>
      <c r="B8" t="s">
        <v>20</v>
      </c>
      <c r="C8">
        <v>65</v>
      </c>
      <c r="D8">
        <v>2</v>
      </c>
    </row>
    <row r="9" spans="1:8" x14ac:dyDescent="0.3">
      <c r="A9" t="s">
        <v>59</v>
      </c>
      <c r="B9" t="s">
        <v>20</v>
      </c>
      <c r="C9">
        <v>80</v>
      </c>
      <c r="D9">
        <v>2</v>
      </c>
    </row>
    <row r="10" spans="1:8" x14ac:dyDescent="0.3">
      <c r="A10" t="s">
        <v>60</v>
      </c>
      <c r="B10" t="s">
        <v>20</v>
      </c>
      <c r="C10">
        <v>100</v>
      </c>
      <c r="D10">
        <v>2</v>
      </c>
    </row>
    <row r="11" spans="1:8" x14ac:dyDescent="0.3">
      <c r="A11" t="s">
        <v>61</v>
      </c>
      <c r="B11" t="s">
        <v>24</v>
      </c>
      <c r="C11">
        <v>43</v>
      </c>
      <c r="D11">
        <v>2</v>
      </c>
    </row>
    <row r="12" spans="1:8" x14ac:dyDescent="0.3">
      <c r="A12" t="s">
        <v>62</v>
      </c>
      <c r="B12" t="s">
        <v>24</v>
      </c>
      <c r="C12">
        <v>58</v>
      </c>
      <c r="D12">
        <v>2</v>
      </c>
    </row>
    <row r="13" spans="1:8" x14ac:dyDescent="0.3">
      <c r="A13" t="s">
        <v>63</v>
      </c>
      <c r="B13" t="s">
        <v>24</v>
      </c>
      <c r="C13">
        <v>78</v>
      </c>
      <c r="D13">
        <v>2</v>
      </c>
    </row>
    <row r="14" spans="1:8" x14ac:dyDescent="0.3">
      <c r="A1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F205-C2E3-4CC8-8C2D-4A2CAC866105}">
  <dimension ref="A1:E22"/>
  <sheetViews>
    <sheetView workbookViewId="0"/>
  </sheetViews>
  <sheetFormatPr defaultRowHeight="14.4" x14ac:dyDescent="0.3"/>
  <cols>
    <col min="4" max="4" width="16" bestFit="1" customWidth="1"/>
  </cols>
  <sheetData>
    <row r="1" spans="1:5" x14ac:dyDescent="0.3">
      <c r="A1" t="s">
        <v>15</v>
      </c>
      <c r="B1" t="s">
        <v>16</v>
      </c>
      <c r="C1" t="s">
        <v>64</v>
      </c>
    </row>
    <row r="2" spans="1:5" x14ac:dyDescent="0.3">
      <c r="A2" t="s">
        <v>65</v>
      </c>
      <c r="B2" t="s">
        <v>66</v>
      </c>
      <c r="C2">
        <v>305</v>
      </c>
      <c r="D2" t="str">
        <f>_xlfn.CONCAT(A2," ",B2)</f>
        <v xml:space="preserve">    Mankey Fighting</v>
      </c>
      <c r="E2" t="s">
        <v>92</v>
      </c>
    </row>
    <row r="3" spans="1:5" x14ac:dyDescent="0.3">
      <c r="A3" t="s">
        <v>67</v>
      </c>
      <c r="B3" t="s">
        <v>28</v>
      </c>
      <c r="C3">
        <v>510</v>
      </c>
      <c r="D3" t="str">
        <f t="shared" ref="D3:D21" si="0">_xlfn.CONCAT(A3," ",B3)</f>
        <v xml:space="preserve">    Poliwrath Water</v>
      </c>
    </row>
    <row r="4" spans="1:5" x14ac:dyDescent="0.3">
      <c r="A4" t="s">
        <v>68</v>
      </c>
      <c r="B4" t="s">
        <v>20</v>
      </c>
      <c r="C4">
        <v>490</v>
      </c>
      <c r="D4" t="str">
        <f t="shared" si="0"/>
        <v xml:space="preserve">    Victreebel Grass</v>
      </c>
    </row>
    <row r="5" spans="1:5" x14ac:dyDescent="0.3">
      <c r="A5" t="s">
        <v>69</v>
      </c>
      <c r="B5" t="s">
        <v>28</v>
      </c>
      <c r="C5">
        <v>335</v>
      </c>
      <c r="D5" t="str">
        <f t="shared" si="0"/>
        <v xml:space="preserve">    Tentacool Water</v>
      </c>
    </row>
    <row r="6" spans="1:5" x14ac:dyDescent="0.3">
      <c r="A6" t="s">
        <v>70</v>
      </c>
      <c r="B6" t="s">
        <v>71</v>
      </c>
      <c r="C6">
        <v>465</v>
      </c>
      <c r="D6" t="str">
        <f t="shared" si="0"/>
        <v xml:space="preserve">    Magneton Electric</v>
      </c>
    </row>
    <row r="7" spans="1:5" x14ac:dyDescent="0.3">
      <c r="A7" t="s">
        <v>72</v>
      </c>
      <c r="B7" t="s">
        <v>28</v>
      </c>
      <c r="C7">
        <v>475</v>
      </c>
      <c r="D7" t="str">
        <f t="shared" si="0"/>
        <v xml:space="preserve">    Dewgong Water</v>
      </c>
    </row>
    <row r="8" spans="1:5" x14ac:dyDescent="0.3">
      <c r="A8" t="s">
        <v>73</v>
      </c>
      <c r="B8" t="s">
        <v>28</v>
      </c>
      <c r="C8">
        <v>525</v>
      </c>
      <c r="D8" t="str">
        <f t="shared" si="0"/>
        <v xml:space="preserve">    Cloyster Water</v>
      </c>
    </row>
    <row r="9" spans="1:5" x14ac:dyDescent="0.3">
      <c r="A9" t="s">
        <v>74</v>
      </c>
      <c r="B9" t="s">
        <v>75</v>
      </c>
      <c r="C9">
        <v>385</v>
      </c>
      <c r="D9" t="str">
        <f t="shared" si="0"/>
        <v xml:space="preserve">    Onix Rock</v>
      </c>
    </row>
    <row r="10" spans="1:5" x14ac:dyDescent="0.3">
      <c r="A10" t="s">
        <v>76</v>
      </c>
      <c r="B10" t="s">
        <v>77</v>
      </c>
      <c r="C10">
        <v>420</v>
      </c>
      <c r="D10" t="str">
        <f t="shared" si="0"/>
        <v xml:space="preserve">    Dragonair Dragon</v>
      </c>
    </row>
    <row r="11" spans="1:5" x14ac:dyDescent="0.3">
      <c r="A11" t="s">
        <v>78</v>
      </c>
      <c r="B11" t="s">
        <v>79</v>
      </c>
      <c r="C11">
        <v>349</v>
      </c>
      <c r="D11" t="str">
        <f t="shared" si="0"/>
        <v xml:space="preserve">    Pidgeotto Normal</v>
      </c>
    </row>
    <row r="12" spans="1:5" x14ac:dyDescent="0.3">
      <c r="A12" t="s">
        <v>80</v>
      </c>
      <c r="B12" t="s">
        <v>79</v>
      </c>
      <c r="C12">
        <v>253</v>
      </c>
      <c r="D12" t="str">
        <f t="shared" si="0"/>
        <v xml:space="preserve">    Rattata Normal</v>
      </c>
    </row>
    <row r="13" spans="1:5" x14ac:dyDescent="0.3">
      <c r="A13" t="s">
        <v>81</v>
      </c>
      <c r="B13" t="s">
        <v>82</v>
      </c>
      <c r="C13">
        <v>395</v>
      </c>
      <c r="D13" t="str">
        <f t="shared" si="0"/>
        <v xml:space="preserve">    Beedrill Bug</v>
      </c>
    </row>
    <row r="14" spans="1:5" x14ac:dyDescent="0.3">
      <c r="A14" t="s">
        <v>83</v>
      </c>
      <c r="B14" t="s">
        <v>79</v>
      </c>
      <c r="C14">
        <v>310</v>
      </c>
      <c r="D14" t="str">
        <f t="shared" si="0"/>
        <v xml:space="preserve">    Doduo Normal</v>
      </c>
    </row>
    <row r="15" spans="1:5" x14ac:dyDescent="0.3">
      <c r="A15" t="s">
        <v>84</v>
      </c>
      <c r="B15" t="s">
        <v>28</v>
      </c>
      <c r="C15">
        <v>475</v>
      </c>
      <c r="D15" t="str">
        <f t="shared" si="0"/>
        <v xml:space="preserve">    Kingler Water</v>
      </c>
    </row>
    <row r="16" spans="1:5" x14ac:dyDescent="0.3">
      <c r="A16" t="s">
        <v>85</v>
      </c>
      <c r="B16" t="s">
        <v>86</v>
      </c>
      <c r="C16">
        <v>505</v>
      </c>
      <c r="D16" t="str">
        <f t="shared" si="0"/>
        <v xml:space="preserve">    Nidoqueen Poison</v>
      </c>
    </row>
    <row r="17" spans="1:4" x14ac:dyDescent="0.3">
      <c r="A17" t="s">
        <v>87</v>
      </c>
      <c r="B17" t="s">
        <v>66</v>
      </c>
      <c r="C17">
        <v>455</v>
      </c>
      <c r="D17" t="str">
        <f t="shared" si="0"/>
        <v xml:space="preserve">    Hitmonchan Fighting</v>
      </c>
    </row>
    <row r="18" spans="1:4" x14ac:dyDescent="0.3">
      <c r="A18" t="s">
        <v>49</v>
      </c>
      <c r="B18" t="s">
        <v>24</v>
      </c>
      <c r="C18">
        <v>405</v>
      </c>
      <c r="D18" t="str">
        <f t="shared" si="0"/>
        <v xml:space="preserve">    Charmeleon Fire</v>
      </c>
    </row>
    <row r="19" spans="1:4" x14ac:dyDescent="0.3">
      <c r="A19" t="s">
        <v>88</v>
      </c>
      <c r="B19" t="s">
        <v>86</v>
      </c>
      <c r="C19">
        <v>438</v>
      </c>
      <c r="D19" t="str">
        <f t="shared" si="0"/>
        <v xml:space="preserve">    Arbok Poison</v>
      </c>
    </row>
    <row r="20" spans="1:4" x14ac:dyDescent="0.3">
      <c r="A20" t="s">
        <v>89</v>
      </c>
      <c r="B20" t="s">
        <v>90</v>
      </c>
      <c r="C20">
        <v>310</v>
      </c>
      <c r="D20" t="str">
        <f t="shared" si="0"/>
        <v xml:space="preserve">    Gastly Ghost</v>
      </c>
    </row>
    <row r="21" spans="1:4" x14ac:dyDescent="0.3">
      <c r="A21" t="s">
        <v>91</v>
      </c>
      <c r="B21" t="s">
        <v>28</v>
      </c>
      <c r="C21">
        <v>200</v>
      </c>
      <c r="D21" t="str">
        <f t="shared" si="0"/>
        <v xml:space="preserve">    Magikarp Water</v>
      </c>
    </row>
    <row r="22" spans="1:4" x14ac:dyDescent="0.3">
      <c r="A2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6110-7BF6-4D61-85B7-14A476A1E7D4}">
  <dimension ref="A1:D22"/>
  <sheetViews>
    <sheetView workbookViewId="0">
      <selection activeCell="A22" sqref="A22"/>
    </sheetView>
  </sheetViews>
  <sheetFormatPr defaultRowHeight="14.4" x14ac:dyDescent="0.3"/>
  <sheetData>
    <row r="1" spans="1:4" x14ac:dyDescent="0.3">
      <c r="A1" t="s">
        <v>15</v>
      </c>
      <c r="B1" t="s">
        <v>16</v>
      </c>
      <c r="C1" t="s">
        <v>93</v>
      </c>
      <c r="D1" t="s">
        <v>64</v>
      </c>
    </row>
    <row r="2" spans="1:4" x14ac:dyDescent="0.3">
      <c r="A2" t="s">
        <v>65</v>
      </c>
      <c r="B2" t="s">
        <v>66</v>
      </c>
      <c r="D2">
        <v>305</v>
      </c>
    </row>
    <row r="3" spans="1:4" x14ac:dyDescent="0.3">
      <c r="A3" t="s">
        <v>67</v>
      </c>
      <c r="B3" t="s">
        <v>28</v>
      </c>
      <c r="C3" t="s">
        <v>66</v>
      </c>
      <c r="D3">
        <v>510</v>
      </c>
    </row>
    <row r="4" spans="1:4" x14ac:dyDescent="0.3">
      <c r="A4" t="s">
        <v>68</v>
      </c>
      <c r="B4" t="s">
        <v>20</v>
      </c>
      <c r="C4" t="s">
        <v>86</v>
      </c>
      <c r="D4">
        <v>490</v>
      </c>
    </row>
    <row r="5" spans="1:4" x14ac:dyDescent="0.3">
      <c r="A5" t="s">
        <v>69</v>
      </c>
      <c r="B5" t="s">
        <v>28</v>
      </c>
      <c r="C5" t="s">
        <v>86</v>
      </c>
      <c r="D5">
        <v>335</v>
      </c>
    </row>
    <row r="6" spans="1:4" x14ac:dyDescent="0.3">
      <c r="A6" t="s">
        <v>70</v>
      </c>
      <c r="B6" t="s">
        <v>71</v>
      </c>
      <c r="C6" t="s">
        <v>94</v>
      </c>
      <c r="D6">
        <v>465</v>
      </c>
    </row>
    <row r="7" spans="1:4" x14ac:dyDescent="0.3">
      <c r="A7" t="s">
        <v>72</v>
      </c>
      <c r="B7" t="s">
        <v>28</v>
      </c>
      <c r="C7" t="s">
        <v>95</v>
      </c>
      <c r="D7">
        <v>475</v>
      </c>
    </row>
    <row r="8" spans="1:4" x14ac:dyDescent="0.3">
      <c r="A8" t="s">
        <v>73</v>
      </c>
      <c r="B8" t="s">
        <v>28</v>
      </c>
      <c r="C8" t="s">
        <v>95</v>
      </c>
      <c r="D8">
        <v>525</v>
      </c>
    </row>
    <row r="9" spans="1:4" x14ac:dyDescent="0.3">
      <c r="A9" t="s">
        <v>74</v>
      </c>
      <c r="B9" t="s">
        <v>75</v>
      </c>
      <c r="C9" t="s">
        <v>96</v>
      </c>
      <c r="D9">
        <v>385</v>
      </c>
    </row>
    <row r="10" spans="1:4" x14ac:dyDescent="0.3">
      <c r="A10" t="s">
        <v>76</v>
      </c>
      <c r="B10" t="s">
        <v>77</v>
      </c>
      <c r="D10">
        <v>420</v>
      </c>
    </row>
    <row r="11" spans="1:4" x14ac:dyDescent="0.3">
      <c r="A11" t="s">
        <v>78</v>
      </c>
      <c r="B11" t="s">
        <v>79</v>
      </c>
      <c r="C11" t="s">
        <v>97</v>
      </c>
      <c r="D11">
        <v>349</v>
      </c>
    </row>
    <row r="12" spans="1:4" x14ac:dyDescent="0.3">
      <c r="A12" t="s">
        <v>80</v>
      </c>
      <c r="B12" t="s">
        <v>79</v>
      </c>
      <c r="D12">
        <v>253</v>
      </c>
    </row>
    <row r="13" spans="1:4" x14ac:dyDescent="0.3">
      <c r="A13" t="s">
        <v>81</v>
      </c>
      <c r="B13" t="s">
        <v>82</v>
      </c>
      <c r="C13" t="s">
        <v>86</v>
      </c>
      <c r="D13">
        <v>395</v>
      </c>
    </row>
    <row r="14" spans="1:4" x14ac:dyDescent="0.3">
      <c r="A14" t="s">
        <v>83</v>
      </c>
      <c r="B14" t="s">
        <v>79</v>
      </c>
      <c r="C14" t="s">
        <v>97</v>
      </c>
      <c r="D14">
        <v>310</v>
      </c>
    </row>
    <row r="15" spans="1:4" x14ac:dyDescent="0.3">
      <c r="A15" t="s">
        <v>84</v>
      </c>
      <c r="B15" t="s">
        <v>28</v>
      </c>
      <c r="D15">
        <v>475</v>
      </c>
    </row>
    <row r="16" spans="1:4" x14ac:dyDescent="0.3">
      <c r="A16" t="s">
        <v>85</v>
      </c>
      <c r="B16" t="s">
        <v>86</v>
      </c>
      <c r="C16" t="s">
        <v>96</v>
      </c>
      <c r="D16">
        <v>505</v>
      </c>
    </row>
    <row r="17" spans="1:4" x14ac:dyDescent="0.3">
      <c r="A17" t="s">
        <v>87</v>
      </c>
      <c r="B17" t="s">
        <v>66</v>
      </c>
      <c r="D17">
        <v>455</v>
      </c>
    </row>
    <row r="18" spans="1:4" x14ac:dyDescent="0.3">
      <c r="A18" t="s">
        <v>49</v>
      </c>
      <c r="B18" t="s">
        <v>24</v>
      </c>
      <c r="D18">
        <v>405</v>
      </c>
    </row>
    <row r="19" spans="1:4" x14ac:dyDescent="0.3">
      <c r="A19" t="s">
        <v>88</v>
      </c>
      <c r="B19" t="s">
        <v>86</v>
      </c>
      <c r="D19">
        <v>438</v>
      </c>
    </row>
    <row r="20" spans="1:4" x14ac:dyDescent="0.3">
      <c r="A20" t="s">
        <v>89</v>
      </c>
      <c r="B20" t="s">
        <v>90</v>
      </c>
      <c r="C20" t="s">
        <v>86</v>
      </c>
      <c r="D20">
        <v>310</v>
      </c>
    </row>
    <row r="21" spans="1:4" x14ac:dyDescent="0.3">
      <c r="A21" t="s">
        <v>91</v>
      </c>
      <c r="B21" t="s">
        <v>28</v>
      </c>
      <c r="D21">
        <v>200</v>
      </c>
    </row>
    <row r="22" spans="1:4" x14ac:dyDescent="0.3">
      <c r="A22">
        <f>COUNT(A2:A21)</f>
        <v>0</v>
      </c>
      <c r="D22">
        <f>COUNT(D2:D21)</f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CAED-0DF2-4BAB-B0DB-0A7507458D80}">
  <dimension ref="A1:D22"/>
  <sheetViews>
    <sheetView workbookViewId="0">
      <selection activeCell="D21" sqref="D21"/>
    </sheetView>
  </sheetViews>
  <sheetFormatPr defaultRowHeight="14.4" x14ac:dyDescent="0.3"/>
  <sheetData>
    <row r="1" spans="1:4" x14ac:dyDescent="0.3">
      <c r="A1" t="s">
        <v>15</v>
      </c>
      <c r="B1" t="s">
        <v>16</v>
      </c>
      <c r="C1" t="s">
        <v>93</v>
      </c>
      <c r="D1" t="s">
        <v>64</v>
      </c>
    </row>
    <row r="2" spans="1:4" x14ac:dyDescent="0.3">
      <c r="A2" t="s">
        <v>65</v>
      </c>
      <c r="B2" t="s">
        <v>66</v>
      </c>
      <c r="D2">
        <v>305</v>
      </c>
    </row>
    <row r="3" spans="1:4" x14ac:dyDescent="0.3">
      <c r="A3" t="s">
        <v>67</v>
      </c>
      <c r="B3" t="s">
        <v>28</v>
      </c>
      <c r="C3" t="s">
        <v>66</v>
      </c>
      <c r="D3">
        <v>510</v>
      </c>
    </row>
    <row r="4" spans="1:4" x14ac:dyDescent="0.3">
      <c r="A4" t="s">
        <v>68</v>
      </c>
      <c r="B4" t="s">
        <v>20</v>
      </c>
      <c r="C4" t="s">
        <v>86</v>
      </c>
      <c r="D4">
        <v>490</v>
      </c>
    </row>
    <row r="5" spans="1:4" x14ac:dyDescent="0.3">
      <c r="A5" t="s">
        <v>69</v>
      </c>
      <c r="B5" t="s">
        <v>28</v>
      </c>
      <c r="C5" t="s">
        <v>86</v>
      </c>
      <c r="D5">
        <v>335</v>
      </c>
    </row>
    <row r="6" spans="1:4" x14ac:dyDescent="0.3">
      <c r="A6" t="s">
        <v>70</v>
      </c>
      <c r="B6" t="s">
        <v>71</v>
      </c>
      <c r="C6" t="s">
        <v>94</v>
      </c>
      <c r="D6">
        <v>465</v>
      </c>
    </row>
    <row r="7" spans="1:4" x14ac:dyDescent="0.3">
      <c r="A7" t="s">
        <v>72</v>
      </c>
      <c r="B7" t="s">
        <v>28</v>
      </c>
      <c r="C7" t="s">
        <v>95</v>
      </c>
      <c r="D7">
        <v>475</v>
      </c>
    </row>
    <row r="8" spans="1:4" x14ac:dyDescent="0.3">
      <c r="A8" t="s">
        <v>73</v>
      </c>
      <c r="B8" t="s">
        <v>28</v>
      </c>
      <c r="C8" t="s">
        <v>95</v>
      </c>
      <c r="D8">
        <v>525</v>
      </c>
    </row>
    <row r="9" spans="1:4" x14ac:dyDescent="0.3">
      <c r="A9" t="s">
        <v>74</v>
      </c>
      <c r="B9" t="s">
        <v>75</v>
      </c>
      <c r="C9" t="s">
        <v>96</v>
      </c>
      <c r="D9">
        <v>385</v>
      </c>
    </row>
    <row r="10" spans="1:4" x14ac:dyDescent="0.3">
      <c r="A10" t="s">
        <v>76</v>
      </c>
      <c r="B10" t="s">
        <v>77</v>
      </c>
      <c r="D10">
        <v>420</v>
      </c>
    </row>
    <row r="11" spans="1:4" x14ac:dyDescent="0.3">
      <c r="A11" t="s">
        <v>78</v>
      </c>
      <c r="B11" t="s">
        <v>79</v>
      </c>
      <c r="C11" t="s">
        <v>97</v>
      </c>
      <c r="D11">
        <v>349</v>
      </c>
    </row>
    <row r="12" spans="1:4" x14ac:dyDescent="0.3">
      <c r="A12" t="s">
        <v>80</v>
      </c>
      <c r="B12" t="s">
        <v>79</v>
      </c>
      <c r="D12">
        <v>253</v>
      </c>
    </row>
    <row r="13" spans="1:4" x14ac:dyDescent="0.3">
      <c r="A13" t="s">
        <v>81</v>
      </c>
      <c r="B13" t="s">
        <v>82</v>
      </c>
      <c r="C13" t="s">
        <v>86</v>
      </c>
      <c r="D13">
        <v>395</v>
      </c>
    </row>
    <row r="14" spans="1:4" x14ac:dyDescent="0.3">
      <c r="A14" t="s">
        <v>83</v>
      </c>
      <c r="B14" t="s">
        <v>79</v>
      </c>
      <c r="C14" t="s">
        <v>97</v>
      </c>
      <c r="D14">
        <v>310</v>
      </c>
    </row>
    <row r="15" spans="1:4" x14ac:dyDescent="0.3">
      <c r="A15" t="s">
        <v>84</v>
      </c>
      <c r="B15" t="s">
        <v>28</v>
      </c>
      <c r="D15">
        <v>475</v>
      </c>
    </row>
    <row r="16" spans="1:4" x14ac:dyDescent="0.3">
      <c r="A16" t="s">
        <v>85</v>
      </c>
      <c r="B16" t="s">
        <v>86</v>
      </c>
      <c r="C16" t="s">
        <v>96</v>
      </c>
      <c r="D16">
        <v>505</v>
      </c>
    </row>
    <row r="17" spans="1:4" x14ac:dyDescent="0.3">
      <c r="A17" t="s">
        <v>87</v>
      </c>
      <c r="B17" t="s">
        <v>66</v>
      </c>
      <c r="D17">
        <v>455</v>
      </c>
    </row>
    <row r="18" spans="1:4" x14ac:dyDescent="0.3">
      <c r="A18" t="s">
        <v>49</v>
      </c>
      <c r="B18" t="s">
        <v>24</v>
      </c>
      <c r="D18">
        <v>405</v>
      </c>
    </row>
    <row r="19" spans="1:4" x14ac:dyDescent="0.3">
      <c r="A19" t="s">
        <v>88</v>
      </c>
      <c r="B19" t="s">
        <v>86</v>
      </c>
      <c r="D19">
        <v>438</v>
      </c>
    </row>
    <row r="20" spans="1:4" x14ac:dyDescent="0.3">
      <c r="A20" t="s">
        <v>89</v>
      </c>
      <c r="B20" t="s">
        <v>90</v>
      </c>
      <c r="C20" t="s">
        <v>86</v>
      </c>
      <c r="D20">
        <v>310</v>
      </c>
    </row>
    <row r="21" spans="1:4" x14ac:dyDescent="0.3">
      <c r="A21" t="s">
        <v>91</v>
      </c>
      <c r="B21" t="s">
        <v>28</v>
      </c>
      <c r="D21">
        <v>200</v>
      </c>
    </row>
    <row r="22" spans="1:4" x14ac:dyDescent="0.3">
      <c r="A22">
        <f>COUNTA(A2:A21)</f>
        <v>20</v>
      </c>
      <c r="D22">
        <f>COUNTA(A2:A21)</f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9A38-7059-4FBE-8138-44EC96EE09D4}">
  <dimension ref="A1:D22"/>
  <sheetViews>
    <sheetView workbookViewId="0">
      <selection activeCell="C22" sqref="C22"/>
    </sheetView>
  </sheetViews>
  <sheetFormatPr defaultRowHeight="14.4" x14ac:dyDescent="0.3"/>
  <sheetData>
    <row r="1" spans="1:4" x14ac:dyDescent="0.3">
      <c r="A1" t="s">
        <v>15</v>
      </c>
      <c r="B1" t="s">
        <v>16</v>
      </c>
      <c r="C1" t="s">
        <v>93</v>
      </c>
      <c r="D1" t="s">
        <v>64</v>
      </c>
    </row>
    <row r="2" spans="1:4" x14ac:dyDescent="0.3">
      <c r="A2" t="s">
        <v>65</v>
      </c>
      <c r="B2" t="s">
        <v>66</v>
      </c>
      <c r="D2">
        <v>305</v>
      </c>
    </row>
    <row r="3" spans="1:4" x14ac:dyDescent="0.3">
      <c r="A3" t="s">
        <v>67</v>
      </c>
      <c r="B3" t="s">
        <v>28</v>
      </c>
      <c r="C3" t="s">
        <v>66</v>
      </c>
      <c r="D3">
        <v>510</v>
      </c>
    </row>
    <row r="4" spans="1:4" x14ac:dyDescent="0.3">
      <c r="A4" t="s">
        <v>68</v>
      </c>
      <c r="B4" t="s">
        <v>20</v>
      </c>
      <c r="C4" t="s">
        <v>86</v>
      </c>
      <c r="D4">
        <v>490</v>
      </c>
    </row>
    <row r="5" spans="1:4" x14ac:dyDescent="0.3">
      <c r="A5" t="s">
        <v>69</v>
      </c>
      <c r="B5" t="s">
        <v>28</v>
      </c>
      <c r="C5" t="s">
        <v>86</v>
      </c>
      <c r="D5">
        <v>335</v>
      </c>
    </row>
    <row r="6" spans="1:4" x14ac:dyDescent="0.3">
      <c r="A6" t="s">
        <v>70</v>
      </c>
      <c r="B6" t="s">
        <v>71</v>
      </c>
      <c r="C6" t="s">
        <v>94</v>
      </c>
      <c r="D6">
        <v>465</v>
      </c>
    </row>
    <row r="7" spans="1:4" x14ac:dyDescent="0.3">
      <c r="A7" t="s">
        <v>72</v>
      </c>
      <c r="B7" t="s">
        <v>28</v>
      </c>
      <c r="C7" t="s">
        <v>95</v>
      </c>
      <c r="D7">
        <v>475</v>
      </c>
    </row>
    <row r="8" spans="1:4" x14ac:dyDescent="0.3">
      <c r="A8" t="s">
        <v>73</v>
      </c>
      <c r="B8" t="s">
        <v>28</v>
      </c>
      <c r="C8" t="s">
        <v>95</v>
      </c>
      <c r="D8">
        <v>525</v>
      </c>
    </row>
    <row r="9" spans="1:4" x14ac:dyDescent="0.3">
      <c r="A9" t="s">
        <v>74</v>
      </c>
      <c r="B9" t="s">
        <v>75</v>
      </c>
      <c r="C9" t="s">
        <v>96</v>
      </c>
      <c r="D9">
        <v>385</v>
      </c>
    </row>
    <row r="10" spans="1:4" x14ac:dyDescent="0.3">
      <c r="A10" t="s">
        <v>76</v>
      </c>
      <c r="B10" t="s">
        <v>77</v>
      </c>
      <c r="D10">
        <v>420</v>
      </c>
    </row>
    <row r="11" spans="1:4" x14ac:dyDescent="0.3">
      <c r="A11" t="s">
        <v>78</v>
      </c>
      <c r="B11" t="s">
        <v>79</v>
      </c>
      <c r="C11" t="s">
        <v>97</v>
      </c>
      <c r="D11">
        <v>349</v>
      </c>
    </row>
    <row r="12" spans="1:4" x14ac:dyDescent="0.3">
      <c r="A12" t="s">
        <v>80</v>
      </c>
      <c r="B12" t="s">
        <v>79</v>
      </c>
      <c r="D12">
        <v>253</v>
      </c>
    </row>
    <row r="13" spans="1:4" x14ac:dyDescent="0.3">
      <c r="A13" t="s">
        <v>81</v>
      </c>
      <c r="B13" t="s">
        <v>82</v>
      </c>
      <c r="C13" t="s">
        <v>86</v>
      </c>
      <c r="D13">
        <v>395</v>
      </c>
    </row>
    <row r="14" spans="1:4" x14ac:dyDescent="0.3">
      <c r="A14" t="s">
        <v>83</v>
      </c>
      <c r="B14" t="s">
        <v>79</v>
      </c>
      <c r="C14" t="s">
        <v>97</v>
      </c>
      <c r="D14">
        <v>310</v>
      </c>
    </row>
    <row r="15" spans="1:4" x14ac:dyDescent="0.3">
      <c r="A15" t="s">
        <v>84</v>
      </c>
      <c r="B15" t="s">
        <v>28</v>
      </c>
      <c r="D15">
        <v>475</v>
      </c>
    </row>
    <row r="16" spans="1:4" x14ac:dyDescent="0.3">
      <c r="A16" t="s">
        <v>85</v>
      </c>
      <c r="B16" t="s">
        <v>86</v>
      </c>
      <c r="C16" t="s">
        <v>96</v>
      </c>
      <c r="D16">
        <v>505</v>
      </c>
    </row>
    <row r="17" spans="1:4" x14ac:dyDescent="0.3">
      <c r="A17" t="s">
        <v>87</v>
      </c>
      <c r="B17" t="s">
        <v>66</v>
      </c>
      <c r="D17">
        <v>455</v>
      </c>
    </row>
    <row r="18" spans="1:4" x14ac:dyDescent="0.3">
      <c r="A18" t="s">
        <v>49</v>
      </c>
      <c r="B18" t="s">
        <v>24</v>
      </c>
      <c r="D18">
        <v>405</v>
      </c>
    </row>
    <row r="19" spans="1:4" x14ac:dyDescent="0.3">
      <c r="A19" t="s">
        <v>88</v>
      </c>
      <c r="B19" t="s">
        <v>86</v>
      </c>
      <c r="D19">
        <v>438</v>
      </c>
    </row>
    <row r="20" spans="1:4" x14ac:dyDescent="0.3">
      <c r="A20" t="s">
        <v>89</v>
      </c>
      <c r="B20" t="s">
        <v>90</v>
      </c>
      <c r="C20" t="s">
        <v>86</v>
      </c>
      <c r="D20">
        <v>310</v>
      </c>
    </row>
    <row r="21" spans="1:4" x14ac:dyDescent="0.3">
      <c r="A21" t="s">
        <v>91</v>
      </c>
      <c r="B21" t="s">
        <v>28</v>
      </c>
      <c r="D21">
        <v>200</v>
      </c>
    </row>
    <row r="22" spans="1:4" x14ac:dyDescent="0.3">
      <c r="A22" t="s">
        <v>31</v>
      </c>
      <c r="C22">
        <f>COUNTBLANK(C2:C21)</f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76B5-85F7-4110-8BC1-F54717F5E67D}">
  <dimension ref="A1:G22"/>
  <sheetViews>
    <sheetView workbookViewId="0">
      <selection activeCell="G15" sqref="G15"/>
    </sheetView>
  </sheetViews>
  <sheetFormatPr defaultRowHeight="14.4" x14ac:dyDescent="0.3"/>
  <sheetData>
    <row r="1" spans="1:7" x14ac:dyDescent="0.3">
      <c r="A1" t="s">
        <v>15</v>
      </c>
      <c r="B1" t="s">
        <v>16</v>
      </c>
      <c r="C1" t="s">
        <v>93</v>
      </c>
      <c r="D1" t="s">
        <v>64</v>
      </c>
    </row>
    <row r="2" spans="1:7" x14ac:dyDescent="0.3">
      <c r="A2" t="s">
        <v>65</v>
      </c>
      <c r="B2" t="s">
        <v>66</v>
      </c>
      <c r="D2">
        <v>305</v>
      </c>
    </row>
    <row r="3" spans="1:7" x14ac:dyDescent="0.3">
      <c r="A3" t="s">
        <v>67</v>
      </c>
      <c r="B3" t="s">
        <v>28</v>
      </c>
      <c r="C3" t="s">
        <v>66</v>
      </c>
      <c r="D3">
        <v>510</v>
      </c>
    </row>
    <row r="4" spans="1:7" x14ac:dyDescent="0.3">
      <c r="A4" t="s">
        <v>68</v>
      </c>
      <c r="B4" t="s">
        <v>20</v>
      </c>
      <c r="C4" t="s">
        <v>86</v>
      </c>
      <c r="D4">
        <v>490</v>
      </c>
    </row>
    <row r="5" spans="1:7" x14ac:dyDescent="0.3">
      <c r="A5" t="s">
        <v>69</v>
      </c>
      <c r="B5" t="s">
        <v>28</v>
      </c>
      <c r="C5" t="s">
        <v>86</v>
      </c>
      <c r="D5">
        <v>335</v>
      </c>
      <c r="F5" t="s">
        <v>20</v>
      </c>
      <c r="G5">
        <f>COUNTIF(B2:B21,F5)</f>
        <v>1</v>
      </c>
    </row>
    <row r="6" spans="1:7" x14ac:dyDescent="0.3">
      <c r="A6" t="s">
        <v>70</v>
      </c>
      <c r="B6" t="s">
        <v>71</v>
      </c>
      <c r="C6" t="s">
        <v>94</v>
      </c>
      <c r="D6">
        <v>465</v>
      </c>
      <c r="F6" t="s">
        <v>28</v>
      </c>
      <c r="G6">
        <f t="shared" ref="G6:G15" si="0">COUNTIF(B3:B22,F6)</f>
        <v>6</v>
      </c>
    </row>
    <row r="7" spans="1:7" x14ac:dyDescent="0.3">
      <c r="A7" t="s">
        <v>72</v>
      </c>
      <c r="B7" t="s">
        <v>28</v>
      </c>
      <c r="C7" t="s">
        <v>95</v>
      </c>
      <c r="D7">
        <v>475</v>
      </c>
      <c r="F7" t="s">
        <v>71</v>
      </c>
      <c r="G7">
        <f t="shared" si="0"/>
        <v>1</v>
      </c>
    </row>
    <row r="8" spans="1:7" x14ac:dyDescent="0.3">
      <c r="A8" t="s">
        <v>73</v>
      </c>
      <c r="B8" t="s">
        <v>28</v>
      </c>
      <c r="C8" t="s">
        <v>95</v>
      </c>
      <c r="D8">
        <v>525</v>
      </c>
      <c r="F8" t="s">
        <v>66</v>
      </c>
      <c r="G8">
        <f t="shared" si="0"/>
        <v>1</v>
      </c>
    </row>
    <row r="9" spans="1:7" x14ac:dyDescent="0.3">
      <c r="A9" t="s">
        <v>74</v>
      </c>
      <c r="B9" t="s">
        <v>75</v>
      </c>
      <c r="C9" t="s">
        <v>96</v>
      </c>
      <c r="D9">
        <v>385</v>
      </c>
      <c r="F9" t="s">
        <v>75</v>
      </c>
      <c r="G9">
        <f t="shared" si="0"/>
        <v>1</v>
      </c>
    </row>
    <row r="10" spans="1:7" x14ac:dyDescent="0.3">
      <c r="A10" t="s">
        <v>76</v>
      </c>
      <c r="B10" t="s">
        <v>77</v>
      </c>
      <c r="D10">
        <v>420</v>
      </c>
      <c r="F10" t="s">
        <v>77</v>
      </c>
      <c r="G10">
        <f t="shared" si="0"/>
        <v>1</v>
      </c>
    </row>
    <row r="11" spans="1:7" x14ac:dyDescent="0.3">
      <c r="A11" t="s">
        <v>78</v>
      </c>
      <c r="B11" t="s">
        <v>79</v>
      </c>
      <c r="C11" t="s">
        <v>97</v>
      </c>
      <c r="D11">
        <v>349</v>
      </c>
      <c r="F11" t="s">
        <v>79</v>
      </c>
      <c r="G11">
        <f t="shared" si="0"/>
        <v>3</v>
      </c>
    </row>
    <row r="12" spans="1:7" x14ac:dyDescent="0.3">
      <c r="A12" t="s">
        <v>80</v>
      </c>
      <c r="B12" t="s">
        <v>79</v>
      </c>
      <c r="D12">
        <v>253</v>
      </c>
      <c r="F12" t="s">
        <v>82</v>
      </c>
      <c r="G12">
        <f t="shared" si="0"/>
        <v>1</v>
      </c>
    </row>
    <row r="13" spans="1:7" x14ac:dyDescent="0.3">
      <c r="A13" t="s">
        <v>81</v>
      </c>
      <c r="B13" t="s">
        <v>82</v>
      </c>
      <c r="C13" t="s">
        <v>86</v>
      </c>
      <c r="D13">
        <v>395</v>
      </c>
      <c r="F13" t="s">
        <v>86</v>
      </c>
      <c r="G13">
        <f t="shared" si="0"/>
        <v>2</v>
      </c>
    </row>
    <row r="14" spans="1:7" x14ac:dyDescent="0.3">
      <c r="A14" t="s">
        <v>83</v>
      </c>
      <c r="B14" t="s">
        <v>79</v>
      </c>
      <c r="C14" t="s">
        <v>97</v>
      </c>
      <c r="D14">
        <v>310</v>
      </c>
      <c r="F14" t="s">
        <v>24</v>
      </c>
      <c r="G14">
        <f t="shared" si="0"/>
        <v>1</v>
      </c>
    </row>
    <row r="15" spans="1:7" x14ac:dyDescent="0.3">
      <c r="A15" t="s">
        <v>84</v>
      </c>
      <c r="B15" t="s">
        <v>28</v>
      </c>
      <c r="D15">
        <v>475</v>
      </c>
      <c r="F15" t="s">
        <v>90</v>
      </c>
      <c r="G15">
        <f t="shared" si="0"/>
        <v>1</v>
      </c>
    </row>
    <row r="16" spans="1:7" x14ac:dyDescent="0.3">
      <c r="A16" t="s">
        <v>85</v>
      </c>
      <c r="B16" t="s">
        <v>86</v>
      </c>
      <c r="C16" t="s">
        <v>96</v>
      </c>
      <c r="D16">
        <v>505</v>
      </c>
    </row>
    <row r="17" spans="1:4" x14ac:dyDescent="0.3">
      <c r="A17" t="s">
        <v>87</v>
      </c>
      <c r="B17" t="s">
        <v>66</v>
      </c>
      <c r="D17">
        <v>455</v>
      </c>
    </row>
    <row r="18" spans="1:4" x14ac:dyDescent="0.3">
      <c r="A18" t="s">
        <v>49</v>
      </c>
      <c r="B18" t="s">
        <v>24</v>
      </c>
      <c r="D18">
        <v>405</v>
      </c>
    </row>
    <row r="19" spans="1:4" x14ac:dyDescent="0.3">
      <c r="A19" t="s">
        <v>88</v>
      </c>
      <c r="B19" t="s">
        <v>86</v>
      </c>
      <c r="D19">
        <v>438</v>
      </c>
    </row>
    <row r="20" spans="1:4" x14ac:dyDescent="0.3">
      <c r="A20" t="s">
        <v>89</v>
      </c>
      <c r="B20" t="s">
        <v>90</v>
      </c>
      <c r="C20" t="s">
        <v>86</v>
      </c>
      <c r="D20">
        <v>310</v>
      </c>
    </row>
    <row r="21" spans="1:4" x14ac:dyDescent="0.3">
      <c r="A21" t="s">
        <v>91</v>
      </c>
      <c r="B21" t="s">
        <v>28</v>
      </c>
      <c r="D21">
        <v>200</v>
      </c>
    </row>
    <row r="22" spans="1:4" x14ac:dyDescent="0.3">
      <c r="A22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2B49-5AB4-495B-B7AD-3005D94C3C6E}">
  <dimension ref="A1:E11"/>
  <sheetViews>
    <sheetView workbookViewId="0">
      <selection activeCell="C4" sqref="C4"/>
    </sheetView>
  </sheetViews>
  <sheetFormatPr defaultRowHeight="14.4" x14ac:dyDescent="0.3"/>
  <sheetData>
    <row r="1" spans="1:5" x14ac:dyDescent="0.3">
      <c r="A1" t="s">
        <v>98</v>
      </c>
      <c r="B1" t="s">
        <v>16</v>
      </c>
      <c r="C1" t="s">
        <v>13</v>
      </c>
      <c r="D1" t="s">
        <v>99</v>
      </c>
    </row>
    <row r="2" spans="1:5" x14ac:dyDescent="0.3">
      <c r="A2" t="s">
        <v>100</v>
      </c>
      <c r="B2" t="s">
        <v>20</v>
      </c>
      <c r="C2">
        <v>318</v>
      </c>
      <c r="D2" t="str">
        <f>IF(B2="Grass","Yes","No")</f>
        <v>Yes</v>
      </c>
      <c r="E2" t="str">
        <f>IF(C2&gt;500,"Yes","No")</f>
        <v>No</v>
      </c>
    </row>
    <row r="3" spans="1:5" x14ac:dyDescent="0.3">
      <c r="A3" t="s">
        <v>101</v>
      </c>
      <c r="B3" t="s">
        <v>20</v>
      </c>
      <c r="C3">
        <v>405</v>
      </c>
      <c r="D3" t="str">
        <f t="shared" ref="D3:D11" si="0">IF(B3="Grass","Yes","No")</f>
        <v>Yes</v>
      </c>
      <c r="E3" t="str">
        <f t="shared" ref="E3:E11" si="1">IF(C3&gt;500,"Yes","No")</f>
        <v>No</v>
      </c>
    </row>
    <row r="4" spans="1:5" x14ac:dyDescent="0.3">
      <c r="A4" t="s">
        <v>102</v>
      </c>
      <c r="B4" t="s">
        <v>20</v>
      </c>
      <c r="C4">
        <v>525</v>
      </c>
      <c r="D4" t="str">
        <f t="shared" si="0"/>
        <v>Yes</v>
      </c>
      <c r="E4" t="str">
        <f t="shared" si="1"/>
        <v>Yes</v>
      </c>
    </row>
    <row r="5" spans="1:5" x14ac:dyDescent="0.3">
      <c r="A5" t="s">
        <v>103</v>
      </c>
      <c r="B5" t="s">
        <v>24</v>
      </c>
      <c r="C5">
        <v>309</v>
      </c>
      <c r="D5" t="str">
        <f t="shared" si="0"/>
        <v>No</v>
      </c>
      <c r="E5" t="str">
        <f t="shared" si="1"/>
        <v>No</v>
      </c>
    </row>
    <row r="6" spans="1:5" x14ac:dyDescent="0.3">
      <c r="A6" t="s">
        <v>104</v>
      </c>
      <c r="B6" t="s">
        <v>24</v>
      </c>
      <c r="C6">
        <v>405</v>
      </c>
      <c r="D6" t="str">
        <f t="shared" si="0"/>
        <v>No</v>
      </c>
      <c r="E6" t="str">
        <f t="shared" si="1"/>
        <v>No</v>
      </c>
    </row>
    <row r="7" spans="1:5" x14ac:dyDescent="0.3">
      <c r="A7" t="s">
        <v>105</v>
      </c>
      <c r="B7" t="s">
        <v>24</v>
      </c>
      <c r="C7">
        <v>534</v>
      </c>
      <c r="D7" t="str">
        <f t="shared" si="0"/>
        <v>No</v>
      </c>
      <c r="E7" t="str">
        <f t="shared" si="1"/>
        <v>Yes</v>
      </c>
    </row>
    <row r="8" spans="1:5" x14ac:dyDescent="0.3">
      <c r="A8" t="s">
        <v>106</v>
      </c>
      <c r="B8" t="s">
        <v>28</v>
      </c>
      <c r="C8">
        <v>314</v>
      </c>
      <c r="D8" t="str">
        <f t="shared" si="0"/>
        <v>No</v>
      </c>
      <c r="E8" t="str">
        <f t="shared" si="1"/>
        <v>No</v>
      </c>
    </row>
    <row r="9" spans="1:5" x14ac:dyDescent="0.3">
      <c r="A9" t="s">
        <v>107</v>
      </c>
      <c r="B9" t="s">
        <v>28</v>
      </c>
      <c r="C9">
        <v>405</v>
      </c>
      <c r="D9" t="str">
        <f t="shared" si="0"/>
        <v>No</v>
      </c>
      <c r="E9" t="str">
        <f t="shared" si="1"/>
        <v>No</v>
      </c>
    </row>
    <row r="10" spans="1:5" x14ac:dyDescent="0.3">
      <c r="A10" t="s">
        <v>108</v>
      </c>
      <c r="B10" t="s">
        <v>28</v>
      </c>
      <c r="C10">
        <v>530</v>
      </c>
      <c r="D10" t="str">
        <f t="shared" si="0"/>
        <v>No</v>
      </c>
      <c r="E10" t="str">
        <f t="shared" si="1"/>
        <v>Yes</v>
      </c>
    </row>
    <row r="11" spans="1:5" x14ac:dyDescent="0.3">
      <c r="A11" t="s">
        <v>109</v>
      </c>
      <c r="D11" t="str">
        <f t="shared" si="0"/>
        <v>No</v>
      </c>
      <c r="E11" t="str">
        <f t="shared" si="1"/>
        <v>No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1CB4-9612-443D-A1C9-AE78659868BD}">
  <dimension ref="A1:D11"/>
  <sheetViews>
    <sheetView workbookViewId="0">
      <selection activeCell="C10" sqref="C10"/>
    </sheetView>
  </sheetViews>
  <sheetFormatPr defaultRowHeight="14.4" x14ac:dyDescent="0.3"/>
  <sheetData>
    <row r="1" spans="1:4" x14ac:dyDescent="0.3">
      <c r="A1" t="s">
        <v>15</v>
      </c>
      <c r="B1" t="s">
        <v>16</v>
      </c>
      <c r="C1" t="s">
        <v>17</v>
      </c>
      <c r="D1" t="s">
        <v>110</v>
      </c>
    </row>
    <row r="2" spans="1:4" x14ac:dyDescent="0.3">
      <c r="A2" t="s">
        <v>43</v>
      </c>
      <c r="B2" t="s">
        <v>20</v>
      </c>
      <c r="C2">
        <v>45</v>
      </c>
      <c r="D2" t="str" cm="1">
        <f t="array" ref="D2">_xlfn.IFS(C2&gt;90,"Fast",C2&gt;50,"Normal",C2&lt;50,"Slow")</f>
        <v>Slow</v>
      </c>
    </row>
    <row r="3" spans="1:4" x14ac:dyDescent="0.3">
      <c r="A3" t="s">
        <v>46</v>
      </c>
      <c r="B3" t="s">
        <v>20</v>
      </c>
      <c r="C3">
        <v>60</v>
      </c>
      <c r="D3" t="str" cm="1">
        <f t="array" ref="D3">_xlfn.IFS(C3&gt;90,"Fast",C3&gt;50,"Normal",C3&lt;50,"Slow")</f>
        <v>Normal</v>
      </c>
    </row>
    <row r="4" spans="1:4" x14ac:dyDescent="0.3">
      <c r="A4" t="s">
        <v>47</v>
      </c>
      <c r="B4" t="s">
        <v>20</v>
      </c>
      <c r="C4">
        <v>80</v>
      </c>
      <c r="D4" t="str" cm="1">
        <f t="array" ref="D4">_xlfn.IFS(C4&gt;90,"Fast",C4&gt;50,"Normal",C4&lt;50,"Slow")</f>
        <v>Normal</v>
      </c>
    </row>
    <row r="5" spans="1:4" x14ac:dyDescent="0.3">
      <c r="A5" t="s">
        <v>48</v>
      </c>
      <c r="B5" t="s">
        <v>24</v>
      </c>
      <c r="C5">
        <v>65</v>
      </c>
      <c r="D5" t="str" cm="1">
        <f t="array" ref="D5">_xlfn.IFS(C5&gt;90,"Fast",C5&gt;50,"Normal",C5&lt;50,"Slow")</f>
        <v>Normal</v>
      </c>
    </row>
    <row r="6" spans="1:4" x14ac:dyDescent="0.3">
      <c r="A6" t="s">
        <v>49</v>
      </c>
      <c r="B6" t="s">
        <v>24</v>
      </c>
      <c r="C6">
        <v>80</v>
      </c>
      <c r="D6" t="str" cm="1">
        <f t="array" ref="D6">_xlfn.IFS(C6&gt;90,"Fast",C6&gt;50,"Normal",C6&lt;50,"Slow")</f>
        <v>Normal</v>
      </c>
    </row>
    <row r="7" spans="1:4" x14ac:dyDescent="0.3">
      <c r="A7" t="s">
        <v>50</v>
      </c>
      <c r="B7" t="s">
        <v>24</v>
      </c>
      <c r="C7">
        <v>100</v>
      </c>
      <c r="D7" t="str" cm="1">
        <f t="array" ref="D7">_xlfn.IFS(C7&gt;90,"Fast",C7&gt;50,"Normal",C7&lt;50,"Slow")</f>
        <v>Fast</v>
      </c>
    </row>
    <row r="8" spans="1:4" x14ac:dyDescent="0.3">
      <c r="A8" t="s">
        <v>51</v>
      </c>
      <c r="B8" t="s">
        <v>28</v>
      </c>
      <c r="C8">
        <v>43</v>
      </c>
      <c r="D8" t="str" cm="1">
        <f t="array" ref="D8">_xlfn.IFS(C8&gt;90,"Fast",C8&gt;50,"Normal",C8&lt;50,"Slow")</f>
        <v>Slow</v>
      </c>
    </row>
    <row r="9" spans="1:4" x14ac:dyDescent="0.3">
      <c r="A9" t="s">
        <v>52</v>
      </c>
      <c r="B9" t="s">
        <v>28</v>
      </c>
      <c r="C9">
        <v>58</v>
      </c>
      <c r="D9" t="str" cm="1">
        <f t="array" ref="D9">_xlfn.IFS(C9&gt;90,"Fast",C9&gt;50,"Normal",C9&lt;50,"Slow")</f>
        <v>Normal</v>
      </c>
    </row>
    <row r="10" spans="1:4" x14ac:dyDescent="0.3">
      <c r="A10" t="s">
        <v>53</v>
      </c>
      <c r="B10" t="s">
        <v>28</v>
      </c>
      <c r="C10">
        <v>78</v>
      </c>
      <c r="D10" t="str" cm="1">
        <f t="array" ref="D10">_xlfn.IFS(C10&gt;90,"Fast",C10&gt;50,"Normal",C10&lt;50,"Slow")</f>
        <v>Normal</v>
      </c>
    </row>
    <row r="11" spans="1:4" x14ac:dyDescent="0.3">
      <c r="A1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91DD-A000-4AAE-AD85-150D55DB8BD9}">
  <dimension ref="A1:E22"/>
  <sheetViews>
    <sheetView workbookViewId="0">
      <selection activeCell="E4" sqref="E4"/>
    </sheetView>
  </sheetViews>
  <sheetFormatPr defaultRowHeight="14.4" x14ac:dyDescent="0.3"/>
  <sheetData>
    <row r="1" spans="1:5" x14ac:dyDescent="0.3">
      <c r="A1" t="s">
        <v>15</v>
      </c>
      <c r="B1" t="s">
        <v>16</v>
      </c>
      <c r="C1" t="s">
        <v>64</v>
      </c>
    </row>
    <row r="2" spans="1:5" x14ac:dyDescent="0.3">
      <c r="A2" t="s">
        <v>65</v>
      </c>
      <c r="B2" t="s">
        <v>66</v>
      </c>
      <c r="C2">
        <v>305</v>
      </c>
      <c r="D2" t="str">
        <f>LEFT(A2,5)</f>
        <v xml:space="preserve">    M</v>
      </c>
      <c r="E2" t="str" cm="1">
        <f t="array" ref="E2:E21">LEFT(A2:A21,7)</f>
        <v xml:space="preserve">    Man</v>
      </c>
    </row>
    <row r="3" spans="1:5" x14ac:dyDescent="0.3">
      <c r="A3" t="s">
        <v>67</v>
      </c>
      <c r="B3" t="s">
        <v>28</v>
      </c>
      <c r="C3">
        <v>510</v>
      </c>
      <c r="D3" t="str">
        <f t="shared" ref="D3:D22" si="0">LEFT(A3,5)</f>
        <v xml:space="preserve">    P</v>
      </c>
      <c r="E3" t="str">
        <v xml:space="preserve">    Pol</v>
      </c>
    </row>
    <row r="4" spans="1:5" x14ac:dyDescent="0.3">
      <c r="A4" t="s">
        <v>68</v>
      </c>
      <c r="B4" t="s">
        <v>20</v>
      </c>
      <c r="C4">
        <v>490</v>
      </c>
      <c r="D4" t="str">
        <f t="shared" si="0"/>
        <v xml:space="preserve">    V</v>
      </c>
      <c r="E4" t="str">
        <v xml:space="preserve">    Vic</v>
      </c>
    </row>
    <row r="5" spans="1:5" x14ac:dyDescent="0.3">
      <c r="A5" t="s">
        <v>69</v>
      </c>
      <c r="B5" t="s">
        <v>28</v>
      </c>
      <c r="C5">
        <v>335</v>
      </c>
      <c r="D5" t="str">
        <f t="shared" si="0"/>
        <v xml:space="preserve">    T</v>
      </c>
      <c r="E5" t="str">
        <v xml:space="preserve">    Ten</v>
      </c>
    </row>
    <row r="6" spans="1:5" x14ac:dyDescent="0.3">
      <c r="A6" t="s">
        <v>70</v>
      </c>
      <c r="B6" t="s">
        <v>71</v>
      </c>
      <c r="C6">
        <v>465</v>
      </c>
      <c r="D6" t="str">
        <f t="shared" si="0"/>
        <v xml:space="preserve">    M</v>
      </c>
      <c r="E6" t="str">
        <v xml:space="preserve">    Mag</v>
      </c>
    </row>
    <row r="7" spans="1:5" x14ac:dyDescent="0.3">
      <c r="A7" t="s">
        <v>72</v>
      </c>
      <c r="B7" t="s">
        <v>28</v>
      </c>
      <c r="C7">
        <v>475</v>
      </c>
      <c r="D7" t="str">
        <f t="shared" si="0"/>
        <v xml:space="preserve">    D</v>
      </c>
      <c r="E7" t="str">
        <v xml:space="preserve">    Dew</v>
      </c>
    </row>
    <row r="8" spans="1:5" x14ac:dyDescent="0.3">
      <c r="A8" t="s">
        <v>73</v>
      </c>
      <c r="B8" t="s">
        <v>28</v>
      </c>
      <c r="C8">
        <v>525</v>
      </c>
      <c r="D8" t="str">
        <f t="shared" si="0"/>
        <v xml:space="preserve">    C</v>
      </c>
      <c r="E8" t="str">
        <v xml:space="preserve">    Clo</v>
      </c>
    </row>
    <row r="9" spans="1:5" x14ac:dyDescent="0.3">
      <c r="A9" t="s">
        <v>74</v>
      </c>
      <c r="B9" t="s">
        <v>75</v>
      </c>
      <c r="C9">
        <v>385</v>
      </c>
      <c r="D9" t="str">
        <f t="shared" si="0"/>
        <v xml:space="preserve">    O</v>
      </c>
      <c r="E9" t="str">
        <v xml:space="preserve">    Oni</v>
      </c>
    </row>
    <row r="10" spans="1:5" x14ac:dyDescent="0.3">
      <c r="A10" t="s">
        <v>76</v>
      </c>
      <c r="B10" t="s">
        <v>77</v>
      </c>
      <c r="C10">
        <v>420</v>
      </c>
      <c r="D10" t="str">
        <f t="shared" si="0"/>
        <v xml:space="preserve">    D</v>
      </c>
      <c r="E10" t="str">
        <v xml:space="preserve">    Dra</v>
      </c>
    </row>
    <row r="11" spans="1:5" x14ac:dyDescent="0.3">
      <c r="A11" t="s">
        <v>78</v>
      </c>
      <c r="B11" t="s">
        <v>79</v>
      </c>
      <c r="C11">
        <v>349</v>
      </c>
      <c r="D11" t="str">
        <f t="shared" si="0"/>
        <v xml:space="preserve">    P</v>
      </c>
      <c r="E11" t="str">
        <v xml:space="preserve">    Pid</v>
      </c>
    </row>
    <row r="12" spans="1:5" x14ac:dyDescent="0.3">
      <c r="A12" t="s">
        <v>80</v>
      </c>
      <c r="B12" t="s">
        <v>79</v>
      </c>
      <c r="C12">
        <v>253</v>
      </c>
      <c r="D12" t="str">
        <f t="shared" si="0"/>
        <v xml:space="preserve">    R</v>
      </c>
      <c r="E12" t="str">
        <v xml:space="preserve">    Rat</v>
      </c>
    </row>
    <row r="13" spans="1:5" x14ac:dyDescent="0.3">
      <c r="A13" t="s">
        <v>81</v>
      </c>
      <c r="B13" t="s">
        <v>82</v>
      </c>
      <c r="C13">
        <v>395</v>
      </c>
      <c r="D13" t="str">
        <f t="shared" si="0"/>
        <v xml:space="preserve">    B</v>
      </c>
      <c r="E13" t="str">
        <v xml:space="preserve">    Bee</v>
      </c>
    </row>
    <row r="14" spans="1:5" x14ac:dyDescent="0.3">
      <c r="A14" t="s">
        <v>83</v>
      </c>
      <c r="B14" t="s">
        <v>79</v>
      </c>
      <c r="C14">
        <v>310</v>
      </c>
      <c r="D14" t="str">
        <f t="shared" si="0"/>
        <v xml:space="preserve">    D</v>
      </c>
      <c r="E14" t="str">
        <v xml:space="preserve">    Dod</v>
      </c>
    </row>
    <row r="15" spans="1:5" x14ac:dyDescent="0.3">
      <c r="A15" t="s">
        <v>84</v>
      </c>
      <c r="B15" t="s">
        <v>28</v>
      </c>
      <c r="C15">
        <v>475</v>
      </c>
      <c r="D15" t="str">
        <f t="shared" si="0"/>
        <v xml:space="preserve">    K</v>
      </c>
      <c r="E15" t="str">
        <v xml:space="preserve">    Kin</v>
      </c>
    </row>
    <row r="16" spans="1:5" x14ac:dyDescent="0.3">
      <c r="A16" t="s">
        <v>85</v>
      </c>
      <c r="B16" t="s">
        <v>86</v>
      </c>
      <c r="C16">
        <v>505</v>
      </c>
      <c r="D16" t="str">
        <f t="shared" si="0"/>
        <v xml:space="preserve">    N</v>
      </c>
      <c r="E16" t="str">
        <v xml:space="preserve">    Nid</v>
      </c>
    </row>
    <row r="17" spans="1:5" x14ac:dyDescent="0.3">
      <c r="A17" t="s">
        <v>87</v>
      </c>
      <c r="B17" t="s">
        <v>66</v>
      </c>
      <c r="C17">
        <v>455</v>
      </c>
      <c r="D17" t="str">
        <f t="shared" si="0"/>
        <v xml:space="preserve">    H</v>
      </c>
      <c r="E17" t="str">
        <v xml:space="preserve">    Hit</v>
      </c>
    </row>
    <row r="18" spans="1:5" x14ac:dyDescent="0.3">
      <c r="A18" t="s">
        <v>49</v>
      </c>
      <c r="B18" t="s">
        <v>24</v>
      </c>
      <c r="C18">
        <v>405</v>
      </c>
      <c r="D18" t="str">
        <f t="shared" si="0"/>
        <v xml:space="preserve">    C</v>
      </c>
      <c r="E18" t="str">
        <v xml:space="preserve">    Cha</v>
      </c>
    </row>
    <row r="19" spans="1:5" x14ac:dyDescent="0.3">
      <c r="A19" t="s">
        <v>88</v>
      </c>
      <c r="B19" t="s">
        <v>86</v>
      </c>
      <c r="C19">
        <v>438</v>
      </c>
      <c r="D19" t="str">
        <f t="shared" si="0"/>
        <v xml:space="preserve">    A</v>
      </c>
      <c r="E19" t="str">
        <v xml:space="preserve">    Arb</v>
      </c>
    </row>
    <row r="20" spans="1:5" x14ac:dyDescent="0.3">
      <c r="A20" t="s">
        <v>89</v>
      </c>
      <c r="B20" t="s">
        <v>90</v>
      </c>
      <c r="C20">
        <v>310</v>
      </c>
      <c r="D20" t="str">
        <f t="shared" si="0"/>
        <v xml:space="preserve">    G</v>
      </c>
      <c r="E20" t="str">
        <v xml:space="preserve">    Gas</v>
      </c>
    </row>
    <row r="21" spans="1:5" x14ac:dyDescent="0.3">
      <c r="A21" t="s">
        <v>91</v>
      </c>
      <c r="B21" t="s">
        <v>28</v>
      </c>
      <c r="C21">
        <v>200</v>
      </c>
      <c r="D21" t="str">
        <f t="shared" si="0"/>
        <v xml:space="preserve">    M</v>
      </c>
      <c r="E21" t="str">
        <v xml:space="preserve">    Mag</v>
      </c>
    </row>
    <row r="22" spans="1:5" x14ac:dyDescent="0.3">
      <c r="A22" t="s">
        <v>31</v>
      </c>
      <c r="D22" t="str">
        <f t="shared" si="0"/>
        <v xml:space="preserve">    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BE89-A5B1-4DF8-898C-35974C5944A3}">
  <dimension ref="A1:E2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15</v>
      </c>
      <c r="B1" t="s">
        <v>16</v>
      </c>
      <c r="C1" t="s">
        <v>64</v>
      </c>
    </row>
    <row r="2" spans="1:5" x14ac:dyDescent="0.3">
      <c r="A2" t="s">
        <v>111</v>
      </c>
      <c r="B2" t="s">
        <v>112</v>
      </c>
      <c r="C2">
        <v>305</v>
      </c>
      <c r="D2" t="str" cm="1">
        <f t="array" ref="D2:D21">LOWER(A2:A21)</f>
        <v xml:space="preserve">    mankey</v>
      </c>
      <c r="E2" t="str" cm="1">
        <f t="array" ref="E2:E21">UPPER(A2:A21)</f>
        <v xml:space="preserve">    MANKEY</v>
      </c>
    </row>
    <row r="3" spans="1:5" x14ac:dyDescent="0.3">
      <c r="A3" t="s">
        <v>113</v>
      </c>
      <c r="B3" t="s">
        <v>114</v>
      </c>
      <c r="C3">
        <v>510</v>
      </c>
      <c r="D3" t="str">
        <v xml:space="preserve">    poliwrath</v>
      </c>
      <c r="E3" t="str">
        <v xml:space="preserve">    POLIWRATH</v>
      </c>
    </row>
    <row r="4" spans="1:5" x14ac:dyDescent="0.3">
      <c r="A4" t="s">
        <v>115</v>
      </c>
      <c r="B4" t="s">
        <v>116</v>
      </c>
      <c r="C4">
        <v>490</v>
      </c>
      <c r="D4" t="str">
        <v xml:space="preserve">    victreebel</v>
      </c>
      <c r="E4" t="str">
        <v xml:space="preserve">    VICTREEBEL</v>
      </c>
    </row>
    <row r="5" spans="1:5" x14ac:dyDescent="0.3">
      <c r="A5" t="s">
        <v>117</v>
      </c>
      <c r="B5" t="s">
        <v>118</v>
      </c>
      <c r="C5">
        <v>335</v>
      </c>
      <c r="D5" t="str">
        <v xml:space="preserve">    tentacool</v>
      </c>
      <c r="E5" t="str">
        <v xml:space="preserve">    TENTACOOL</v>
      </c>
    </row>
    <row r="6" spans="1:5" x14ac:dyDescent="0.3">
      <c r="A6" t="s">
        <v>119</v>
      </c>
      <c r="B6" t="s">
        <v>120</v>
      </c>
      <c r="C6">
        <v>465</v>
      </c>
      <c r="D6" t="str">
        <v xml:space="preserve">    magneton</v>
      </c>
      <c r="E6" t="str">
        <v xml:space="preserve">    MAGNETON</v>
      </c>
    </row>
    <row r="7" spans="1:5" x14ac:dyDescent="0.3">
      <c r="A7" t="s">
        <v>121</v>
      </c>
      <c r="B7" t="s">
        <v>122</v>
      </c>
      <c r="C7">
        <v>475</v>
      </c>
      <c r="D7" t="str">
        <v xml:space="preserve">    dewgong</v>
      </c>
      <c r="E7" t="str">
        <v xml:space="preserve">    DEWGONG</v>
      </c>
    </row>
    <row r="8" spans="1:5" x14ac:dyDescent="0.3">
      <c r="A8" t="s">
        <v>123</v>
      </c>
      <c r="B8" t="s">
        <v>124</v>
      </c>
      <c r="C8">
        <v>525</v>
      </c>
      <c r="D8" t="str">
        <v xml:space="preserve">    cloyster</v>
      </c>
      <c r="E8" t="str">
        <v xml:space="preserve">    CLOYSTER</v>
      </c>
    </row>
    <row r="9" spans="1:5" x14ac:dyDescent="0.3">
      <c r="A9" t="s">
        <v>125</v>
      </c>
      <c r="B9" t="s">
        <v>126</v>
      </c>
      <c r="C9">
        <v>385</v>
      </c>
      <c r="D9" t="str">
        <v xml:space="preserve">    onix</v>
      </c>
      <c r="E9" t="str">
        <v xml:space="preserve">    ONIX</v>
      </c>
    </row>
    <row r="10" spans="1:5" x14ac:dyDescent="0.3">
      <c r="A10" t="s">
        <v>127</v>
      </c>
      <c r="B10" t="s">
        <v>128</v>
      </c>
      <c r="C10">
        <v>420</v>
      </c>
      <c r="D10" t="str">
        <v xml:space="preserve">    dragonair</v>
      </c>
      <c r="E10" t="str">
        <v xml:space="preserve">    DRAGONAIR</v>
      </c>
    </row>
    <row r="11" spans="1:5" x14ac:dyDescent="0.3">
      <c r="A11" t="s">
        <v>129</v>
      </c>
      <c r="B11" t="s">
        <v>130</v>
      </c>
      <c r="C11">
        <v>349</v>
      </c>
      <c r="D11" t="str">
        <v xml:space="preserve">    pidgeotto</v>
      </c>
      <c r="E11" t="str">
        <v xml:space="preserve">    PIDGEOTTO</v>
      </c>
    </row>
    <row r="12" spans="1:5" x14ac:dyDescent="0.3">
      <c r="A12" t="s">
        <v>131</v>
      </c>
      <c r="B12" t="s">
        <v>132</v>
      </c>
      <c r="C12">
        <v>253</v>
      </c>
      <c r="D12" t="str">
        <v xml:space="preserve">    rattata</v>
      </c>
      <c r="E12" t="str">
        <v xml:space="preserve">    RATTATA</v>
      </c>
    </row>
    <row r="13" spans="1:5" x14ac:dyDescent="0.3">
      <c r="A13" t="s">
        <v>133</v>
      </c>
      <c r="B13" t="s">
        <v>134</v>
      </c>
      <c r="C13">
        <v>395</v>
      </c>
      <c r="D13" t="str">
        <v xml:space="preserve">    beedrill</v>
      </c>
      <c r="E13" t="str">
        <v xml:space="preserve">    BEEDRILL</v>
      </c>
    </row>
    <row r="14" spans="1:5" x14ac:dyDescent="0.3">
      <c r="A14" t="s">
        <v>135</v>
      </c>
      <c r="B14" t="s">
        <v>136</v>
      </c>
      <c r="C14">
        <v>310</v>
      </c>
      <c r="D14" t="str">
        <v xml:space="preserve">    doduo</v>
      </c>
      <c r="E14" t="str">
        <v xml:space="preserve">    DODUO</v>
      </c>
    </row>
    <row r="15" spans="1:5" x14ac:dyDescent="0.3">
      <c r="A15" t="s">
        <v>137</v>
      </c>
      <c r="B15" t="s">
        <v>118</v>
      </c>
      <c r="C15">
        <v>475</v>
      </c>
      <c r="D15" t="str">
        <v xml:space="preserve">    kingler</v>
      </c>
      <c r="E15" t="str">
        <v xml:space="preserve">    KINGLER</v>
      </c>
    </row>
    <row r="16" spans="1:5" x14ac:dyDescent="0.3">
      <c r="A16" t="s">
        <v>138</v>
      </c>
      <c r="B16" t="s">
        <v>139</v>
      </c>
      <c r="C16">
        <v>505</v>
      </c>
      <c r="D16" t="str">
        <v xml:space="preserve">    nidoqueen</v>
      </c>
      <c r="E16" t="str">
        <v xml:space="preserve">    NIDOQUEEN</v>
      </c>
    </row>
    <row r="17" spans="1:5" x14ac:dyDescent="0.3">
      <c r="A17" t="s">
        <v>140</v>
      </c>
      <c r="B17" t="s">
        <v>141</v>
      </c>
      <c r="C17">
        <v>455</v>
      </c>
      <c r="D17" t="str">
        <v xml:space="preserve">    hitmonchan</v>
      </c>
      <c r="E17" t="str">
        <v xml:space="preserve">    HITMONCHAN</v>
      </c>
    </row>
    <row r="18" spans="1:5" x14ac:dyDescent="0.3">
      <c r="A18" t="s">
        <v>142</v>
      </c>
      <c r="B18" t="s">
        <v>143</v>
      </c>
      <c r="C18">
        <v>405</v>
      </c>
      <c r="D18" t="str">
        <v xml:space="preserve">    charmeleon</v>
      </c>
      <c r="E18" t="str">
        <v xml:space="preserve">    CHARMELEON</v>
      </c>
    </row>
    <row r="19" spans="1:5" x14ac:dyDescent="0.3">
      <c r="A19" t="s">
        <v>144</v>
      </c>
      <c r="B19" t="s">
        <v>145</v>
      </c>
      <c r="C19">
        <v>438</v>
      </c>
      <c r="D19" t="str">
        <v xml:space="preserve">    arbok</v>
      </c>
      <c r="E19" t="str">
        <v xml:space="preserve">    ARBOK</v>
      </c>
    </row>
    <row r="20" spans="1:5" x14ac:dyDescent="0.3">
      <c r="A20" t="s">
        <v>146</v>
      </c>
      <c r="B20" t="s">
        <v>147</v>
      </c>
      <c r="C20">
        <v>310</v>
      </c>
      <c r="D20" t="str">
        <v xml:space="preserve">    gastly</v>
      </c>
      <c r="E20" t="str">
        <v xml:space="preserve">    GASTLY</v>
      </c>
    </row>
    <row r="21" spans="1:5" x14ac:dyDescent="0.3">
      <c r="A21" t="s">
        <v>148</v>
      </c>
      <c r="B21" t="s">
        <v>149</v>
      </c>
      <c r="C21">
        <v>200</v>
      </c>
      <c r="D21" t="str">
        <v xml:space="preserve">    magikarp</v>
      </c>
      <c r="E21" t="str">
        <v xml:space="preserve">    MAGIKARP</v>
      </c>
    </row>
    <row r="22" spans="1:5" x14ac:dyDescent="0.3">
      <c r="A22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1820-0200-4735-8D64-B59475AF0CD4}">
  <dimension ref="A1:F23"/>
  <sheetViews>
    <sheetView topLeftCell="A2" workbookViewId="0">
      <selection activeCell="D21" sqref="D21"/>
    </sheetView>
  </sheetViews>
  <sheetFormatPr defaultRowHeight="14.4" x14ac:dyDescent="0.3"/>
  <sheetData>
    <row r="1" spans="1:6" x14ac:dyDescent="0.3">
      <c r="A1" t="s">
        <v>15</v>
      </c>
      <c r="B1" t="s">
        <v>16</v>
      </c>
      <c r="C1" t="s">
        <v>93</v>
      </c>
      <c r="D1" t="s">
        <v>64</v>
      </c>
    </row>
    <row r="2" spans="1:6" x14ac:dyDescent="0.3">
      <c r="A2" t="s">
        <v>65</v>
      </c>
      <c r="B2" t="s">
        <v>66</v>
      </c>
      <c r="D2">
        <v>305</v>
      </c>
    </row>
    <row r="3" spans="1:6" x14ac:dyDescent="0.3">
      <c r="A3" t="s">
        <v>67</v>
      </c>
      <c r="B3" t="s">
        <v>28</v>
      </c>
      <c r="C3" t="s">
        <v>66</v>
      </c>
      <c r="D3">
        <v>510</v>
      </c>
    </row>
    <row r="4" spans="1:6" x14ac:dyDescent="0.3">
      <c r="A4" t="s">
        <v>68</v>
      </c>
      <c r="B4" t="s">
        <v>20</v>
      </c>
      <c r="C4" t="s">
        <v>86</v>
      </c>
      <c r="D4">
        <v>490</v>
      </c>
    </row>
    <row r="5" spans="1:6" x14ac:dyDescent="0.3">
      <c r="A5" t="s">
        <v>69</v>
      </c>
      <c r="B5" t="s">
        <v>28</v>
      </c>
      <c r="C5" t="s">
        <v>86</v>
      </c>
      <c r="D5">
        <v>335</v>
      </c>
    </row>
    <row r="6" spans="1:6" x14ac:dyDescent="0.3">
      <c r="A6" t="s">
        <v>70</v>
      </c>
      <c r="B6" t="s">
        <v>71</v>
      </c>
      <c r="C6" t="s">
        <v>94</v>
      </c>
      <c r="D6">
        <v>465</v>
      </c>
      <c r="F6" t="s">
        <v>150</v>
      </c>
    </row>
    <row r="7" spans="1:6" x14ac:dyDescent="0.3">
      <c r="A7" t="s">
        <v>72</v>
      </c>
      <c r="B7" t="s">
        <v>28</v>
      </c>
      <c r="C7" t="s">
        <v>95</v>
      </c>
      <c r="D7">
        <v>475</v>
      </c>
    </row>
    <row r="8" spans="1:6" x14ac:dyDescent="0.3">
      <c r="A8" t="s">
        <v>73</v>
      </c>
      <c r="B8" t="s">
        <v>28</v>
      </c>
      <c r="C8" t="s">
        <v>95</v>
      </c>
      <c r="D8">
        <v>525</v>
      </c>
    </row>
    <row r="9" spans="1:6" x14ac:dyDescent="0.3">
      <c r="A9" t="s">
        <v>74</v>
      </c>
      <c r="B9" t="s">
        <v>75</v>
      </c>
      <c r="C9" t="s">
        <v>96</v>
      </c>
      <c r="D9">
        <v>385</v>
      </c>
    </row>
    <row r="10" spans="1:6" x14ac:dyDescent="0.3">
      <c r="A10" t="s">
        <v>76</v>
      </c>
      <c r="B10" t="s">
        <v>77</v>
      </c>
      <c r="D10">
        <v>420</v>
      </c>
    </row>
    <row r="11" spans="1:6" x14ac:dyDescent="0.3">
      <c r="A11" t="s">
        <v>78</v>
      </c>
      <c r="B11" t="s">
        <v>79</v>
      </c>
      <c r="C11" t="s">
        <v>97</v>
      </c>
      <c r="D11">
        <v>349</v>
      </c>
    </row>
    <row r="12" spans="1:6" x14ac:dyDescent="0.3">
      <c r="A12" t="s">
        <v>80</v>
      </c>
      <c r="B12" t="s">
        <v>79</v>
      </c>
      <c r="D12">
        <v>253</v>
      </c>
    </row>
    <row r="13" spans="1:6" x14ac:dyDescent="0.3">
      <c r="A13" t="s">
        <v>81</v>
      </c>
      <c r="B13" t="s">
        <v>82</v>
      </c>
      <c r="C13" t="s">
        <v>86</v>
      </c>
      <c r="D13">
        <v>395</v>
      </c>
    </row>
    <row r="14" spans="1:6" x14ac:dyDescent="0.3">
      <c r="A14" t="s">
        <v>83</v>
      </c>
      <c r="B14" t="s">
        <v>79</v>
      </c>
      <c r="C14" t="s">
        <v>97</v>
      </c>
      <c r="D14">
        <v>310</v>
      </c>
    </row>
    <row r="15" spans="1:6" x14ac:dyDescent="0.3">
      <c r="A15" t="s">
        <v>84</v>
      </c>
      <c r="B15" t="s">
        <v>28</v>
      </c>
      <c r="D15">
        <v>475</v>
      </c>
    </row>
    <row r="16" spans="1:6" x14ac:dyDescent="0.3">
      <c r="A16" t="s">
        <v>85</v>
      </c>
      <c r="B16" t="s">
        <v>86</v>
      </c>
      <c r="C16" t="s">
        <v>96</v>
      </c>
      <c r="D16">
        <v>505</v>
      </c>
    </row>
    <row r="17" spans="1:4" x14ac:dyDescent="0.3">
      <c r="A17" t="s">
        <v>87</v>
      </c>
      <c r="B17" t="s">
        <v>66</v>
      </c>
      <c r="D17">
        <v>455</v>
      </c>
    </row>
    <row r="18" spans="1:4" x14ac:dyDescent="0.3">
      <c r="A18" t="s">
        <v>49</v>
      </c>
      <c r="B18" t="s">
        <v>24</v>
      </c>
      <c r="D18">
        <v>405</v>
      </c>
    </row>
    <row r="19" spans="1:4" x14ac:dyDescent="0.3">
      <c r="A19" t="s">
        <v>88</v>
      </c>
      <c r="B19" t="s">
        <v>86</v>
      </c>
      <c r="D19">
        <v>438</v>
      </c>
    </row>
    <row r="20" spans="1:4" x14ac:dyDescent="0.3">
      <c r="A20" t="s">
        <v>89</v>
      </c>
      <c r="B20" t="s">
        <v>90</v>
      </c>
      <c r="C20" t="s">
        <v>86</v>
      </c>
      <c r="D20">
        <v>310</v>
      </c>
    </row>
    <row r="21" spans="1:4" x14ac:dyDescent="0.3">
      <c r="A21" t="s">
        <v>91</v>
      </c>
      <c r="B21" t="s">
        <v>28</v>
      </c>
      <c r="D21" t="s">
        <v>151</v>
      </c>
    </row>
    <row r="22" spans="1:4" x14ac:dyDescent="0.3">
      <c r="A22" t="s">
        <v>31</v>
      </c>
      <c r="D22">
        <f>MAX(D2:D21)</f>
        <v>525</v>
      </c>
    </row>
    <row r="23" spans="1:4" x14ac:dyDescent="0.3">
      <c r="D23">
        <f>MAX(D2:D21)</f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3588-6683-4E19-9752-67FF2DD5C842}">
  <dimension ref="A1:F22"/>
  <sheetViews>
    <sheetView workbookViewId="0">
      <selection activeCell="D22" sqref="D22"/>
    </sheetView>
  </sheetViews>
  <sheetFormatPr defaultRowHeight="14.4" x14ac:dyDescent="0.3"/>
  <sheetData>
    <row r="1" spans="1:6" x14ac:dyDescent="0.3">
      <c r="A1" t="s">
        <v>15</v>
      </c>
      <c r="B1" t="s">
        <v>16</v>
      </c>
      <c r="C1" t="s">
        <v>93</v>
      </c>
      <c r="D1" t="s">
        <v>64</v>
      </c>
    </row>
    <row r="2" spans="1:6" x14ac:dyDescent="0.3">
      <c r="A2" t="s">
        <v>65</v>
      </c>
      <c r="B2" t="s">
        <v>66</v>
      </c>
      <c r="D2">
        <v>305</v>
      </c>
    </row>
    <row r="3" spans="1:6" x14ac:dyDescent="0.3">
      <c r="A3" t="s">
        <v>67</v>
      </c>
      <c r="B3" t="s">
        <v>28</v>
      </c>
      <c r="C3" t="s">
        <v>66</v>
      </c>
      <c r="D3">
        <v>510</v>
      </c>
    </row>
    <row r="4" spans="1:6" x14ac:dyDescent="0.3">
      <c r="A4" t="s">
        <v>68</v>
      </c>
      <c r="B4" t="s">
        <v>20</v>
      </c>
      <c r="C4" t="s">
        <v>86</v>
      </c>
      <c r="D4">
        <v>490</v>
      </c>
    </row>
    <row r="5" spans="1:6" x14ac:dyDescent="0.3">
      <c r="A5" t="s">
        <v>69</v>
      </c>
      <c r="B5" t="s">
        <v>28</v>
      </c>
      <c r="C5" t="s">
        <v>86</v>
      </c>
      <c r="D5">
        <v>335</v>
      </c>
    </row>
    <row r="6" spans="1:6" x14ac:dyDescent="0.3">
      <c r="A6" t="s">
        <v>70</v>
      </c>
      <c r="B6" t="s">
        <v>71</v>
      </c>
      <c r="C6" t="s">
        <v>94</v>
      </c>
      <c r="D6">
        <v>465</v>
      </c>
      <c r="F6" t="s">
        <v>150</v>
      </c>
    </row>
    <row r="7" spans="1:6" x14ac:dyDescent="0.3">
      <c r="A7" t="s">
        <v>72</v>
      </c>
      <c r="B7" t="s">
        <v>28</v>
      </c>
      <c r="C7" t="s">
        <v>95</v>
      </c>
      <c r="D7">
        <v>475</v>
      </c>
    </row>
    <row r="8" spans="1:6" x14ac:dyDescent="0.3">
      <c r="A8" t="s">
        <v>73</v>
      </c>
      <c r="B8" t="s">
        <v>28</v>
      </c>
      <c r="C8" t="s">
        <v>95</v>
      </c>
      <c r="D8">
        <v>525</v>
      </c>
    </row>
    <row r="9" spans="1:6" x14ac:dyDescent="0.3">
      <c r="A9" t="s">
        <v>74</v>
      </c>
      <c r="B9" t="s">
        <v>75</v>
      </c>
      <c r="C9" t="s">
        <v>96</v>
      </c>
      <c r="D9">
        <v>385</v>
      </c>
    </row>
    <row r="10" spans="1:6" x14ac:dyDescent="0.3">
      <c r="A10" t="s">
        <v>76</v>
      </c>
      <c r="B10" t="s">
        <v>77</v>
      </c>
      <c r="D10">
        <v>420</v>
      </c>
    </row>
    <row r="11" spans="1:6" x14ac:dyDescent="0.3">
      <c r="A11" t="s">
        <v>78</v>
      </c>
      <c r="B11" t="s">
        <v>79</v>
      </c>
      <c r="C11" t="s">
        <v>97</v>
      </c>
      <c r="D11">
        <v>349</v>
      </c>
    </row>
    <row r="12" spans="1:6" x14ac:dyDescent="0.3">
      <c r="A12" t="s">
        <v>80</v>
      </c>
      <c r="B12" t="s">
        <v>79</v>
      </c>
      <c r="D12">
        <v>253</v>
      </c>
    </row>
    <row r="13" spans="1:6" x14ac:dyDescent="0.3">
      <c r="A13" t="s">
        <v>81</v>
      </c>
      <c r="B13" t="s">
        <v>82</v>
      </c>
      <c r="C13" t="s">
        <v>86</v>
      </c>
      <c r="D13">
        <v>395</v>
      </c>
    </row>
    <row r="14" spans="1:6" x14ac:dyDescent="0.3">
      <c r="A14" t="s">
        <v>83</v>
      </c>
      <c r="B14" t="s">
        <v>79</v>
      </c>
      <c r="C14" t="s">
        <v>97</v>
      </c>
      <c r="D14">
        <v>310</v>
      </c>
    </row>
    <row r="15" spans="1:6" x14ac:dyDescent="0.3">
      <c r="A15" t="s">
        <v>84</v>
      </c>
      <c r="B15" t="s">
        <v>28</v>
      </c>
      <c r="D15">
        <v>475</v>
      </c>
    </row>
    <row r="16" spans="1:6" x14ac:dyDescent="0.3">
      <c r="A16" t="s">
        <v>85</v>
      </c>
      <c r="B16" t="s">
        <v>86</v>
      </c>
      <c r="C16" t="s">
        <v>96</v>
      </c>
      <c r="D16">
        <v>505</v>
      </c>
    </row>
    <row r="17" spans="1:4" x14ac:dyDescent="0.3">
      <c r="A17" t="s">
        <v>87</v>
      </c>
      <c r="B17" t="s">
        <v>66</v>
      </c>
      <c r="D17">
        <v>455</v>
      </c>
    </row>
    <row r="18" spans="1:4" x14ac:dyDescent="0.3">
      <c r="A18" t="s">
        <v>49</v>
      </c>
      <c r="B18" t="s">
        <v>24</v>
      </c>
      <c r="D18">
        <v>405</v>
      </c>
    </row>
    <row r="19" spans="1:4" x14ac:dyDescent="0.3">
      <c r="A19" t="s">
        <v>88</v>
      </c>
      <c r="B19" t="s">
        <v>86</v>
      </c>
      <c r="D19">
        <v>438</v>
      </c>
    </row>
    <row r="20" spans="1:4" x14ac:dyDescent="0.3">
      <c r="A20" t="s">
        <v>89</v>
      </c>
      <c r="B20" t="s">
        <v>90</v>
      </c>
      <c r="C20" t="s">
        <v>86</v>
      </c>
      <c r="D20">
        <v>310</v>
      </c>
    </row>
    <row r="21" spans="1:4" x14ac:dyDescent="0.3">
      <c r="A21" t="s">
        <v>91</v>
      </c>
      <c r="B21" t="s">
        <v>28</v>
      </c>
      <c r="D21">
        <v>200</v>
      </c>
    </row>
    <row r="22" spans="1:4" x14ac:dyDescent="0.3">
      <c r="A22" t="s">
        <v>31</v>
      </c>
      <c r="D22">
        <f>MEDIAN(D2:D21)</f>
        <v>412.5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2DB3-9213-4119-881D-7F39FA1A140F}">
  <dimension ref="A1:G22"/>
  <sheetViews>
    <sheetView workbookViewId="0">
      <selection activeCell="G6" sqref="G6"/>
    </sheetView>
  </sheetViews>
  <sheetFormatPr defaultRowHeight="14.4" x14ac:dyDescent="0.3"/>
  <sheetData>
    <row r="1" spans="1:7" x14ac:dyDescent="0.3">
      <c r="A1" t="s">
        <v>15</v>
      </c>
      <c r="B1" t="s">
        <v>16</v>
      </c>
      <c r="C1" t="s">
        <v>93</v>
      </c>
      <c r="D1" t="s">
        <v>64</v>
      </c>
    </row>
    <row r="2" spans="1:7" x14ac:dyDescent="0.3">
      <c r="A2" t="s">
        <v>65</v>
      </c>
      <c r="B2" t="s">
        <v>66</v>
      </c>
      <c r="D2">
        <v>305</v>
      </c>
    </row>
    <row r="3" spans="1:7" x14ac:dyDescent="0.3">
      <c r="A3" t="s">
        <v>67</v>
      </c>
      <c r="B3" t="s">
        <v>28</v>
      </c>
      <c r="C3" t="s">
        <v>66</v>
      </c>
      <c r="D3">
        <v>510</v>
      </c>
    </row>
    <row r="4" spans="1:7" x14ac:dyDescent="0.3">
      <c r="A4" t="s">
        <v>68</v>
      </c>
      <c r="B4" t="s">
        <v>20</v>
      </c>
      <c r="C4" t="s">
        <v>86</v>
      </c>
      <c r="D4">
        <v>490</v>
      </c>
    </row>
    <row r="5" spans="1:7" x14ac:dyDescent="0.3">
      <c r="A5" t="s">
        <v>69</v>
      </c>
      <c r="B5" t="s">
        <v>28</v>
      </c>
      <c r="C5" t="s">
        <v>86</v>
      </c>
      <c r="D5">
        <v>335</v>
      </c>
    </row>
    <row r="6" spans="1:7" x14ac:dyDescent="0.3">
      <c r="A6" t="s">
        <v>70</v>
      </c>
      <c r="B6" t="s">
        <v>71</v>
      </c>
      <c r="C6" t="s">
        <v>94</v>
      </c>
      <c r="D6" t="s">
        <v>153</v>
      </c>
      <c r="F6" t="s">
        <v>152</v>
      </c>
      <c r="G6">
        <f>MIN(D2:D21)</f>
        <v>200</v>
      </c>
    </row>
    <row r="7" spans="1:7" x14ac:dyDescent="0.3">
      <c r="A7" t="s">
        <v>72</v>
      </c>
      <c r="B7" t="s">
        <v>28</v>
      </c>
      <c r="C7" t="s">
        <v>95</v>
      </c>
      <c r="D7">
        <v>475</v>
      </c>
    </row>
    <row r="8" spans="1:7" x14ac:dyDescent="0.3">
      <c r="A8" t="s">
        <v>73</v>
      </c>
      <c r="B8" t="s">
        <v>28</v>
      </c>
      <c r="C8" t="s">
        <v>95</v>
      </c>
      <c r="D8">
        <v>525</v>
      </c>
    </row>
    <row r="9" spans="1:7" x14ac:dyDescent="0.3">
      <c r="A9" t="s">
        <v>74</v>
      </c>
      <c r="B9" t="s">
        <v>75</v>
      </c>
      <c r="C9" t="s">
        <v>96</v>
      </c>
      <c r="D9">
        <v>385</v>
      </c>
    </row>
    <row r="10" spans="1:7" x14ac:dyDescent="0.3">
      <c r="A10" t="s">
        <v>76</v>
      </c>
      <c r="B10" t="s">
        <v>77</v>
      </c>
      <c r="D10">
        <v>420</v>
      </c>
    </row>
    <row r="11" spans="1:7" x14ac:dyDescent="0.3">
      <c r="A11" t="s">
        <v>78</v>
      </c>
      <c r="B11" t="s">
        <v>79</v>
      </c>
      <c r="C11" t="s">
        <v>97</v>
      </c>
      <c r="D11">
        <v>349</v>
      </c>
    </row>
    <row r="12" spans="1:7" x14ac:dyDescent="0.3">
      <c r="A12" t="s">
        <v>80</v>
      </c>
      <c r="B12" t="s">
        <v>79</v>
      </c>
      <c r="D12">
        <v>253</v>
      </c>
    </row>
    <row r="13" spans="1:7" x14ac:dyDescent="0.3">
      <c r="A13" t="s">
        <v>81</v>
      </c>
      <c r="B13" t="s">
        <v>82</v>
      </c>
      <c r="C13" t="s">
        <v>86</v>
      </c>
      <c r="D13">
        <v>395</v>
      </c>
    </row>
    <row r="14" spans="1:7" x14ac:dyDescent="0.3">
      <c r="A14" t="s">
        <v>83</v>
      </c>
      <c r="B14" t="s">
        <v>79</v>
      </c>
      <c r="C14" t="s">
        <v>97</v>
      </c>
      <c r="D14">
        <v>310</v>
      </c>
    </row>
    <row r="15" spans="1:7" x14ac:dyDescent="0.3">
      <c r="A15" t="s">
        <v>84</v>
      </c>
      <c r="B15" t="s">
        <v>28</v>
      </c>
      <c r="D15">
        <v>475</v>
      </c>
    </row>
    <row r="16" spans="1:7" x14ac:dyDescent="0.3">
      <c r="A16" t="s">
        <v>85</v>
      </c>
      <c r="B16" t="s">
        <v>86</v>
      </c>
      <c r="C16" t="s">
        <v>96</v>
      </c>
      <c r="D16">
        <v>505</v>
      </c>
    </row>
    <row r="17" spans="1:4" x14ac:dyDescent="0.3">
      <c r="A17" t="s">
        <v>87</v>
      </c>
      <c r="B17" t="s">
        <v>66</v>
      </c>
      <c r="D17">
        <v>455</v>
      </c>
    </row>
    <row r="18" spans="1:4" x14ac:dyDescent="0.3">
      <c r="A18" t="s">
        <v>49</v>
      </c>
      <c r="B18" t="s">
        <v>24</v>
      </c>
      <c r="D18">
        <v>405</v>
      </c>
    </row>
    <row r="19" spans="1:4" x14ac:dyDescent="0.3">
      <c r="A19" t="s">
        <v>88</v>
      </c>
      <c r="B19" t="s">
        <v>86</v>
      </c>
      <c r="D19">
        <v>438</v>
      </c>
    </row>
    <row r="20" spans="1:4" x14ac:dyDescent="0.3">
      <c r="A20" t="s">
        <v>89</v>
      </c>
      <c r="B20" t="s">
        <v>90</v>
      </c>
      <c r="C20" t="s">
        <v>86</v>
      </c>
      <c r="D20">
        <v>310</v>
      </c>
    </row>
    <row r="21" spans="1:4" x14ac:dyDescent="0.3">
      <c r="A21" t="s">
        <v>91</v>
      </c>
      <c r="B21" t="s">
        <v>28</v>
      </c>
      <c r="D21">
        <v>200</v>
      </c>
    </row>
    <row r="22" spans="1:4" x14ac:dyDescent="0.3">
      <c r="A22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4B55-47BD-4749-92AB-E1A9CA7223D4}">
  <dimension ref="A1:F11"/>
  <sheetViews>
    <sheetView workbookViewId="0">
      <selection activeCell="F8" sqref="F8"/>
    </sheetView>
  </sheetViews>
  <sheetFormatPr defaultRowHeight="14.4" x14ac:dyDescent="0.3"/>
  <sheetData>
    <row r="1" spans="1:6" x14ac:dyDescent="0.3">
      <c r="A1" t="s">
        <v>32</v>
      </c>
      <c r="B1" t="s">
        <v>4</v>
      </c>
      <c r="C1" t="s">
        <v>33</v>
      </c>
      <c r="D1" t="s">
        <v>34</v>
      </c>
      <c r="E1" t="s">
        <v>35</v>
      </c>
    </row>
    <row r="2" spans="1:6" x14ac:dyDescent="0.3">
      <c r="A2" t="s">
        <v>37</v>
      </c>
      <c r="B2">
        <v>10</v>
      </c>
      <c r="C2">
        <v>4</v>
      </c>
      <c r="D2">
        <v>1</v>
      </c>
      <c r="E2">
        <v>1</v>
      </c>
    </row>
    <row r="3" spans="1:6" x14ac:dyDescent="0.3">
      <c r="A3" t="s">
        <v>38</v>
      </c>
      <c r="B3">
        <v>12</v>
      </c>
      <c r="C3">
        <v>3</v>
      </c>
      <c r="D3">
        <v>0</v>
      </c>
      <c r="E3">
        <v>1</v>
      </c>
    </row>
    <row r="4" spans="1:6" x14ac:dyDescent="0.3">
      <c r="A4" t="s">
        <v>39</v>
      </c>
      <c r="B4">
        <v>15</v>
      </c>
      <c r="C4">
        <v>1</v>
      </c>
      <c r="D4">
        <v>3</v>
      </c>
      <c r="E4">
        <v>1</v>
      </c>
    </row>
    <row r="5" spans="1:6" x14ac:dyDescent="0.3">
      <c r="A5" t="s">
        <v>40</v>
      </c>
      <c r="B5">
        <v>4</v>
      </c>
      <c r="C5">
        <v>2</v>
      </c>
      <c r="D5">
        <v>6</v>
      </c>
      <c r="E5">
        <v>0</v>
      </c>
    </row>
    <row r="6" spans="1:6" x14ac:dyDescent="0.3">
      <c r="A6" t="s">
        <v>41</v>
      </c>
      <c r="B6">
        <v>10</v>
      </c>
      <c r="C6">
        <v>4</v>
      </c>
      <c r="D6">
        <v>1</v>
      </c>
      <c r="E6">
        <v>1</v>
      </c>
    </row>
    <row r="7" spans="1:6" x14ac:dyDescent="0.3">
      <c r="A7" t="s">
        <v>42</v>
      </c>
      <c r="B7">
        <v>9</v>
      </c>
      <c r="C7">
        <v>2</v>
      </c>
      <c r="D7">
        <v>1</v>
      </c>
      <c r="E7">
        <v>0</v>
      </c>
    </row>
    <row r="8" spans="1:6" x14ac:dyDescent="0.3">
      <c r="F8">
        <f>MODE(E2:E10)</f>
        <v>1</v>
      </c>
    </row>
    <row r="10" spans="1:6" x14ac:dyDescent="0.3">
      <c r="A10" t="s">
        <v>154</v>
      </c>
    </row>
    <row r="11" spans="1:6" x14ac:dyDescent="0.3">
      <c r="A11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80F8-8DC5-4A39-9F12-35094664A2AD}">
  <dimension ref="A1:K10"/>
  <sheetViews>
    <sheetView workbookViewId="0">
      <selection activeCell="E9" sqref="E9"/>
    </sheetView>
  </sheetViews>
  <sheetFormatPr defaultRowHeight="14.4" x14ac:dyDescent="0.3"/>
  <sheetData>
    <row r="1" spans="1:11" x14ac:dyDescent="0.3">
      <c r="A1" t="s">
        <v>155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156</v>
      </c>
      <c r="B2">
        <v>10</v>
      </c>
      <c r="C2">
        <v>12</v>
      </c>
      <c r="D2">
        <v>16</v>
      </c>
      <c r="E2">
        <v>20</v>
      </c>
      <c r="F2">
        <v>28</v>
      </c>
      <c r="G2">
        <v>50</v>
      </c>
      <c r="H2">
        <v>80</v>
      </c>
      <c r="I2">
        <v>140</v>
      </c>
      <c r="J2">
        <v>200</v>
      </c>
      <c r="K2">
        <v>250</v>
      </c>
    </row>
    <row r="9" spans="1:11" x14ac:dyDescent="0.3">
      <c r="A9" t="s">
        <v>157</v>
      </c>
      <c r="B9" s="11">
        <v>0.1</v>
      </c>
      <c r="D9" t="s">
        <v>158</v>
      </c>
      <c r="E9" s="12">
        <f>NPV(B9,B2:K2)</f>
        <v>377.86809265258063</v>
      </c>
    </row>
    <row r="10" spans="1:11" x14ac:dyDescent="0.3">
      <c r="A10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0DA6-5FCE-4EF0-A428-5953E54FC4B0}">
  <dimension ref="A1:D11"/>
  <sheetViews>
    <sheetView workbookViewId="0"/>
  </sheetViews>
  <sheetFormatPr defaultRowHeight="14.4" x14ac:dyDescent="0.3"/>
  <sheetData>
    <row r="1" spans="1:4" x14ac:dyDescent="0.3">
      <c r="A1" t="s">
        <v>15</v>
      </c>
      <c r="B1" t="s">
        <v>16</v>
      </c>
      <c r="C1" t="s">
        <v>54</v>
      </c>
      <c r="D1" t="s">
        <v>159</v>
      </c>
    </row>
    <row r="2" spans="1:4" x14ac:dyDescent="0.3">
      <c r="A2" t="s">
        <v>43</v>
      </c>
      <c r="B2" t="s">
        <v>20</v>
      </c>
      <c r="C2">
        <v>49</v>
      </c>
      <c r="D2" t="b">
        <f>OR(B2="Water",C2&gt;60)</f>
        <v>0</v>
      </c>
    </row>
    <row r="3" spans="1:4" x14ac:dyDescent="0.3">
      <c r="A3" t="s">
        <v>46</v>
      </c>
      <c r="B3" t="s">
        <v>20</v>
      </c>
      <c r="C3">
        <v>63</v>
      </c>
      <c r="D3" t="b">
        <f t="shared" ref="D3:D11" si="0">OR(B3="Water",C3&gt;60)</f>
        <v>1</v>
      </c>
    </row>
    <row r="4" spans="1:4" x14ac:dyDescent="0.3">
      <c r="A4" t="s">
        <v>47</v>
      </c>
      <c r="B4" t="s">
        <v>20</v>
      </c>
      <c r="C4">
        <v>83</v>
      </c>
      <c r="D4" t="b">
        <f t="shared" si="0"/>
        <v>1</v>
      </c>
    </row>
    <row r="5" spans="1:4" x14ac:dyDescent="0.3">
      <c r="A5" t="s">
        <v>48</v>
      </c>
      <c r="B5" t="s">
        <v>24</v>
      </c>
      <c r="C5">
        <v>43</v>
      </c>
      <c r="D5" t="b">
        <f t="shared" si="0"/>
        <v>0</v>
      </c>
    </row>
    <row r="6" spans="1:4" x14ac:dyDescent="0.3">
      <c r="A6" t="s">
        <v>49</v>
      </c>
      <c r="B6" t="s">
        <v>24</v>
      </c>
      <c r="C6">
        <v>58</v>
      </c>
      <c r="D6" t="b">
        <f t="shared" si="0"/>
        <v>0</v>
      </c>
    </row>
    <row r="7" spans="1:4" x14ac:dyDescent="0.3">
      <c r="A7" t="s">
        <v>50</v>
      </c>
      <c r="B7" t="s">
        <v>24</v>
      </c>
      <c r="C7">
        <v>78</v>
      </c>
      <c r="D7" t="b">
        <f t="shared" si="0"/>
        <v>1</v>
      </c>
    </row>
    <row r="8" spans="1:4" x14ac:dyDescent="0.3">
      <c r="A8" t="s">
        <v>51</v>
      </c>
      <c r="B8" t="s">
        <v>28</v>
      </c>
      <c r="C8">
        <v>65</v>
      </c>
      <c r="D8" t="b">
        <f t="shared" si="0"/>
        <v>1</v>
      </c>
    </row>
    <row r="9" spans="1:4" x14ac:dyDescent="0.3">
      <c r="A9" t="s">
        <v>52</v>
      </c>
      <c r="B9" t="s">
        <v>28</v>
      </c>
      <c r="C9">
        <v>80</v>
      </c>
      <c r="D9" t="b">
        <f t="shared" si="0"/>
        <v>1</v>
      </c>
    </row>
    <row r="10" spans="1:4" x14ac:dyDescent="0.3">
      <c r="A10" t="s">
        <v>53</v>
      </c>
      <c r="B10" t="s">
        <v>28</v>
      </c>
      <c r="C10">
        <v>100</v>
      </c>
      <c r="D10" t="b">
        <f t="shared" si="0"/>
        <v>1</v>
      </c>
    </row>
    <row r="11" spans="1:4" x14ac:dyDescent="0.3">
      <c r="A11" t="s">
        <v>31</v>
      </c>
      <c r="D11" t="b">
        <f t="shared" si="0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8425-7A11-48D5-AE67-D3DA9C8469EF}">
  <dimension ref="A1:D11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15</v>
      </c>
      <c r="B1" t="s">
        <v>16</v>
      </c>
      <c r="C1" t="s">
        <v>54</v>
      </c>
      <c r="D1" t="s">
        <v>159</v>
      </c>
    </row>
    <row r="2" spans="1:4" x14ac:dyDescent="0.3">
      <c r="A2" t="s">
        <v>43</v>
      </c>
      <c r="B2" t="s">
        <v>20</v>
      </c>
      <c r="C2">
        <v>49</v>
      </c>
      <c r="D2" t="str">
        <f>IF(OR(B2="Water",C2&gt;60),"Yes","No")</f>
        <v>No</v>
      </c>
    </row>
    <row r="3" spans="1:4" x14ac:dyDescent="0.3">
      <c r="A3" t="s">
        <v>46</v>
      </c>
      <c r="B3" t="s">
        <v>20</v>
      </c>
      <c r="C3">
        <v>63</v>
      </c>
      <c r="D3" t="str">
        <f t="shared" ref="D3:D11" si="0">IF(OR(B3="Water",C3&gt;60),"Yes","No")</f>
        <v>Yes</v>
      </c>
    </row>
    <row r="4" spans="1:4" x14ac:dyDescent="0.3">
      <c r="A4" t="s">
        <v>47</v>
      </c>
      <c r="B4" t="s">
        <v>20</v>
      </c>
      <c r="C4">
        <v>83</v>
      </c>
      <c r="D4" t="str">
        <f t="shared" si="0"/>
        <v>Yes</v>
      </c>
    </row>
    <row r="5" spans="1:4" x14ac:dyDescent="0.3">
      <c r="A5" t="s">
        <v>48</v>
      </c>
      <c r="B5" t="s">
        <v>24</v>
      </c>
      <c r="C5">
        <v>43</v>
      </c>
      <c r="D5" t="str">
        <f t="shared" si="0"/>
        <v>No</v>
      </c>
    </row>
    <row r="6" spans="1:4" x14ac:dyDescent="0.3">
      <c r="A6" t="s">
        <v>49</v>
      </c>
      <c r="B6" t="s">
        <v>24</v>
      </c>
      <c r="C6">
        <v>58</v>
      </c>
      <c r="D6" t="str">
        <f t="shared" si="0"/>
        <v>No</v>
      </c>
    </row>
    <row r="7" spans="1:4" x14ac:dyDescent="0.3">
      <c r="A7" t="s">
        <v>50</v>
      </c>
      <c r="B7" t="s">
        <v>24</v>
      </c>
      <c r="C7">
        <v>78</v>
      </c>
      <c r="D7" t="str">
        <f t="shared" si="0"/>
        <v>Yes</v>
      </c>
    </row>
    <row r="8" spans="1:4" x14ac:dyDescent="0.3">
      <c r="A8" t="s">
        <v>51</v>
      </c>
      <c r="B8" t="s">
        <v>28</v>
      </c>
      <c r="C8">
        <v>65</v>
      </c>
      <c r="D8" t="str">
        <f t="shared" si="0"/>
        <v>Yes</v>
      </c>
    </row>
    <row r="9" spans="1:4" x14ac:dyDescent="0.3">
      <c r="A9" t="s">
        <v>52</v>
      </c>
      <c r="B9" t="s">
        <v>28</v>
      </c>
      <c r="C9">
        <v>80</v>
      </c>
      <c r="D9" t="str">
        <f t="shared" si="0"/>
        <v>Yes</v>
      </c>
    </row>
    <row r="10" spans="1:4" x14ac:dyDescent="0.3">
      <c r="A10" t="s">
        <v>53</v>
      </c>
      <c r="B10" t="s">
        <v>28</v>
      </c>
      <c r="C10">
        <v>100</v>
      </c>
      <c r="D10" t="str">
        <f t="shared" si="0"/>
        <v>Yes</v>
      </c>
    </row>
    <row r="11" spans="1:4" x14ac:dyDescent="0.3">
      <c r="A11" t="s">
        <v>31</v>
      </c>
      <c r="D11" t="str">
        <f t="shared" si="0"/>
        <v>No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FFB8-41F3-4C36-A987-C71FD1C051BA}">
  <dimension ref="A1:C7"/>
  <sheetViews>
    <sheetView zoomScale="213" workbookViewId="0">
      <selection activeCell="B1" sqref="B1"/>
    </sheetView>
  </sheetViews>
  <sheetFormatPr defaultRowHeight="14.4" x14ac:dyDescent="0.3"/>
  <sheetData>
    <row r="1" spans="1:3" x14ac:dyDescent="0.3">
      <c r="A1">
        <f ca="1">RAND()</f>
        <v>0.48731936038794699</v>
      </c>
      <c r="C1">
        <f ca="1">RANDBETWEEN(1,10)</f>
        <v>10</v>
      </c>
    </row>
    <row r="2" spans="1:3" x14ac:dyDescent="0.3">
      <c r="A2">
        <f t="shared" ref="A2:A6" ca="1" si="0">RAND()</f>
        <v>0.1483515149884832</v>
      </c>
      <c r="C2">
        <f t="shared" ref="C2:C7" ca="1" si="1">RANDBETWEEN(1,10)</f>
        <v>10</v>
      </c>
    </row>
    <row r="3" spans="1:3" x14ac:dyDescent="0.3">
      <c r="A3">
        <f t="shared" ca="1" si="0"/>
        <v>0.23198971666121249</v>
      </c>
      <c r="C3">
        <f t="shared" ca="1" si="1"/>
        <v>6</v>
      </c>
    </row>
    <row r="4" spans="1:3" x14ac:dyDescent="0.3">
      <c r="A4">
        <f t="shared" ca="1" si="0"/>
        <v>0.55544684141204737</v>
      </c>
      <c r="C4">
        <f t="shared" ca="1" si="1"/>
        <v>2</v>
      </c>
    </row>
    <row r="5" spans="1:3" x14ac:dyDescent="0.3">
      <c r="A5">
        <f t="shared" ca="1" si="0"/>
        <v>0.58267078096979608</v>
      </c>
      <c r="C5">
        <f t="shared" ca="1" si="1"/>
        <v>6</v>
      </c>
    </row>
    <row r="6" spans="1:3" x14ac:dyDescent="0.3">
      <c r="A6">
        <f t="shared" ca="1" si="0"/>
        <v>0.70618502995060806</v>
      </c>
      <c r="C6">
        <f t="shared" ca="1" si="1"/>
        <v>10</v>
      </c>
    </row>
    <row r="7" spans="1:3" x14ac:dyDescent="0.3">
      <c r="C7">
        <f t="shared" ca="1" si="1"/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95C9-80DC-40BD-B0D3-4C0FB48DC7B1}">
  <dimension ref="A1:F22"/>
  <sheetViews>
    <sheetView workbookViewId="0"/>
  </sheetViews>
  <sheetFormatPr defaultRowHeight="14.4" x14ac:dyDescent="0.3"/>
  <sheetData>
    <row r="1" spans="1:6" x14ac:dyDescent="0.3">
      <c r="A1" t="s">
        <v>15</v>
      </c>
      <c r="B1" t="s">
        <v>16</v>
      </c>
      <c r="C1" t="s">
        <v>64</v>
      </c>
    </row>
    <row r="2" spans="1:6" x14ac:dyDescent="0.3">
      <c r="A2" t="s">
        <v>65</v>
      </c>
      <c r="B2" t="s">
        <v>66</v>
      </c>
      <c r="C2">
        <v>305</v>
      </c>
      <c r="D2" t="str">
        <f>RIGHT(A2)</f>
        <v>y</v>
      </c>
      <c r="E2" t="str">
        <f>RIGHT(A2,3)</f>
        <v>key</v>
      </c>
      <c r="F2" t="str" cm="1">
        <f t="array" ref="F2:F20">RIGHT(A2:A20,3)</f>
        <v>key</v>
      </c>
    </row>
    <row r="3" spans="1:6" x14ac:dyDescent="0.3">
      <c r="A3" t="s">
        <v>67</v>
      </c>
      <c r="B3" t="s">
        <v>28</v>
      </c>
      <c r="C3">
        <v>510</v>
      </c>
      <c r="F3" t="str">
        <v>ath</v>
      </c>
    </row>
    <row r="4" spans="1:6" x14ac:dyDescent="0.3">
      <c r="A4" t="s">
        <v>68</v>
      </c>
      <c r="B4" t="s">
        <v>20</v>
      </c>
      <c r="C4">
        <v>490</v>
      </c>
      <c r="F4" t="str">
        <v>bel</v>
      </c>
    </row>
    <row r="5" spans="1:6" x14ac:dyDescent="0.3">
      <c r="A5" t="s">
        <v>69</v>
      </c>
      <c r="B5" t="s">
        <v>28</v>
      </c>
      <c r="C5">
        <v>335</v>
      </c>
      <c r="F5" t="str">
        <v>ool</v>
      </c>
    </row>
    <row r="6" spans="1:6" x14ac:dyDescent="0.3">
      <c r="A6" t="s">
        <v>70</v>
      </c>
      <c r="B6" t="s">
        <v>71</v>
      </c>
      <c r="C6">
        <v>465</v>
      </c>
      <c r="F6" t="str">
        <v>ton</v>
      </c>
    </row>
    <row r="7" spans="1:6" x14ac:dyDescent="0.3">
      <c r="A7" t="s">
        <v>72</v>
      </c>
      <c r="B7" t="s">
        <v>28</v>
      </c>
      <c r="C7">
        <v>475</v>
      </c>
      <c r="F7" t="str">
        <v>ong</v>
      </c>
    </row>
    <row r="8" spans="1:6" x14ac:dyDescent="0.3">
      <c r="A8" t="s">
        <v>73</v>
      </c>
      <c r="B8" t="s">
        <v>28</v>
      </c>
      <c r="C8">
        <v>525</v>
      </c>
      <c r="F8" t="str">
        <v>ter</v>
      </c>
    </row>
    <row r="9" spans="1:6" x14ac:dyDescent="0.3">
      <c r="A9" t="s">
        <v>74</v>
      </c>
      <c r="B9" t="s">
        <v>75</v>
      </c>
      <c r="C9">
        <v>385</v>
      </c>
      <c r="F9" t="str">
        <v>nix</v>
      </c>
    </row>
    <row r="10" spans="1:6" x14ac:dyDescent="0.3">
      <c r="A10" t="s">
        <v>76</v>
      </c>
      <c r="B10" t="s">
        <v>77</v>
      </c>
      <c r="C10">
        <v>420</v>
      </c>
      <c r="F10" t="str">
        <v>air</v>
      </c>
    </row>
    <row r="11" spans="1:6" x14ac:dyDescent="0.3">
      <c r="A11" t="s">
        <v>78</v>
      </c>
      <c r="B11" t="s">
        <v>79</v>
      </c>
      <c r="C11">
        <v>349</v>
      </c>
      <c r="F11" t="str">
        <v>tto</v>
      </c>
    </row>
    <row r="12" spans="1:6" x14ac:dyDescent="0.3">
      <c r="A12" t="s">
        <v>80</v>
      </c>
      <c r="B12" t="s">
        <v>79</v>
      </c>
      <c r="C12">
        <v>253</v>
      </c>
      <c r="F12" t="str">
        <v>ata</v>
      </c>
    </row>
    <row r="13" spans="1:6" x14ac:dyDescent="0.3">
      <c r="A13" t="s">
        <v>81</v>
      </c>
      <c r="B13" t="s">
        <v>82</v>
      </c>
      <c r="C13">
        <v>395</v>
      </c>
      <c r="F13" t="str">
        <v>ill</v>
      </c>
    </row>
    <row r="14" spans="1:6" x14ac:dyDescent="0.3">
      <c r="A14" t="s">
        <v>83</v>
      </c>
      <c r="B14" t="s">
        <v>79</v>
      </c>
      <c r="C14">
        <v>310</v>
      </c>
      <c r="F14" t="str">
        <v>duo</v>
      </c>
    </row>
    <row r="15" spans="1:6" x14ac:dyDescent="0.3">
      <c r="A15" t="s">
        <v>84</v>
      </c>
      <c r="B15" t="s">
        <v>28</v>
      </c>
      <c r="C15">
        <v>475</v>
      </c>
      <c r="F15" t="str">
        <v>ler</v>
      </c>
    </row>
    <row r="16" spans="1:6" x14ac:dyDescent="0.3">
      <c r="A16" t="s">
        <v>85</v>
      </c>
      <c r="B16" t="s">
        <v>86</v>
      </c>
      <c r="C16">
        <v>505</v>
      </c>
      <c r="F16" t="str">
        <v>een</v>
      </c>
    </row>
    <row r="17" spans="1:6" x14ac:dyDescent="0.3">
      <c r="A17" t="s">
        <v>87</v>
      </c>
      <c r="B17" t="s">
        <v>66</v>
      </c>
      <c r="C17">
        <v>455</v>
      </c>
      <c r="F17" t="str">
        <v>han</v>
      </c>
    </row>
    <row r="18" spans="1:6" x14ac:dyDescent="0.3">
      <c r="A18" t="s">
        <v>49</v>
      </c>
      <c r="B18" t="s">
        <v>24</v>
      </c>
      <c r="C18">
        <v>405</v>
      </c>
      <c r="F18" t="str">
        <v>eon</v>
      </c>
    </row>
    <row r="19" spans="1:6" x14ac:dyDescent="0.3">
      <c r="A19" t="s">
        <v>88</v>
      </c>
      <c r="B19" t="s">
        <v>86</v>
      </c>
      <c r="C19">
        <v>438</v>
      </c>
      <c r="F19" t="str">
        <v>bok</v>
      </c>
    </row>
    <row r="20" spans="1:6" x14ac:dyDescent="0.3">
      <c r="A20" t="s">
        <v>89</v>
      </c>
      <c r="B20" t="s">
        <v>90</v>
      </c>
      <c r="C20">
        <v>310</v>
      </c>
      <c r="F20" t="str">
        <v>tly</v>
      </c>
    </row>
    <row r="21" spans="1:6" x14ac:dyDescent="0.3">
      <c r="A21" t="s">
        <v>91</v>
      </c>
      <c r="B21" t="s">
        <v>28</v>
      </c>
      <c r="C21">
        <v>200</v>
      </c>
    </row>
    <row r="22" spans="1:6" x14ac:dyDescent="0.3">
      <c r="A22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276F-F9E1-4828-9ACB-7544C7319E6E}">
  <dimension ref="A1:G23"/>
  <sheetViews>
    <sheetView topLeftCell="A2" workbookViewId="0">
      <selection activeCell="E23" sqref="E23"/>
    </sheetView>
  </sheetViews>
  <sheetFormatPr defaultRowHeight="14.4" x14ac:dyDescent="0.3"/>
  <sheetData>
    <row r="1" spans="1:7" x14ac:dyDescent="0.3">
      <c r="A1" t="s">
        <v>160</v>
      </c>
      <c r="B1" t="s">
        <v>161</v>
      </c>
      <c r="C1" t="s">
        <v>16</v>
      </c>
      <c r="D1" t="s">
        <v>93</v>
      </c>
      <c r="E1" t="s">
        <v>13</v>
      </c>
    </row>
    <row r="2" spans="1:7" x14ac:dyDescent="0.3">
      <c r="A2">
        <v>1</v>
      </c>
      <c r="B2" t="s">
        <v>162</v>
      </c>
      <c r="C2" t="s">
        <v>20</v>
      </c>
      <c r="D2" t="s">
        <v>86</v>
      </c>
      <c r="E2">
        <v>318</v>
      </c>
    </row>
    <row r="3" spans="1:7" x14ac:dyDescent="0.3">
      <c r="A3">
        <v>2</v>
      </c>
      <c r="B3" t="s">
        <v>163</v>
      </c>
      <c r="C3" t="s">
        <v>20</v>
      </c>
      <c r="D3" t="s">
        <v>86</v>
      </c>
      <c r="E3">
        <v>405</v>
      </c>
    </row>
    <row r="4" spans="1:7" x14ac:dyDescent="0.3">
      <c r="A4">
        <v>3</v>
      </c>
      <c r="B4" t="s">
        <v>164</v>
      </c>
      <c r="C4" t="s">
        <v>20</v>
      </c>
      <c r="D4" t="s">
        <v>86</v>
      </c>
      <c r="E4">
        <v>525</v>
      </c>
    </row>
    <row r="5" spans="1:7" x14ac:dyDescent="0.3">
      <c r="A5">
        <v>4</v>
      </c>
      <c r="B5" t="s">
        <v>165</v>
      </c>
      <c r="C5" t="s">
        <v>24</v>
      </c>
      <c r="E5">
        <v>309</v>
      </c>
      <c r="G5" t="s">
        <v>166</v>
      </c>
    </row>
    <row r="6" spans="1:7" x14ac:dyDescent="0.3">
      <c r="A6">
        <v>5</v>
      </c>
      <c r="B6" t="s">
        <v>167</v>
      </c>
      <c r="C6" t="s">
        <v>24</v>
      </c>
      <c r="E6">
        <v>405</v>
      </c>
    </row>
    <row r="7" spans="1:7" x14ac:dyDescent="0.3">
      <c r="A7">
        <v>6</v>
      </c>
      <c r="B7" t="s">
        <v>168</v>
      </c>
      <c r="C7" t="s">
        <v>24</v>
      </c>
      <c r="D7" t="s">
        <v>97</v>
      </c>
      <c r="E7">
        <v>534</v>
      </c>
    </row>
    <row r="8" spans="1:7" x14ac:dyDescent="0.3">
      <c r="A8">
        <v>7</v>
      </c>
      <c r="B8" t="s">
        <v>169</v>
      </c>
      <c r="C8" t="s">
        <v>28</v>
      </c>
      <c r="E8">
        <v>314</v>
      </c>
    </row>
    <row r="9" spans="1:7" x14ac:dyDescent="0.3">
      <c r="A9">
        <v>8</v>
      </c>
      <c r="B9" t="s">
        <v>170</v>
      </c>
      <c r="C9" t="s">
        <v>28</v>
      </c>
      <c r="E9">
        <v>405</v>
      </c>
    </row>
    <row r="10" spans="1:7" x14ac:dyDescent="0.3">
      <c r="A10">
        <v>9</v>
      </c>
      <c r="B10" t="s">
        <v>171</v>
      </c>
      <c r="C10" t="s">
        <v>28</v>
      </c>
      <c r="E10">
        <v>530</v>
      </c>
    </row>
    <row r="11" spans="1:7" x14ac:dyDescent="0.3">
      <c r="A11">
        <v>10</v>
      </c>
      <c r="B11" t="s">
        <v>172</v>
      </c>
      <c r="C11" t="s">
        <v>82</v>
      </c>
      <c r="E11">
        <v>195</v>
      </c>
    </row>
    <row r="12" spans="1:7" x14ac:dyDescent="0.3">
      <c r="A12">
        <v>11</v>
      </c>
      <c r="B12" t="s">
        <v>173</v>
      </c>
      <c r="C12" t="s">
        <v>82</v>
      </c>
      <c r="E12">
        <v>205</v>
      </c>
    </row>
    <row r="13" spans="1:7" x14ac:dyDescent="0.3">
      <c r="A13">
        <v>12</v>
      </c>
      <c r="B13" t="s">
        <v>174</v>
      </c>
      <c r="C13" t="s">
        <v>82</v>
      </c>
      <c r="D13" t="s">
        <v>97</v>
      </c>
      <c r="E13">
        <v>395</v>
      </c>
    </row>
    <row r="14" spans="1:7" x14ac:dyDescent="0.3">
      <c r="A14">
        <v>13</v>
      </c>
      <c r="B14" t="s">
        <v>175</v>
      </c>
      <c r="C14" t="s">
        <v>82</v>
      </c>
      <c r="D14" t="s">
        <v>86</v>
      </c>
      <c r="E14">
        <v>195</v>
      </c>
    </row>
    <row r="15" spans="1:7" x14ac:dyDescent="0.3">
      <c r="A15">
        <v>14</v>
      </c>
      <c r="B15" t="s">
        <v>176</v>
      </c>
      <c r="C15" t="s">
        <v>82</v>
      </c>
      <c r="D15" t="s">
        <v>86</v>
      </c>
      <c r="E15">
        <v>205</v>
      </c>
    </row>
    <row r="16" spans="1:7" x14ac:dyDescent="0.3">
      <c r="A16">
        <v>15</v>
      </c>
      <c r="B16" t="s">
        <v>177</v>
      </c>
      <c r="C16" t="s">
        <v>82</v>
      </c>
      <c r="D16" t="s">
        <v>86</v>
      </c>
      <c r="E16">
        <v>395</v>
      </c>
    </row>
    <row r="17" spans="1:5" x14ac:dyDescent="0.3">
      <c r="A17">
        <v>16</v>
      </c>
      <c r="B17" t="s">
        <v>178</v>
      </c>
      <c r="C17" t="s">
        <v>79</v>
      </c>
      <c r="D17" t="s">
        <v>97</v>
      </c>
      <c r="E17">
        <v>251</v>
      </c>
    </row>
    <row r="18" spans="1:5" x14ac:dyDescent="0.3">
      <c r="A18">
        <v>17</v>
      </c>
      <c r="B18" t="s">
        <v>179</v>
      </c>
      <c r="C18" t="s">
        <v>79</v>
      </c>
      <c r="D18" t="s">
        <v>97</v>
      </c>
      <c r="E18">
        <v>349</v>
      </c>
    </row>
    <row r="19" spans="1:5" x14ac:dyDescent="0.3">
      <c r="A19">
        <v>18</v>
      </c>
      <c r="B19" t="s">
        <v>180</v>
      </c>
      <c r="C19" t="s">
        <v>79</v>
      </c>
      <c r="D19" t="s">
        <v>97</v>
      </c>
      <c r="E19">
        <v>479</v>
      </c>
    </row>
    <row r="20" spans="1:5" x14ac:dyDescent="0.3">
      <c r="A20">
        <v>19</v>
      </c>
      <c r="B20" t="s">
        <v>181</v>
      </c>
      <c r="C20" t="s">
        <v>79</v>
      </c>
      <c r="E20">
        <v>253</v>
      </c>
    </row>
    <row r="21" spans="1:5" x14ac:dyDescent="0.3">
      <c r="A21">
        <v>20</v>
      </c>
      <c r="B21" t="s">
        <v>182</v>
      </c>
      <c r="C21" t="s">
        <v>79</v>
      </c>
      <c r="E21">
        <v>413</v>
      </c>
    </row>
    <row r="22" spans="1:5" x14ac:dyDescent="0.3">
      <c r="A22" t="s">
        <v>31</v>
      </c>
    </row>
    <row r="23" spans="1:5" x14ac:dyDescent="0.3">
      <c r="E23">
        <f>_xlfn.STDEV.S(E2:E21)</f>
        <v>113.23194639416266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8921-3FE1-427C-8273-6B0C6821409F}">
  <dimension ref="A1:D11"/>
  <sheetViews>
    <sheetView workbookViewId="0"/>
  </sheetViews>
  <sheetFormatPr defaultRowHeight="14.4" x14ac:dyDescent="0.3"/>
  <sheetData>
    <row r="1" spans="1:4" x14ac:dyDescent="0.3">
      <c r="A1" t="s">
        <v>15</v>
      </c>
      <c r="B1" t="s">
        <v>16</v>
      </c>
      <c r="C1" t="s">
        <v>93</v>
      </c>
      <c r="D1" t="s">
        <v>64</v>
      </c>
    </row>
    <row r="2" spans="1:4" x14ac:dyDescent="0.3">
      <c r="A2" t="s">
        <v>65</v>
      </c>
      <c r="B2" t="s">
        <v>66</v>
      </c>
      <c r="D2">
        <v>305</v>
      </c>
    </row>
    <row r="3" spans="1:4" x14ac:dyDescent="0.3">
      <c r="A3" t="s">
        <v>70</v>
      </c>
      <c r="B3" t="s">
        <v>71</v>
      </c>
      <c r="C3" t="s">
        <v>94</v>
      </c>
      <c r="D3">
        <v>465</v>
      </c>
    </row>
    <row r="4" spans="1:4" x14ac:dyDescent="0.3">
      <c r="A4" t="s">
        <v>74</v>
      </c>
      <c r="B4" t="s">
        <v>75</v>
      </c>
      <c r="C4" t="s">
        <v>96</v>
      </c>
      <c r="D4">
        <v>385</v>
      </c>
    </row>
    <row r="5" spans="1:4" x14ac:dyDescent="0.3">
      <c r="A5" t="s">
        <v>76</v>
      </c>
      <c r="B5" t="s">
        <v>77</v>
      </c>
      <c r="D5">
        <v>420</v>
      </c>
    </row>
    <row r="6" spans="1:4" x14ac:dyDescent="0.3">
      <c r="A6" t="s">
        <v>78</v>
      </c>
      <c r="B6" t="s">
        <v>79</v>
      </c>
      <c r="C6" t="s">
        <v>97</v>
      </c>
      <c r="D6">
        <v>349</v>
      </c>
    </row>
    <row r="7" spans="1:4" x14ac:dyDescent="0.3">
      <c r="A7" t="s">
        <v>80</v>
      </c>
      <c r="B7" t="s">
        <v>79</v>
      </c>
      <c r="D7">
        <v>253</v>
      </c>
    </row>
    <row r="8" spans="1:4" x14ac:dyDescent="0.3">
      <c r="A8" t="s">
        <v>49</v>
      </c>
      <c r="B8" t="s">
        <v>24</v>
      </c>
      <c r="D8">
        <v>405</v>
      </c>
    </row>
    <row r="9" spans="1:4" x14ac:dyDescent="0.3">
      <c r="A9" t="s">
        <v>89</v>
      </c>
      <c r="B9" t="s">
        <v>90</v>
      </c>
      <c r="C9" t="s">
        <v>86</v>
      </c>
      <c r="D9">
        <v>310</v>
      </c>
    </row>
    <row r="10" spans="1:4" x14ac:dyDescent="0.3">
      <c r="A10" t="s">
        <v>91</v>
      </c>
      <c r="B10" t="s">
        <v>28</v>
      </c>
      <c r="D10">
        <v>-152</v>
      </c>
    </row>
    <row r="11" spans="1:4" x14ac:dyDescent="0.3">
      <c r="A11" t="s">
        <v>31</v>
      </c>
      <c r="D11">
        <f>SUM(D2:D10)</f>
        <v>2740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BDFB-5A05-47FD-AADF-28634BDD66DC}">
  <dimension ref="A1:F11"/>
  <sheetViews>
    <sheetView workbookViewId="0">
      <selection activeCell="E5" sqref="E5"/>
    </sheetView>
  </sheetViews>
  <sheetFormatPr defaultRowHeight="14.4" x14ac:dyDescent="0.3"/>
  <sheetData>
    <row r="1" spans="1:6" x14ac:dyDescent="0.3">
      <c r="A1" t="s">
        <v>15</v>
      </c>
      <c r="B1" t="s">
        <v>16</v>
      </c>
      <c r="C1" t="s">
        <v>13</v>
      </c>
    </row>
    <row r="2" spans="1:6" x14ac:dyDescent="0.3">
      <c r="A2" t="s">
        <v>43</v>
      </c>
      <c r="B2" t="s">
        <v>20</v>
      </c>
      <c r="C2">
        <v>318</v>
      </c>
      <c r="E2" t="s">
        <v>44</v>
      </c>
      <c r="F2" t="s">
        <v>183</v>
      </c>
    </row>
    <row r="3" spans="1:6" x14ac:dyDescent="0.3">
      <c r="A3" t="s">
        <v>46</v>
      </c>
      <c r="B3" t="s">
        <v>20</v>
      </c>
      <c r="C3">
        <v>405</v>
      </c>
      <c r="E3" t="s">
        <v>20</v>
      </c>
      <c r="F3">
        <f>SUMIF(B2:B10,E3,C2:C10)</f>
        <v>1248</v>
      </c>
    </row>
    <row r="4" spans="1:6" x14ac:dyDescent="0.3">
      <c r="A4" t="s">
        <v>47</v>
      </c>
      <c r="B4" t="s">
        <v>20</v>
      </c>
      <c r="C4">
        <v>525</v>
      </c>
      <c r="E4" t="s">
        <v>24</v>
      </c>
      <c r="F4">
        <f t="shared" ref="F4:F5" si="0">SUMIF(B3:B11,E4,C3:C11)</f>
        <v>1248</v>
      </c>
    </row>
    <row r="5" spans="1:6" x14ac:dyDescent="0.3">
      <c r="A5" t="s">
        <v>48</v>
      </c>
      <c r="B5" t="s">
        <v>24</v>
      </c>
      <c r="C5">
        <v>309</v>
      </c>
      <c r="E5" t="s">
        <v>28</v>
      </c>
      <c r="F5">
        <f t="shared" si="0"/>
        <v>1249</v>
      </c>
    </row>
    <row r="6" spans="1:6" x14ac:dyDescent="0.3">
      <c r="A6" t="s">
        <v>49</v>
      </c>
      <c r="B6" t="s">
        <v>24</v>
      </c>
      <c r="C6">
        <v>405</v>
      </c>
    </row>
    <row r="7" spans="1:6" x14ac:dyDescent="0.3">
      <c r="A7" t="s">
        <v>50</v>
      </c>
      <c r="B7" t="s">
        <v>24</v>
      </c>
      <c r="C7">
        <v>534</v>
      </c>
    </row>
    <row r="8" spans="1:6" x14ac:dyDescent="0.3">
      <c r="A8" t="s">
        <v>51</v>
      </c>
      <c r="B8" t="s">
        <v>28</v>
      </c>
      <c r="C8">
        <v>314</v>
      </c>
    </row>
    <row r="9" spans="1:6" x14ac:dyDescent="0.3">
      <c r="A9" t="s">
        <v>52</v>
      </c>
      <c r="B9" t="s">
        <v>28</v>
      </c>
      <c r="C9">
        <v>405</v>
      </c>
    </row>
    <row r="10" spans="1:6" x14ac:dyDescent="0.3">
      <c r="A10" t="s">
        <v>53</v>
      </c>
      <c r="B10" t="s">
        <v>28</v>
      </c>
      <c r="C10">
        <v>530</v>
      </c>
    </row>
    <row r="11" spans="1:6" x14ac:dyDescent="0.3">
      <c r="A11" t="s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776E-2789-4CF7-B1EC-07EB6C20D014}">
  <dimension ref="A1:F21"/>
  <sheetViews>
    <sheetView workbookViewId="0">
      <selection activeCell="E4" sqref="E4"/>
    </sheetView>
  </sheetViews>
  <sheetFormatPr defaultRowHeight="14.4" x14ac:dyDescent="0.3"/>
  <sheetData>
    <row r="1" spans="1:6" x14ac:dyDescent="0.3">
      <c r="A1" t="s">
        <v>65</v>
      </c>
      <c r="B1" t="s">
        <v>184</v>
      </c>
      <c r="C1">
        <v>305</v>
      </c>
      <c r="E1" t="str" cm="1">
        <f t="array" ref="E1:F21">TRIM(A1:B21)</f>
        <v>Mankey</v>
      </c>
      <c r="F1" t="str">
        <v>Fighting</v>
      </c>
    </row>
    <row r="2" spans="1:6" x14ac:dyDescent="0.3">
      <c r="A2" t="s">
        <v>185</v>
      </c>
      <c r="B2" t="s">
        <v>28</v>
      </c>
      <c r="C2">
        <v>510</v>
      </c>
      <c r="E2" t="str">
        <v>Poliwrath</v>
      </c>
      <c r="F2" t="str">
        <v>Water</v>
      </c>
    </row>
    <row r="3" spans="1:6" x14ac:dyDescent="0.3">
      <c r="A3" t="s">
        <v>68</v>
      </c>
      <c r="B3" t="s">
        <v>186</v>
      </c>
      <c r="C3">
        <v>490</v>
      </c>
      <c r="E3" t="str">
        <v>Victreebel</v>
      </c>
      <c r="F3" t="str">
        <v>Grass</v>
      </c>
    </row>
    <row r="4" spans="1:6" x14ac:dyDescent="0.3">
      <c r="A4" t="s">
        <v>187</v>
      </c>
      <c r="B4" t="s">
        <v>188</v>
      </c>
      <c r="C4">
        <v>335</v>
      </c>
      <c r="E4" t="str">
        <v>Tentacool</v>
      </c>
      <c r="F4" t="str">
        <v>Water</v>
      </c>
    </row>
    <row r="5" spans="1:6" x14ac:dyDescent="0.3">
      <c r="A5" t="s">
        <v>70</v>
      </c>
      <c r="B5" t="s">
        <v>189</v>
      </c>
      <c r="C5">
        <v>465</v>
      </c>
      <c r="E5" t="str">
        <v>Magneton</v>
      </c>
      <c r="F5" t="str">
        <v>Electric</v>
      </c>
    </row>
    <row r="6" spans="1:6" x14ac:dyDescent="0.3">
      <c r="A6" t="s">
        <v>72</v>
      </c>
      <c r="B6" t="s">
        <v>28</v>
      </c>
      <c r="C6">
        <v>475</v>
      </c>
      <c r="E6" t="str">
        <v>Dewgong</v>
      </c>
      <c r="F6" t="str">
        <v>Water</v>
      </c>
    </row>
    <row r="7" spans="1:6" x14ac:dyDescent="0.3">
      <c r="A7" t="s">
        <v>190</v>
      </c>
      <c r="B7" t="s">
        <v>191</v>
      </c>
      <c r="C7">
        <v>525</v>
      </c>
      <c r="E7" t="str">
        <v>Cloyster</v>
      </c>
      <c r="F7" t="str">
        <v>Water</v>
      </c>
    </row>
    <row r="8" spans="1:6" x14ac:dyDescent="0.3">
      <c r="A8" t="s">
        <v>192</v>
      </c>
      <c r="B8" t="s">
        <v>75</v>
      </c>
      <c r="C8">
        <v>385</v>
      </c>
      <c r="E8" t="str">
        <v>Onix</v>
      </c>
      <c r="F8" t="str">
        <v>Rock</v>
      </c>
    </row>
    <row r="9" spans="1:6" x14ac:dyDescent="0.3">
      <c r="A9" t="s">
        <v>193</v>
      </c>
      <c r="B9" t="s">
        <v>77</v>
      </c>
      <c r="C9">
        <v>420</v>
      </c>
      <c r="E9" t="str">
        <v>Dragonair</v>
      </c>
      <c r="F9" t="str">
        <v>Dragon</v>
      </c>
    </row>
    <row r="10" spans="1:6" x14ac:dyDescent="0.3">
      <c r="A10" t="s">
        <v>194</v>
      </c>
      <c r="B10" t="s">
        <v>195</v>
      </c>
      <c r="C10">
        <v>349</v>
      </c>
      <c r="E10" t="str">
        <v>Pidgeotto</v>
      </c>
      <c r="F10" t="str">
        <v>Normal</v>
      </c>
    </row>
    <row r="11" spans="1:6" x14ac:dyDescent="0.3">
      <c r="A11" t="s">
        <v>80</v>
      </c>
      <c r="B11" t="s">
        <v>196</v>
      </c>
      <c r="C11">
        <v>253</v>
      </c>
      <c r="E11" t="str">
        <v>Rattata</v>
      </c>
      <c r="F11" t="str">
        <v>Normal</v>
      </c>
    </row>
    <row r="12" spans="1:6" x14ac:dyDescent="0.3">
      <c r="A12" t="s">
        <v>81</v>
      </c>
      <c r="B12" t="s">
        <v>82</v>
      </c>
      <c r="C12">
        <v>395</v>
      </c>
      <c r="E12" t="str">
        <v>Beedrill</v>
      </c>
      <c r="F12" t="str">
        <v>Bug</v>
      </c>
    </row>
    <row r="13" spans="1:6" x14ac:dyDescent="0.3">
      <c r="A13" t="s">
        <v>83</v>
      </c>
      <c r="B13" t="s">
        <v>197</v>
      </c>
      <c r="C13">
        <v>310</v>
      </c>
      <c r="E13" t="str">
        <v>Doduo</v>
      </c>
      <c r="F13" t="str">
        <v>Normal</v>
      </c>
    </row>
    <row r="14" spans="1:6" x14ac:dyDescent="0.3">
      <c r="A14" t="s">
        <v>84</v>
      </c>
      <c r="B14" t="s">
        <v>28</v>
      </c>
      <c r="C14">
        <v>475</v>
      </c>
      <c r="E14" t="str">
        <v>Kingler</v>
      </c>
      <c r="F14" t="str">
        <v>Water</v>
      </c>
    </row>
    <row r="15" spans="1:6" x14ac:dyDescent="0.3">
      <c r="A15" t="s">
        <v>85</v>
      </c>
      <c r="B15" t="s">
        <v>198</v>
      </c>
      <c r="C15">
        <v>505</v>
      </c>
      <c r="E15" t="str">
        <v>Nidoqueen</v>
      </c>
      <c r="F15" t="str">
        <v>Poison</v>
      </c>
    </row>
    <row r="16" spans="1:6" x14ac:dyDescent="0.3">
      <c r="A16" t="s">
        <v>87</v>
      </c>
      <c r="B16" t="s">
        <v>66</v>
      </c>
      <c r="C16">
        <v>455</v>
      </c>
      <c r="E16" t="str">
        <v>Hitmonchan</v>
      </c>
      <c r="F16" t="str">
        <v>Fighting</v>
      </c>
    </row>
    <row r="17" spans="1:6" x14ac:dyDescent="0.3">
      <c r="A17" t="s">
        <v>25</v>
      </c>
      <c r="B17" t="s">
        <v>24</v>
      </c>
      <c r="C17">
        <v>405</v>
      </c>
      <c r="E17" t="str">
        <v>Charmeleon</v>
      </c>
      <c r="F17" t="str">
        <v>Fire</v>
      </c>
    </row>
    <row r="18" spans="1:6" x14ac:dyDescent="0.3">
      <c r="A18" t="s">
        <v>88</v>
      </c>
      <c r="B18" t="s">
        <v>86</v>
      </c>
      <c r="C18">
        <v>438</v>
      </c>
      <c r="E18" t="str">
        <v>Arbok</v>
      </c>
      <c r="F18" t="str">
        <v>Poison</v>
      </c>
    </row>
    <row r="19" spans="1:6" x14ac:dyDescent="0.3">
      <c r="A19" t="s">
        <v>89</v>
      </c>
      <c r="B19" t="s">
        <v>199</v>
      </c>
      <c r="C19">
        <v>310</v>
      </c>
      <c r="E19" t="str">
        <v>Gastly</v>
      </c>
      <c r="F19" t="str">
        <v>Ghost</v>
      </c>
    </row>
    <row r="20" spans="1:6" x14ac:dyDescent="0.3">
      <c r="A20" t="s">
        <v>200</v>
      </c>
      <c r="B20" t="s">
        <v>28</v>
      </c>
      <c r="C20">
        <v>200</v>
      </c>
      <c r="E20" t="str">
        <v>Magikarp</v>
      </c>
      <c r="F20" t="str">
        <v>Water</v>
      </c>
    </row>
    <row r="21" spans="1:6" x14ac:dyDescent="0.3">
      <c r="A21" t="s">
        <v>31</v>
      </c>
      <c r="E21" t="str">
        <v/>
      </c>
      <c r="F21" t="str">
        <v/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2526-6F41-445B-A92B-9139ED0F1D5B}">
  <dimension ref="A1:D11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15</v>
      </c>
      <c r="B1" t="s">
        <v>16</v>
      </c>
      <c r="C1" t="s">
        <v>201</v>
      </c>
      <c r="D1" t="s">
        <v>202</v>
      </c>
    </row>
    <row r="2" spans="1:4" x14ac:dyDescent="0.3">
      <c r="A2" t="s">
        <v>43</v>
      </c>
      <c r="B2" t="s">
        <v>20</v>
      </c>
      <c r="C2">
        <v>45</v>
      </c>
      <c r="D2" t="b">
        <f>_xlfn.XOR(B2="Fire",C2&lt;60)</f>
        <v>1</v>
      </c>
    </row>
    <row r="3" spans="1:4" x14ac:dyDescent="0.3">
      <c r="A3" t="s">
        <v>46</v>
      </c>
      <c r="B3" t="s">
        <v>20</v>
      </c>
      <c r="C3">
        <v>60</v>
      </c>
      <c r="D3" t="b">
        <f t="shared" ref="D3:D11" si="0">_xlfn.XOR(B3="Fire",C3&lt;60)</f>
        <v>0</v>
      </c>
    </row>
    <row r="4" spans="1:4" x14ac:dyDescent="0.3">
      <c r="A4" t="s">
        <v>47</v>
      </c>
      <c r="B4" t="s">
        <v>20</v>
      </c>
      <c r="C4">
        <v>80</v>
      </c>
      <c r="D4" t="b">
        <f t="shared" si="0"/>
        <v>0</v>
      </c>
    </row>
    <row r="5" spans="1:4" x14ac:dyDescent="0.3">
      <c r="A5" t="s">
        <v>48</v>
      </c>
      <c r="B5" t="s">
        <v>24</v>
      </c>
      <c r="C5">
        <v>39</v>
      </c>
      <c r="D5" t="b">
        <f t="shared" si="0"/>
        <v>0</v>
      </c>
    </row>
    <row r="6" spans="1:4" x14ac:dyDescent="0.3">
      <c r="A6" t="s">
        <v>49</v>
      </c>
      <c r="B6" t="s">
        <v>24</v>
      </c>
      <c r="C6">
        <v>58</v>
      </c>
      <c r="D6" t="b">
        <f t="shared" si="0"/>
        <v>0</v>
      </c>
    </row>
    <row r="7" spans="1:4" x14ac:dyDescent="0.3">
      <c r="A7" t="s">
        <v>50</v>
      </c>
      <c r="B7" t="s">
        <v>24</v>
      </c>
      <c r="C7">
        <v>78</v>
      </c>
      <c r="D7" t="b">
        <f t="shared" si="0"/>
        <v>1</v>
      </c>
    </row>
    <row r="8" spans="1:4" x14ac:dyDescent="0.3">
      <c r="A8" t="s">
        <v>51</v>
      </c>
      <c r="B8" t="s">
        <v>28</v>
      </c>
      <c r="C8">
        <v>44</v>
      </c>
      <c r="D8" t="b">
        <f t="shared" si="0"/>
        <v>1</v>
      </c>
    </row>
    <row r="9" spans="1:4" x14ac:dyDescent="0.3">
      <c r="A9" t="s">
        <v>52</v>
      </c>
      <c r="B9" t="s">
        <v>28</v>
      </c>
      <c r="C9">
        <v>59</v>
      </c>
      <c r="D9" t="b">
        <f t="shared" si="0"/>
        <v>1</v>
      </c>
    </row>
    <row r="10" spans="1:4" x14ac:dyDescent="0.3">
      <c r="A10" t="s">
        <v>53</v>
      </c>
      <c r="B10" t="s">
        <v>28</v>
      </c>
      <c r="C10">
        <v>79</v>
      </c>
      <c r="D10" t="b">
        <f t="shared" si="0"/>
        <v>0</v>
      </c>
    </row>
    <row r="11" spans="1:4" x14ac:dyDescent="0.3">
      <c r="A11" t="s">
        <v>31</v>
      </c>
      <c r="D11" t="b">
        <f t="shared" si="0"/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F59D-7BDD-42F2-957F-CD162F1B2CAF}">
  <dimension ref="A1:D1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15</v>
      </c>
      <c r="B1" t="s">
        <v>16</v>
      </c>
      <c r="C1" t="s">
        <v>201</v>
      </c>
      <c r="D1" t="s">
        <v>202</v>
      </c>
    </row>
    <row r="2" spans="1:4" x14ac:dyDescent="0.3">
      <c r="A2" t="s">
        <v>43</v>
      </c>
      <c r="B2" t="s">
        <v>20</v>
      </c>
      <c r="C2">
        <v>45</v>
      </c>
      <c r="D2" t="str">
        <f>IF(_xlfn.XOR(B2="Fire",C2&lt;60),"Yes","No")</f>
        <v>Yes</v>
      </c>
    </row>
    <row r="3" spans="1:4" x14ac:dyDescent="0.3">
      <c r="A3" t="s">
        <v>46</v>
      </c>
      <c r="B3" t="s">
        <v>20</v>
      </c>
      <c r="C3">
        <v>60</v>
      </c>
      <c r="D3" t="str">
        <f t="shared" ref="D3:D11" si="0">IF(_xlfn.XOR(B3="Fire",C3&lt;60),"Yes","No")</f>
        <v>No</v>
      </c>
    </row>
    <row r="4" spans="1:4" x14ac:dyDescent="0.3">
      <c r="A4" t="s">
        <v>47</v>
      </c>
      <c r="B4" t="s">
        <v>20</v>
      </c>
      <c r="C4">
        <v>80</v>
      </c>
      <c r="D4" t="str">
        <f t="shared" si="0"/>
        <v>No</v>
      </c>
    </row>
    <row r="5" spans="1:4" x14ac:dyDescent="0.3">
      <c r="A5" t="s">
        <v>48</v>
      </c>
      <c r="B5" t="s">
        <v>24</v>
      </c>
      <c r="C5">
        <v>39</v>
      </c>
      <c r="D5" t="str">
        <f t="shared" si="0"/>
        <v>No</v>
      </c>
    </row>
    <row r="6" spans="1:4" x14ac:dyDescent="0.3">
      <c r="A6" t="s">
        <v>49</v>
      </c>
      <c r="B6" t="s">
        <v>24</v>
      </c>
      <c r="C6">
        <v>58</v>
      </c>
      <c r="D6" t="str">
        <f t="shared" si="0"/>
        <v>No</v>
      </c>
    </row>
    <row r="7" spans="1:4" x14ac:dyDescent="0.3">
      <c r="A7" t="s">
        <v>50</v>
      </c>
      <c r="B7" t="s">
        <v>24</v>
      </c>
      <c r="C7">
        <v>78</v>
      </c>
      <c r="D7" t="str">
        <f t="shared" si="0"/>
        <v>Yes</v>
      </c>
    </row>
    <row r="8" spans="1:4" x14ac:dyDescent="0.3">
      <c r="A8" t="s">
        <v>51</v>
      </c>
      <c r="B8" t="s">
        <v>28</v>
      </c>
      <c r="C8">
        <v>44</v>
      </c>
      <c r="D8" t="str">
        <f t="shared" si="0"/>
        <v>Yes</v>
      </c>
    </row>
    <row r="9" spans="1:4" x14ac:dyDescent="0.3">
      <c r="A9" t="s">
        <v>52</v>
      </c>
      <c r="B9" t="s">
        <v>28</v>
      </c>
      <c r="C9">
        <v>59</v>
      </c>
      <c r="D9" t="str">
        <f t="shared" si="0"/>
        <v>Yes</v>
      </c>
    </row>
    <row r="10" spans="1:4" x14ac:dyDescent="0.3">
      <c r="A10" t="s">
        <v>53</v>
      </c>
      <c r="B10" t="s">
        <v>28</v>
      </c>
      <c r="C10">
        <v>79</v>
      </c>
      <c r="D10" t="str">
        <f t="shared" si="0"/>
        <v>No</v>
      </c>
    </row>
    <row r="11" spans="1:4" x14ac:dyDescent="0.3">
      <c r="A11" t="s">
        <v>31</v>
      </c>
      <c r="D11" t="str">
        <f t="shared" si="0"/>
        <v>Yes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If AND</vt:lpstr>
      <vt:lpstr>Average</vt:lpstr>
      <vt:lpstr>Averageif</vt:lpstr>
      <vt:lpstr>average ifs</vt:lpstr>
      <vt:lpstr>Concat</vt:lpstr>
      <vt:lpstr>Count</vt:lpstr>
      <vt:lpstr>COUNTA</vt:lpstr>
      <vt:lpstr>Count Blank</vt:lpstr>
      <vt:lpstr>Count If</vt:lpstr>
      <vt:lpstr>If</vt:lpstr>
      <vt:lpstr>IFS</vt:lpstr>
      <vt:lpstr>Left</vt:lpstr>
      <vt:lpstr>Lower &amp; Upper</vt:lpstr>
      <vt:lpstr>Max</vt:lpstr>
      <vt:lpstr>Median</vt:lpstr>
      <vt:lpstr>Min</vt:lpstr>
      <vt:lpstr>Mode</vt:lpstr>
      <vt:lpstr>NPV</vt:lpstr>
      <vt:lpstr>OR</vt:lpstr>
      <vt:lpstr>If Or</vt:lpstr>
      <vt:lpstr>Rand</vt:lpstr>
      <vt:lpstr>Right</vt:lpstr>
      <vt:lpstr>STDEV.S</vt:lpstr>
      <vt:lpstr>SUM</vt:lpstr>
      <vt:lpstr>SUMIF</vt:lpstr>
      <vt:lpstr>TRIM</vt:lpstr>
      <vt:lpstr>XOR</vt:lpstr>
      <vt:lpstr>IF XOR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Boddapati</dc:creator>
  <cp:lastModifiedBy>Kanchana Boddapati</cp:lastModifiedBy>
  <dcterms:created xsi:type="dcterms:W3CDTF">2024-12-23T05:09:16Z</dcterms:created>
  <dcterms:modified xsi:type="dcterms:W3CDTF">2024-12-27T11:23:22Z</dcterms:modified>
</cp:coreProperties>
</file>