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rafae\Documents\exercicios-excel\Excel\"/>
    </mc:Choice>
  </mc:AlternateContent>
  <xr:revisionPtr revIDLastSave="0" documentId="13_ncr:1_{4CD5F6BB-9B0A-4B9F-8131-8E583AC62FD5}" xr6:coauthVersionLast="44" xr6:coauthVersionMax="44" xr10:uidLastSave="{00000000-0000-0000-0000-000000000000}"/>
  <bookViews>
    <workbookView xWindow="-120" yWindow="-120" windowWidth="20730" windowHeight="11760" activeTab="4" xr2:uid="{00000000-000D-0000-FFFF-FFFF00000000}"/>
  </bookViews>
  <sheets>
    <sheet name="Planilha1" sheetId="1" r:id="rId1"/>
    <sheet name="Planilha2" sheetId="2" r:id="rId2"/>
    <sheet name="Planilha3" sheetId="3" r:id="rId3"/>
    <sheet name="Planilha4" sheetId="4" r:id="rId4"/>
    <sheet name="Planilha5" sheetId="5" r:id="rId5"/>
  </sheets>
  <definedNames>
    <definedName name="solver_adj" localSheetId="3" hidden="1">Planilha4!$C$10:$C$20</definedName>
    <definedName name="solver_cvg" localSheetId="3" hidden="1">0.0001</definedName>
    <definedName name="solver_drv" localSheetId="3" hidden="1">1</definedName>
    <definedName name="solver_eng" localSheetId="3" hidden="1">1</definedName>
    <definedName name="solver_est" localSheetId="3" hidden="1">1</definedName>
    <definedName name="solver_itr" localSheetId="3" hidden="1">2147483647</definedName>
    <definedName name="solver_lhs1" localSheetId="3" hidden="1">Planilha4!$C$18</definedName>
    <definedName name="solver_lhs2" localSheetId="3" hidden="1">Planilha4!$C$19</definedName>
    <definedName name="solver_mip" localSheetId="3" hidden="1">2147483647</definedName>
    <definedName name="solver_mni" localSheetId="3" hidden="1">30</definedName>
    <definedName name="solver_mrt" localSheetId="3" hidden="1">0.075</definedName>
    <definedName name="solver_msl" localSheetId="3" hidden="1">2</definedName>
    <definedName name="solver_neg" localSheetId="3" hidden="1">1</definedName>
    <definedName name="solver_nod" localSheetId="3" hidden="1">2147483647</definedName>
    <definedName name="solver_num" localSheetId="3" hidden="1">2</definedName>
    <definedName name="solver_nwt" localSheetId="3" hidden="1">1</definedName>
    <definedName name="solver_opt" localSheetId="3" hidden="1">Planilha4!$C$21</definedName>
    <definedName name="solver_pre" localSheetId="3" hidden="1">0.000001</definedName>
    <definedName name="solver_rbv" localSheetId="3" hidden="1">1</definedName>
    <definedName name="solver_rel1" localSheetId="3" hidden="1">2</definedName>
    <definedName name="solver_rel2" localSheetId="3" hidden="1">2</definedName>
    <definedName name="solver_rhs1" localSheetId="3" hidden="1">Planilha4!$B$18</definedName>
    <definedName name="solver_rhs2" localSheetId="3" hidden="1">Planilha4!$B$19</definedName>
    <definedName name="solver_rlx" localSheetId="3" hidden="1">2</definedName>
    <definedName name="solver_rsd" localSheetId="3" hidden="1">0</definedName>
    <definedName name="solver_scl" localSheetId="3" hidden="1">1</definedName>
    <definedName name="solver_sho" localSheetId="3" hidden="1">2</definedName>
    <definedName name="solver_ssz" localSheetId="3" hidden="1">100</definedName>
    <definedName name="solver_tim" localSheetId="3" hidden="1">2147483647</definedName>
    <definedName name="solver_tol" localSheetId="3" hidden="1">0.01</definedName>
    <definedName name="solver_typ" localSheetId="3" hidden="1">3</definedName>
    <definedName name="solver_val" localSheetId="3" hidden="1">14371.49</definedName>
    <definedName name="solver_ver" localSheetId="3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7" i="3" l="1"/>
  <c r="J6" i="3"/>
  <c r="I6" i="3"/>
  <c r="C10" i="3"/>
  <c r="B8" i="1" l="1"/>
  <c r="B9" i="1" s="1"/>
  <c r="B21" i="4" l="1"/>
  <c r="C21" i="4"/>
  <c r="B22" i="4"/>
  <c r="B23" i="4" s="1"/>
  <c r="E49" i="2" l="1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<sst xmlns="http://schemas.openxmlformats.org/spreadsheetml/2006/main" count="259" uniqueCount="108">
  <si>
    <t>Tipo de livro</t>
  </si>
  <si>
    <t>Suspense</t>
  </si>
  <si>
    <t>Tabela de Valores</t>
  </si>
  <si>
    <t>Código do Material</t>
  </si>
  <si>
    <t>Terror</t>
  </si>
  <si>
    <t>Didático</t>
  </si>
  <si>
    <t>Quantidade de Páginas</t>
  </si>
  <si>
    <t>Código</t>
  </si>
  <si>
    <t>A vista</t>
  </si>
  <si>
    <t>A Prazo</t>
  </si>
  <si>
    <t>Número de Prestação</t>
  </si>
  <si>
    <r>
      <t xml:space="preserve">Valor a Pagar </t>
    </r>
    <r>
      <rPr>
        <b/>
        <sz val="10"/>
        <rFont val="Arial"/>
        <family val="2"/>
      </rPr>
      <t>por mês</t>
    </r>
    <r>
      <rPr>
        <sz val="11"/>
        <color theme="1"/>
        <rFont val="Calibri"/>
        <family val="2"/>
        <scheme val="minor"/>
      </rPr>
      <t xml:space="preserve"> do livro</t>
    </r>
  </si>
  <si>
    <t>???</t>
  </si>
  <si>
    <t>Validar Tipo de Livro e Código de Material</t>
  </si>
  <si>
    <t>Conforme for selecionado o tipo de livro, o usuário deverá escolher entre as formas de pagamento a vista (número de parcela 1)e a prazo,</t>
  </si>
  <si>
    <t xml:space="preserve">caso seja selecionado a o tipo de pagamento a prazo,  teremos de dividir o valor total da compra(quantidade de páginas * valor do livro) </t>
  </si>
  <si>
    <t>pelo número de parcelas</t>
  </si>
  <si>
    <t>Caso algum valor resulte em zero, apresentar a mensagem "Material indisponível"</t>
  </si>
  <si>
    <t>Produto</t>
  </si>
  <si>
    <t>Fornecedor</t>
  </si>
  <si>
    <t>Valor</t>
  </si>
  <si>
    <t>Os gastos do Mês anterior foram: água R$ 2700,00; Material de Escritório R$ 1456,20; Energia Elétrica R$ 1299,78; Limpeza R$ 1329,87;</t>
  </si>
  <si>
    <t xml:space="preserve"> Telefone R$ 2760,27; Cozinha R$ 1056,78, manutenção R$ 1340,00, escritório de contabilidade R$ 980,00,</t>
  </si>
  <si>
    <t>Faxineira R$ 1678,54; Internet R$ 76,88; Outros R$ 1290,00</t>
  </si>
  <si>
    <t>Observação o valor da internet não poderá sofre alterações.</t>
  </si>
  <si>
    <t>Utilizando o recurso do Solver monte uma planilha que mostre os valores gasto no primeiro Mês (valores do enunciado) e próximo mês com o desconto</t>
  </si>
  <si>
    <t>A empresa de equipamentos eletrônicos produz 8 tipos de equipamentos (conforme a tabela abaixo), na composição do produto há 3 matérias primas.</t>
  </si>
  <si>
    <t>Para  cada aparelho fabricado é necessário utilizar 6 parafusos.</t>
  </si>
  <si>
    <t>Calcule o valor a ser cobrado de acordo com a quantidade e o custo dos produtos</t>
  </si>
  <si>
    <t xml:space="preserve">Portanto o produto tem: </t>
  </si>
  <si>
    <t>Código do Produto</t>
  </si>
  <si>
    <t>L12X</t>
  </si>
  <si>
    <t>O valor de 1 borracha + 6 parafuso e 1 placa</t>
  </si>
  <si>
    <t>Quantidade</t>
  </si>
  <si>
    <t>Valor Total da Fabricação</t>
  </si>
  <si>
    <t>Dados:</t>
  </si>
  <si>
    <t>Valor  da Venda</t>
  </si>
  <si>
    <t>É o custo do produto Multiplicado pela quantidade de produto pedido</t>
  </si>
  <si>
    <t>É o valor da fabricação com a variação. Se o valor da venda for superior a R$ 5000,00, oferecer um desconto de 7,5%</t>
  </si>
  <si>
    <t>Tabela de Custos de Produto</t>
  </si>
  <si>
    <t>Borracha</t>
  </si>
  <si>
    <t>Parafuso</t>
  </si>
  <si>
    <t>Placa</t>
  </si>
  <si>
    <t>Variação</t>
  </si>
  <si>
    <t>P2C4</t>
  </si>
  <si>
    <t>P2C5</t>
  </si>
  <si>
    <t>P2C6</t>
  </si>
  <si>
    <t>VC09</t>
  </si>
  <si>
    <t>VC10</t>
  </si>
  <si>
    <t>JH07</t>
  </si>
  <si>
    <t>GH76</t>
  </si>
  <si>
    <t>Região</t>
  </si>
  <si>
    <t>Data da Compra</t>
  </si>
  <si>
    <t>Data de Vencimento</t>
  </si>
  <si>
    <t>PX01</t>
  </si>
  <si>
    <t>Itautec</t>
  </si>
  <si>
    <t>São Paulo</t>
  </si>
  <si>
    <t>Dell</t>
  </si>
  <si>
    <t>Rio de Janeiro</t>
  </si>
  <si>
    <t>NX04</t>
  </si>
  <si>
    <t>Minas Gerais</t>
  </si>
  <si>
    <t>CP02</t>
  </si>
  <si>
    <t>ACER</t>
  </si>
  <si>
    <t>SD05</t>
  </si>
  <si>
    <t>Crie um botão para limpar o subtotal</t>
  </si>
  <si>
    <t>Crie um botão que apresente o subtotal por região</t>
  </si>
  <si>
    <t>Planilha de Orçamento para compra de Computador</t>
  </si>
  <si>
    <t>Tipo de Máquina</t>
  </si>
  <si>
    <t>Empresa</t>
  </si>
  <si>
    <t>Componentes</t>
  </si>
  <si>
    <t>Processador</t>
  </si>
  <si>
    <t>PROCESSADOR INTEL CORE I7 8700 3.2 GHZ 12MB</t>
  </si>
  <si>
    <t>Placa Mãe</t>
  </si>
  <si>
    <t>MEMÓRIA DDR4 PATRIOT VIPER ELITE PVE48G240C6GY 8GB 2400MHZ</t>
  </si>
  <si>
    <t>Memória</t>
  </si>
  <si>
    <t>PLACA MÃE GIGABYTE H370M D3H DDR4 LGA 1151</t>
  </si>
  <si>
    <t>Mão de obra</t>
  </si>
  <si>
    <t>José</t>
  </si>
  <si>
    <t>Valor + Imposto</t>
  </si>
  <si>
    <t>PROCESSADOR INTEL CORE I3-8350K 4.0 GHZ 8MB</t>
  </si>
  <si>
    <t>MEMÓRIA DDR4 CORSAIR VENGEANCE LED CMU16GX4M2D3200C16 16GB (2X8GB) 3200MHZ</t>
  </si>
  <si>
    <t>PROCESSADOR INTEL PENTIUM G4560 3.5GHZ 3MB</t>
  </si>
  <si>
    <t>MEMÓRIA DDR4 GEIL EVO SPEAR GSB44GB2133C15SC 4GB 2133MHZ</t>
  </si>
  <si>
    <t>PROCESSADOR AMD RYZEN 7 2700 3.2GHZ / 4.1GHZ MAX TURBO </t>
  </si>
  <si>
    <t>MEMÓRIA DDR3 CORSAIR VENGEANCE CMZ4GX3M1A1600C9 SDP 4GB 1600MHZ</t>
  </si>
  <si>
    <t>PROCESSADOR AMD RYZEN 3 2200G </t>
  </si>
  <si>
    <t>PLACA MÃE ASUS PRIME H310M-D DDR4 LGA 1151</t>
  </si>
  <si>
    <t>PLACA MÃE MSI H310M PRO-M2 LGA1151 DDR4</t>
  </si>
  <si>
    <t>PLACA MÃE MSI B360M PRO-VH LGA1151 DDR4</t>
  </si>
  <si>
    <t>PLACA MÃE GIGABYTE GA-H110M-M2 DDR4 LGA 1151</t>
  </si>
  <si>
    <t>PLACA MÃE ASUS PRIME Z270-A DDR4 SLI/CROSSFIRE LGA 1151</t>
  </si>
  <si>
    <t>Setor</t>
  </si>
  <si>
    <t>Custo</t>
  </si>
  <si>
    <t>Água</t>
  </si>
  <si>
    <t>Mat. Escritório</t>
  </si>
  <si>
    <t>A empresa ConstriBem necessita reduzir seus gastos em 10% em relação o mês anterior</t>
  </si>
  <si>
    <t>Energia</t>
  </si>
  <si>
    <t>Limpeza</t>
  </si>
  <si>
    <t>Telefone</t>
  </si>
  <si>
    <t>Cozinha</t>
  </si>
  <si>
    <t>Manutenção</t>
  </si>
  <si>
    <t>Contabilidade</t>
  </si>
  <si>
    <t>Limpeza e Manutenção</t>
  </si>
  <si>
    <t>Internet</t>
  </si>
  <si>
    <t>Outros</t>
  </si>
  <si>
    <t>TOTAL</t>
  </si>
  <si>
    <t>Custo Otimizado</t>
  </si>
  <si>
    <t>META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</si>
</sst>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R$&quot;\ * #,##0.00_-;\-&quot;R$&quot;\ * #,##0.00_-;_-&quot;R$&quot;\ 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9" tint="0.39997558519241921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6" xfId="0" applyBorder="1"/>
    <xf numFmtId="0" fontId="0" fillId="0" borderId="7" xfId="0" applyBorder="1"/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164" fontId="0" fillId="0" borderId="12" xfId="1" applyFont="1" applyBorder="1"/>
    <xf numFmtId="164" fontId="0" fillId="4" borderId="13" xfId="1" applyFont="1" applyFill="1" applyBorder="1"/>
    <xf numFmtId="164" fontId="0" fillId="0" borderId="14" xfId="1" applyFont="1" applyFill="1" applyBorder="1"/>
    <xf numFmtId="0" fontId="3" fillId="0" borderId="15" xfId="0" applyFont="1" applyBorder="1"/>
    <xf numFmtId="0" fontId="3" fillId="5" borderId="16" xfId="0" applyFont="1" applyFill="1" applyBorder="1"/>
    <xf numFmtId="0" fontId="0" fillId="0" borderId="15" xfId="0" applyBorder="1"/>
    <xf numFmtId="164" fontId="0" fillId="0" borderId="17" xfId="1" applyFont="1" applyBorder="1"/>
    <xf numFmtId="164" fontId="0" fillId="4" borderId="18" xfId="1" applyFont="1" applyFill="1" applyBorder="1"/>
    <xf numFmtId="164" fontId="0" fillId="0" borderId="19" xfId="1" applyFont="1" applyFill="1" applyBorder="1"/>
    <xf numFmtId="0" fontId="4" fillId="0" borderId="0" xfId="0" applyFont="1"/>
    <xf numFmtId="164" fontId="0" fillId="0" borderId="0" xfId="1" applyFont="1"/>
    <xf numFmtId="0" fontId="0" fillId="0" borderId="21" xfId="0" applyBorder="1"/>
    <xf numFmtId="0" fontId="2" fillId="0" borderId="0" xfId="0" applyFont="1"/>
    <xf numFmtId="164" fontId="0" fillId="0" borderId="21" xfId="1" applyFont="1" applyBorder="1"/>
    <xf numFmtId="0" fontId="0" fillId="8" borderId="21" xfId="0" applyFill="1" applyBorder="1"/>
    <xf numFmtId="0" fontId="0" fillId="0" borderId="21" xfId="0" applyFill="1" applyBorder="1"/>
    <xf numFmtId="9" fontId="0" fillId="0" borderId="21" xfId="2" applyFont="1" applyFill="1" applyBorder="1"/>
    <xf numFmtId="0" fontId="0" fillId="7" borderId="0" xfId="0" applyFill="1"/>
    <xf numFmtId="16" fontId="0" fillId="0" borderId="0" xfId="0" applyNumberFormat="1"/>
    <xf numFmtId="0" fontId="0" fillId="4" borderId="0" xfId="0" applyFill="1"/>
    <xf numFmtId="0" fontId="0" fillId="6" borderId="0" xfId="0" applyFill="1"/>
    <xf numFmtId="164" fontId="0" fillId="0" borderId="0" xfId="0" applyNumberFormat="1"/>
    <xf numFmtId="0" fontId="2" fillId="8" borderId="20" xfId="0" applyFont="1" applyFill="1" applyBorder="1" applyAlignment="1">
      <alignment horizontal="center"/>
    </xf>
    <xf numFmtId="0" fontId="5" fillId="9" borderId="0" xfId="0" applyFont="1" applyFill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164" fontId="6" fillId="0" borderId="0" xfId="0" applyNumberFormat="1" applyFont="1"/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7</xdr:col>
      <xdr:colOff>28575</xdr:colOff>
      <xdr:row>11</xdr:row>
      <xdr:rowOff>123825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4905375" y="200025"/>
          <a:ext cx="4210050" cy="20669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Faça</a:t>
          </a:r>
          <a:r>
            <a:rPr lang="pt-BR" sz="1100" baseline="0"/>
            <a:t> as validações necessárias, onde o tipo de máquina será Empresa ou Casa.</a:t>
          </a:r>
        </a:p>
        <a:p>
          <a:r>
            <a:rPr lang="pt-BR" sz="1100" baseline="0"/>
            <a:t>Calcule o valor  de acordo com os valores nas tabelas abaixo e a quantidade comprada (multiplica o valor da tabela de cada componente pela quantidade), considere o valor da mão de obra, R$ 200,00. Observação a quantidade da mão de obra nunca pode ser superior a 2.</a:t>
          </a:r>
        </a:p>
        <a:p>
          <a:endParaRPr lang="pt-BR" sz="1100" baseline="0"/>
        </a:p>
        <a:p>
          <a:r>
            <a:rPr lang="pt-BR" sz="1100" baseline="0"/>
            <a:t>Sobre o valor do equipamento deve ser inserido o Imposto </a:t>
          </a:r>
          <a:r>
            <a:rPr lang="pt-B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PIS/Cofins de 3,65%</a:t>
          </a:r>
          <a:r>
            <a:rPr lang="pt-BR" sz="1100" baseline="0"/>
            <a:t>  (Valor a pagar + Imposto). </a:t>
          </a:r>
          <a:r>
            <a:rPr lang="pt-BR" sz="1100" b="1" baseline="0"/>
            <a:t>Observação sobre a mão de obra não tem o imposto</a:t>
          </a:r>
          <a:endParaRPr lang="pt-BR" sz="1100" b="1"/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4"/>
  <sheetViews>
    <sheetView topLeftCell="A32" workbookViewId="0">
      <selection activeCell="B6" sqref="B6"/>
    </sheetView>
  </sheetViews>
  <sheetFormatPr defaultRowHeight="15" x14ac:dyDescent="0.25"/>
  <cols>
    <col min="1" max="1" width="24" customWidth="1"/>
    <col min="2" max="3" width="9.28515625" bestFit="1" customWidth="1"/>
    <col min="4" max="4" width="23.7109375" customWidth="1"/>
    <col min="5" max="5" width="11" customWidth="1"/>
  </cols>
  <sheetData>
    <row r="1" spans="1:6" x14ac:dyDescent="0.25">
      <c r="A1" t="s">
        <v>26</v>
      </c>
    </row>
    <row r="2" spans="1:6" x14ac:dyDescent="0.25">
      <c r="A2" t="s">
        <v>27</v>
      </c>
    </row>
    <row r="3" spans="1:6" x14ac:dyDescent="0.25">
      <c r="A3" t="s">
        <v>28</v>
      </c>
    </row>
    <row r="5" spans="1:6" x14ac:dyDescent="0.25">
      <c r="D5" t="s">
        <v>29</v>
      </c>
    </row>
    <row r="6" spans="1:6" x14ac:dyDescent="0.25">
      <c r="A6" s="23" t="s">
        <v>30</v>
      </c>
      <c r="B6" s="20" t="s">
        <v>31</v>
      </c>
      <c r="D6" t="s">
        <v>32</v>
      </c>
    </row>
    <row r="7" spans="1:6" x14ac:dyDescent="0.25">
      <c r="A7" s="23" t="s">
        <v>33</v>
      </c>
      <c r="B7" s="20">
        <v>150</v>
      </c>
    </row>
    <row r="8" spans="1:6" x14ac:dyDescent="0.25">
      <c r="A8" s="23" t="s">
        <v>34</v>
      </c>
      <c r="B8" s="20">
        <f>(VLOOKUP($B$6,$B$16:$F$24,2,0)+(VLOOKUP($B$6,$B$16:$F$24,3,0)*6)+VLOOKUP($B$6,$B$16:$F$24,4,0))*$B$7</f>
        <v>3684.0000000000005</v>
      </c>
      <c r="D8" t="s">
        <v>35</v>
      </c>
    </row>
    <row r="9" spans="1:6" x14ac:dyDescent="0.25">
      <c r="A9" s="23" t="s">
        <v>36</v>
      </c>
      <c r="B9" s="20">
        <f>($B$8*(VLOOKUP($B$6,$B$16:$F$24,5,0)+1))*IF($B$8*(VLOOKUP($B$6,$B$16:$F$24,5,0)+1)&gt;5000,92.5%,100%)</f>
        <v>4126.0800000000008</v>
      </c>
      <c r="D9" s="21" t="s">
        <v>34</v>
      </c>
      <c r="E9" t="s">
        <v>37</v>
      </c>
    </row>
    <row r="10" spans="1:6" x14ac:dyDescent="0.25">
      <c r="D10" s="21" t="s">
        <v>36</v>
      </c>
      <c r="E10" t="s">
        <v>38</v>
      </c>
    </row>
    <row r="15" spans="1:6" x14ac:dyDescent="0.25">
      <c r="B15" s="31" t="s">
        <v>39</v>
      </c>
      <c r="C15" s="31"/>
      <c r="D15" s="31"/>
      <c r="E15" s="31"/>
      <c r="F15" s="31"/>
    </row>
    <row r="16" spans="1:6" x14ac:dyDescent="0.25">
      <c r="B16" s="23" t="s">
        <v>18</v>
      </c>
      <c r="C16" s="20" t="s">
        <v>40</v>
      </c>
      <c r="D16" s="20" t="s">
        <v>41</v>
      </c>
      <c r="E16" s="20" t="s">
        <v>42</v>
      </c>
      <c r="F16" s="24" t="s">
        <v>43</v>
      </c>
    </row>
    <row r="17" spans="2:6" x14ac:dyDescent="0.25">
      <c r="B17" s="23" t="s">
        <v>31</v>
      </c>
      <c r="C17" s="22">
        <v>2.56</v>
      </c>
      <c r="D17" s="22">
        <v>2</v>
      </c>
      <c r="E17" s="22">
        <v>10</v>
      </c>
      <c r="F17" s="25">
        <v>0.12</v>
      </c>
    </row>
    <row r="18" spans="2:6" x14ac:dyDescent="0.25">
      <c r="B18" s="23" t="s">
        <v>44</v>
      </c>
      <c r="C18" s="22">
        <v>2.3199999999999998</v>
      </c>
      <c r="D18" s="22">
        <v>2.2999999999999998</v>
      </c>
      <c r="E18" s="22">
        <v>11</v>
      </c>
      <c r="F18" s="25">
        <v>0.23</v>
      </c>
    </row>
    <row r="19" spans="2:6" x14ac:dyDescent="0.25">
      <c r="B19" s="23" t="s">
        <v>45</v>
      </c>
      <c r="C19" s="22">
        <v>1.25</v>
      </c>
      <c r="D19" s="22">
        <v>2.25</v>
      </c>
      <c r="E19" s="22">
        <v>12</v>
      </c>
      <c r="F19" s="25">
        <v>0.25</v>
      </c>
    </row>
    <row r="20" spans="2:6" x14ac:dyDescent="0.25">
      <c r="B20" s="23" t="s">
        <v>46</v>
      </c>
      <c r="C20" s="22">
        <v>3.25</v>
      </c>
      <c r="D20" s="22">
        <v>2.65</v>
      </c>
      <c r="E20" s="22">
        <v>13</v>
      </c>
      <c r="F20" s="25">
        <v>0.32</v>
      </c>
    </row>
    <row r="21" spans="2:6" x14ac:dyDescent="0.25">
      <c r="B21" s="23" t="s">
        <v>47</v>
      </c>
      <c r="C21" s="22">
        <v>6.25</v>
      </c>
      <c r="D21" s="22">
        <v>2.14</v>
      </c>
      <c r="E21" s="22">
        <v>14</v>
      </c>
      <c r="F21" s="25">
        <v>0.25</v>
      </c>
    </row>
    <row r="22" spans="2:6" x14ac:dyDescent="0.25">
      <c r="B22" s="23" t="s">
        <v>48</v>
      </c>
      <c r="C22" s="22">
        <v>6.25</v>
      </c>
      <c r="D22" s="22">
        <v>2.54</v>
      </c>
      <c r="E22" s="22">
        <v>15</v>
      </c>
      <c r="F22" s="25">
        <v>0.36</v>
      </c>
    </row>
    <row r="23" spans="2:6" x14ac:dyDescent="0.25">
      <c r="B23" s="23" t="s">
        <v>49</v>
      </c>
      <c r="C23" s="22">
        <v>3.14</v>
      </c>
      <c r="D23" s="22">
        <v>2.65</v>
      </c>
      <c r="E23" s="22">
        <v>18.5</v>
      </c>
      <c r="F23" s="25">
        <v>0.45</v>
      </c>
    </row>
    <row r="24" spans="2:6" x14ac:dyDescent="0.25">
      <c r="B24" s="23" t="s">
        <v>50</v>
      </c>
      <c r="C24" s="22">
        <v>4.25</v>
      </c>
      <c r="D24" s="22">
        <v>2.31</v>
      </c>
      <c r="E24" s="22">
        <v>21</v>
      </c>
      <c r="F24" s="25">
        <v>0.5</v>
      </c>
    </row>
  </sheetData>
  <mergeCells count="1">
    <mergeCell ref="B15:F15"/>
  </mergeCells>
  <dataValidations count="1">
    <dataValidation type="list" allowBlank="1" showInputMessage="1" showErrorMessage="1" sqref="B6" xr:uid="{00000000-0002-0000-0000-000000000000}">
      <formula1>$B$17:$B$24</formula1>
    </dataValidation>
  </dataValidation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48576"/>
  <sheetViews>
    <sheetView workbookViewId="0">
      <selection activeCell="H14" sqref="H14"/>
    </sheetView>
  </sheetViews>
  <sheetFormatPr defaultRowHeight="15" x14ac:dyDescent="0.25"/>
  <cols>
    <col min="2" max="2" width="11.140625" bestFit="1" customWidth="1"/>
    <col min="3" max="3" width="13.5703125" bestFit="1" customWidth="1"/>
    <col min="4" max="4" width="15" bestFit="1" customWidth="1"/>
    <col min="5" max="5" width="19.28515625" bestFit="1" customWidth="1"/>
    <col min="6" max="6" width="12.140625" bestFit="1" customWidth="1"/>
  </cols>
  <sheetData>
    <row r="1" spans="1:8" x14ac:dyDescent="0.25">
      <c r="A1" s="26" t="s">
        <v>18</v>
      </c>
      <c r="B1" s="26" t="s">
        <v>19</v>
      </c>
      <c r="C1" s="26" t="s">
        <v>51</v>
      </c>
      <c r="D1" s="26" t="s">
        <v>52</v>
      </c>
      <c r="E1" s="26" t="s">
        <v>53</v>
      </c>
      <c r="F1" s="26" t="s">
        <v>20</v>
      </c>
    </row>
    <row r="2" spans="1:8" x14ac:dyDescent="0.25">
      <c r="A2" t="s">
        <v>54</v>
      </c>
      <c r="B2" t="s">
        <v>55</v>
      </c>
      <c r="C2" t="s">
        <v>56</v>
      </c>
      <c r="D2" s="27">
        <v>41659</v>
      </c>
      <c r="E2" s="27">
        <f>D2+12</f>
        <v>41671</v>
      </c>
      <c r="F2" s="19">
        <v>325</v>
      </c>
      <c r="H2" t="s">
        <v>35</v>
      </c>
    </row>
    <row r="3" spans="1:8" x14ac:dyDescent="0.25">
      <c r="A3" t="s">
        <v>54</v>
      </c>
      <c r="B3" t="s">
        <v>57</v>
      </c>
      <c r="C3" t="s">
        <v>58</v>
      </c>
      <c r="D3" s="27">
        <v>41659</v>
      </c>
      <c r="E3" s="27">
        <f t="shared" ref="E3:E49" si="0">D3+12</f>
        <v>41671</v>
      </c>
      <c r="F3" s="19">
        <v>265</v>
      </c>
      <c r="H3" t="s">
        <v>65</v>
      </c>
    </row>
    <row r="4" spans="1:8" x14ac:dyDescent="0.25">
      <c r="A4" t="s">
        <v>59</v>
      </c>
      <c r="B4" t="s">
        <v>57</v>
      </c>
      <c r="C4" t="s">
        <v>60</v>
      </c>
      <c r="D4" s="27">
        <v>41659</v>
      </c>
      <c r="E4" s="27">
        <f t="shared" si="0"/>
        <v>41671</v>
      </c>
      <c r="F4" s="19">
        <v>458</v>
      </c>
      <c r="H4" t="s">
        <v>64</v>
      </c>
    </row>
    <row r="5" spans="1:8" x14ac:dyDescent="0.25">
      <c r="A5" t="s">
        <v>54</v>
      </c>
      <c r="B5" t="s">
        <v>57</v>
      </c>
      <c r="C5" t="s">
        <v>60</v>
      </c>
      <c r="D5" s="27">
        <v>41659</v>
      </c>
      <c r="E5" s="27">
        <f t="shared" si="0"/>
        <v>41671</v>
      </c>
      <c r="F5" s="19">
        <v>956</v>
      </c>
    </row>
    <row r="6" spans="1:8" x14ac:dyDescent="0.25">
      <c r="A6" t="s">
        <v>59</v>
      </c>
      <c r="B6" t="s">
        <v>55</v>
      </c>
      <c r="C6" t="s">
        <v>58</v>
      </c>
      <c r="D6" s="27">
        <v>41659</v>
      </c>
      <c r="E6" s="27">
        <f t="shared" si="0"/>
        <v>41671</v>
      </c>
      <c r="F6" s="19">
        <v>548</v>
      </c>
    </row>
    <row r="7" spans="1:8" x14ac:dyDescent="0.25">
      <c r="A7" t="s">
        <v>61</v>
      </c>
      <c r="B7" t="s">
        <v>55</v>
      </c>
      <c r="C7" t="s">
        <v>56</v>
      </c>
      <c r="D7" s="27">
        <v>41659</v>
      </c>
      <c r="E7" s="27">
        <f t="shared" si="0"/>
        <v>41671</v>
      </c>
      <c r="F7" s="19">
        <v>625</v>
      </c>
    </row>
    <row r="8" spans="1:8" x14ac:dyDescent="0.25">
      <c r="A8" t="s">
        <v>61</v>
      </c>
      <c r="B8" t="s">
        <v>62</v>
      </c>
      <c r="C8" t="s">
        <v>56</v>
      </c>
      <c r="D8" s="27">
        <v>41659</v>
      </c>
      <c r="E8" s="27">
        <f t="shared" si="0"/>
        <v>41671</v>
      </c>
      <c r="F8" s="19">
        <v>321</v>
      </c>
    </row>
    <row r="9" spans="1:8" x14ac:dyDescent="0.25">
      <c r="A9" t="s">
        <v>59</v>
      </c>
      <c r="B9" t="s">
        <v>62</v>
      </c>
      <c r="C9" t="s">
        <v>60</v>
      </c>
      <c r="D9" s="27">
        <v>41659</v>
      </c>
      <c r="E9" s="27">
        <f t="shared" si="0"/>
        <v>41671</v>
      </c>
      <c r="F9" s="19">
        <v>1542</v>
      </c>
    </row>
    <row r="10" spans="1:8" x14ac:dyDescent="0.25">
      <c r="A10" t="s">
        <v>63</v>
      </c>
      <c r="B10" t="s">
        <v>62</v>
      </c>
      <c r="C10" t="s">
        <v>60</v>
      </c>
      <c r="D10" s="27">
        <v>41659</v>
      </c>
      <c r="E10" s="27">
        <f t="shared" si="0"/>
        <v>41671</v>
      </c>
      <c r="F10" s="19">
        <v>1256</v>
      </c>
    </row>
    <row r="11" spans="1:8" x14ac:dyDescent="0.25">
      <c r="A11" t="s">
        <v>61</v>
      </c>
      <c r="B11" t="s">
        <v>57</v>
      </c>
      <c r="C11" t="s">
        <v>58</v>
      </c>
      <c r="D11" s="27">
        <v>41659</v>
      </c>
      <c r="E11" s="27">
        <f t="shared" si="0"/>
        <v>41671</v>
      </c>
      <c r="F11" s="19">
        <v>154</v>
      </c>
    </row>
    <row r="12" spans="1:8" x14ac:dyDescent="0.25">
      <c r="A12" t="s">
        <v>59</v>
      </c>
      <c r="B12" t="s">
        <v>57</v>
      </c>
      <c r="C12" t="s">
        <v>56</v>
      </c>
      <c r="D12" s="27">
        <v>41660</v>
      </c>
      <c r="E12" s="27">
        <f t="shared" si="0"/>
        <v>41672</v>
      </c>
      <c r="F12" s="19">
        <v>895</v>
      </c>
    </row>
    <row r="13" spans="1:8" x14ac:dyDescent="0.25">
      <c r="A13" t="s">
        <v>61</v>
      </c>
      <c r="B13" t="s">
        <v>57</v>
      </c>
      <c r="C13" t="s">
        <v>58</v>
      </c>
      <c r="D13" s="27">
        <v>41660</v>
      </c>
      <c r="E13" s="27">
        <f t="shared" si="0"/>
        <v>41672</v>
      </c>
      <c r="F13" s="19">
        <v>654</v>
      </c>
    </row>
    <row r="14" spans="1:8" x14ac:dyDescent="0.25">
      <c r="A14" t="s">
        <v>63</v>
      </c>
      <c r="B14" t="s">
        <v>55</v>
      </c>
      <c r="C14" t="s">
        <v>60</v>
      </c>
      <c r="D14" s="27">
        <v>41660</v>
      </c>
      <c r="E14" s="27">
        <f t="shared" si="0"/>
        <v>41672</v>
      </c>
      <c r="F14" s="19">
        <v>789</v>
      </c>
    </row>
    <row r="15" spans="1:8" x14ac:dyDescent="0.25">
      <c r="A15" t="s">
        <v>63</v>
      </c>
      <c r="B15" t="s">
        <v>57</v>
      </c>
      <c r="C15" t="s">
        <v>60</v>
      </c>
      <c r="D15" s="27">
        <v>41661</v>
      </c>
      <c r="E15" s="27">
        <f t="shared" si="0"/>
        <v>41673</v>
      </c>
      <c r="F15" s="19">
        <v>125</v>
      </c>
    </row>
    <row r="16" spans="1:8" x14ac:dyDescent="0.25">
      <c r="A16" t="s">
        <v>59</v>
      </c>
      <c r="B16" t="s">
        <v>57</v>
      </c>
      <c r="C16" t="s">
        <v>58</v>
      </c>
      <c r="D16" s="27">
        <v>41661</v>
      </c>
      <c r="E16" s="27">
        <f t="shared" si="0"/>
        <v>41673</v>
      </c>
      <c r="F16" s="19">
        <v>145</v>
      </c>
    </row>
    <row r="17" spans="1:6" x14ac:dyDescent="0.25">
      <c r="A17" t="s">
        <v>61</v>
      </c>
      <c r="B17" t="s">
        <v>57</v>
      </c>
      <c r="C17" t="s">
        <v>56</v>
      </c>
      <c r="D17" s="27">
        <v>41661</v>
      </c>
      <c r="E17" s="27">
        <f t="shared" si="0"/>
        <v>41673</v>
      </c>
      <c r="F17" s="19">
        <v>325</v>
      </c>
    </row>
    <row r="18" spans="1:6" x14ac:dyDescent="0.25">
      <c r="A18" t="s">
        <v>54</v>
      </c>
      <c r="B18" t="s">
        <v>55</v>
      </c>
      <c r="C18" t="s">
        <v>56</v>
      </c>
      <c r="D18" s="27">
        <v>41661</v>
      </c>
      <c r="E18" s="27">
        <f t="shared" si="0"/>
        <v>41673</v>
      </c>
      <c r="F18" s="19">
        <v>265</v>
      </c>
    </row>
    <row r="19" spans="1:6" x14ac:dyDescent="0.25">
      <c r="A19" t="s">
        <v>54</v>
      </c>
      <c r="B19" t="s">
        <v>55</v>
      </c>
      <c r="C19" t="s">
        <v>60</v>
      </c>
      <c r="D19" s="27">
        <v>41661</v>
      </c>
      <c r="E19" s="27">
        <f t="shared" si="0"/>
        <v>41673</v>
      </c>
      <c r="F19" s="19">
        <v>458</v>
      </c>
    </row>
    <row r="20" spans="1:6" x14ac:dyDescent="0.25">
      <c r="A20" t="s">
        <v>59</v>
      </c>
      <c r="B20" t="s">
        <v>62</v>
      </c>
      <c r="C20" t="s">
        <v>60</v>
      </c>
      <c r="D20" s="27">
        <v>41662</v>
      </c>
      <c r="E20" s="27">
        <f t="shared" si="0"/>
        <v>41674</v>
      </c>
      <c r="F20" s="19">
        <v>956</v>
      </c>
    </row>
    <row r="21" spans="1:6" x14ac:dyDescent="0.25">
      <c r="A21" t="s">
        <v>54</v>
      </c>
      <c r="B21" t="s">
        <v>62</v>
      </c>
      <c r="C21" t="s">
        <v>58</v>
      </c>
      <c r="D21" s="27">
        <v>41662</v>
      </c>
      <c r="E21" s="27">
        <f t="shared" si="0"/>
        <v>41674</v>
      </c>
      <c r="F21" s="19">
        <v>548</v>
      </c>
    </row>
    <row r="22" spans="1:6" x14ac:dyDescent="0.25">
      <c r="A22" t="s">
        <v>59</v>
      </c>
      <c r="B22" t="s">
        <v>62</v>
      </c>
      <c r="C22" t="s">
        <v>56</v>
      </c>
      <c r="D22" s="27">
        <v>41662</v>
      </c>
      <c r="E22" s="27">
        <f t="shared" si="0"/>
        <v>41674</v>
      </c>
      <c r="F22" s="19">
        <v>625</v>
      </c>
    </row>
    <row r="23" spans="1:6" x14ac:dyDescent="0.25">
      <c r="A23" t="s">
        <v>61</v>
      </c>
      <c r="B23" t="s">
        <v>57</v>
      </c>
      <c r="C23" t="s">
        <v>58</v>
      </c>
      <c r="D23" s="27">
        <v>41662</v>
      </c>
      <c r="E23" s="27">
        <f t="shared" si="0"/>
        <v>41674</v>
      </c>
      <c r="F23" s="19">
        <v>321</v>
      </c>
    </row>
    <row r="24" spans="1:6" x14ac:dyDescent="0.25">
      <c r="A24" t="s">
        <v>61</v>
      </c>
      <c r="B24" t="s">
        <v>57</v>
      </c>
      <c r="C24" t="s">
        <v>60</v>
      </c>
      <c r="D24" s="27">
        <v>41659</v>
      </c>
      <c r="E24" s="27">
        <f t="shared" si="0"/>
        <v>41671</v>
      </c>
      <c r="F24" s="19">
        <v>1542</v>
      </c>
    </row>
    <row r="25" spans="1:6" x14ac:dyDescent="0.25">
      <c r="A25" t="s">
        <v>59</v>
      </c>
      <c r="B25" t="s">
        <v>57</v>
      </c>
      <c r="C25" t="s">
        <v>60</v>
      </c>
      <c r="D25" s="27">
        <v>41659</v>
      </c>
      <c r="E25" s="27">
        <f t="shared" si="0"/>
        <v>41671</v>
      </c>
      <c r="F25" s="19">
        <v>1256</v>
      </c>
    </row>
    <row r="26" spans="1:6" x14ac:dyDescent="0.25">
      <c r="A26" t="s">
        <v>63</v>
      </c>
      <c r="B26" t="s">
        <v>57</v>
      </c>
      <c r="C26" t="s">
        <v>58</v>
      </c>
      <c r="D26" s="27">
        <v>41659</v>
      </c>
      <c r="E26" s="27">
        <f t="shared" si="0"/>
        <v>41671</v>
      </c>
      <c r="F26" s="19">
        <v>154</v>
      </c>
    </row>
    <row r="27" spans="1:6" x14ac:dyDescent="0.25">
      <c r="A27" t="s">
        <v>61</v>
      </c>
      <c r="B27" t="s">
        <v>55</v>
      </c>
      <c r="C27" t="s">
        <v>56</v>
      </c>
      <c r="D27" s="27">
        <v>41659</v>
      </c>
      <c r="E27" s="27">
        <f t="shared" si="0"/>
        <v>41671</v>
      </c>
      <c r="F27" s="19">
        <v>895</v>
      </c>
    </row>
    <row r="28" spans="1:6" x14ac:dyDescent="0.25">
      <c r="A28" t="s">
        <v>59</v>
      </c>
      <c r="B28" t="s">
        <v>57</v>
      </c>
      <c r="C28" t="s">
        <v>56</v>
      </c>
      <c r="D28" s="27">
        <v>41659</v>
      </c>
      <c r="E28" s="27">
        <f t="shared" si="0"/>
        <v>41671</v>
      </c>
      <c r="F28" s="19">
        <v>654</v>
      </c>
    </row>
    <row r="29" spans="1:6" x14ac:dyDescent="0.25">
      <c r="A29" t="s">
        <v>61</v>
      </c>
      <c r="B29" t="s">
        <v>57</v>
      </c>
      <c r="C29" t="s">
        <v>60</v>
      </c>
      <c r="D29" s="27">
        <v>41659</v>
      </c>
      <c r="E29" s="27">
        <f t="shared" si="0"/>
        <v>41671</v>
      </c>
      <c r="F29" s="19">
        <v>789</v>
      </c>
    </row>
    <row r="30" spans="1:6" x14ac:dyDescent="0.25">
      <c r="A30" t="s">
        <v>63</v>
      </c>
      <c r="B30" t="s">
        <v>57</v>
      </c>
      <c r="C30" t="s">
        <v>60</v>
      </c>
      <c r="D30" s="27">
        <v>41659</v>
      </c>
      <c r="E30" s="27">
        <f t="shared" si="0"/>
        <v>41671</v>
      </c>
      <c r="F30" s="19">
        <v>125</v>
      </c>
    </row>
    <row r="31" spans="1:6" x14ac:dyDescent="0.25">
      <c r="A31" t="s">
        <v>63</v>
      </c>
      <c r="B31" t="s">
        <v>55</v>
      </c>
      <c r="C31" t="s">
        <v>58</v>
      </c>
      <c r="D31" s="27">
        <v>41659</v>
      </c>
      <c r="E31" s="27">
        <f t="shared" si="0"/>
        <v>41671</v>
      </c>
      <c r="F31" s="19">
        <v>145</v>
      </c>
    </row>
    <row r="32" spans="1:6" x14ac:dyDescent="0.25">
      <c r="A32" t="s">
        <v>59</v>
      </c>
      <c r="B32" t="s">
        <v>55</v>
      </c>
      <c r="C32" t="s">
        <v>56</v>
      </c>
      <c r="D32" s="27">
        <v>41659</v>
      </c>
      <c r="E32" s="27">
        <f t="shared" si="0"/>
        <v>41671</v>
      </c>
      <c r="F32" s="19">
        <v>325</v>
      </c>
    </row>
    <row r="33" spans="1:6" x14ac:dyDescent="0.25">
      <c r="A33" t="s">
        <v>61</v>
      </c>
      <c r="B33" t="s">
        <v>62</v>
      </c>
      <c r="C33" t="s">
        <v>58</v>
      </c>
      <c r="D33" s="27">
        <v>41659</v>
      </c>
      <c r="E33" s="27">
        <f t="shared" si="0"/>
        <v>41671</v>
      </c>
      <c r="F33" s="19">
        <v>265</v>
      </c>
    </row>
    <row r="34" spans="1:6" x14ac:dyDescent="0.25">
      <c r="A34" t="s">
        <v>54</v>
      </c>
      <c r="B34" t="s">
        <v>62</v>
      </c>
      <c r="C34" t="s">
        <v>60</v>
      </c>
      <c r="D34" s="27">
        <v>41660</v>
      </c>
      <c r="E34" s="27">
        <f t="shared" si="0"/>
        <v>41672</v>
      </c>
      <c r="F34" s="19">
        <v>458</v>
      </c>
    </row>
    <row r="35" spans="1:6" x14ac:dyDescent="0.25">
      <c r="A35" t="s">
        <v>54</v>
      </c>
      <c r="B35" t="s">
        <v>62</v>
      </c>
      <c r="C35" t="s">
        <v>60</v>
      </c>
      <c r="D35" s="27">
        <v>41660</v>
      </c>
      <c r="E35" s="27">
        <f t="shared" si="0"/>
        <v>41672</v>
      </c>
      <c r="F35" s="19">
        <v>956</v>
      </c>
    </row>
    <row r="36" spans="1:6" x14ac:dyDescent="0.25">
      <c r="A36" t="s">
        <v>59</v>
      </c>
      <c r="B36" t="s">
        <v>57</v>
      </c>
      <c r="C36" t="s">
        <v>58</v>
      </c>
      <c r="D36" s="27">
        <v>41660</v>
      </c>
      <c r="E36" s="27">
        <f t="shared" si="0"/>
        <v>41672</v>
      </c>
      <c r="F36" s="19">
        <v>548</v>
      </c>
    </row>
    <row r="37" spans="1:6" x14ac:dyDescent="0.25">
      <c r="A37" t="s">
        <v>54</v>
      </c>
      <c r="B37" t="s">
        <v>57</v>
      </c>
      <c r="C37" t="s">
        <v>56</v>
      </c>
      <c r="D37" s="27">
        <v>41661</v>
      </c>
      <c r="E37" s="27">
        <f t="shared" si="0"/>
        <v>41673</v>
      </c>
      <c r="F37" s="19">
        <v>625</v>
      </c>
    </row>
    <row r="38" spans="1:6" x14ac:dyDescent="0.25">
      <c r="A38" t="s">
        <v>59</v>
      </c>
      <c r="B38" t="s">
        <v>57</v>
      </c>
      <c r="C38" t="s">
        <v>56</v>
      </c>
      <c r="D38" s="27">
        <v>41661</v>
      </c>
      <c r="E38" s="27">
        <f t="shared" si="0"/>
        <v>41673</v>
      </c>
      <c r="F38" s="19">
        <v>321</v>
      </c>
    </row>
    <row r="39" spans="1:6" x14ac:dyDescent="0.25">
      <c r="A39" t="s">
        <v>61</v>
      </c>
      <c r="B39" t="s">
        <v>57</v>
      </c>
      <c r="C39" t="s">
        <v>60</v>
      </c>
      <c r="D39" s="27">
        <v>41661</v>
      </c>
      <c r="E39" s="27">
        <f t="shared" si="0"/>
        <v>41673</v>
      </c>
      <c r="F39" s="19">
        <v>1542</v>
      </c>
    </row>
    <row r="40" spans="1:6" x14ac:dyDescent="0.25">
      <c r="A40" t="s">
        <v>61</v>
      </c>
      <c r="B40" t="s">
        <v>55</v>
      </c>
      <c r="C40" t="s">
        <v>60</v>
      </c>
      <c r="D40" s="27">
        <v>41661</v>
      </c>
      <c r="E40" s="27">
        <f t="shared" si="0"/>
        <v>41673</v>
      </c>
      <c r="F40" s="19">
        <v>1256</v>
      </c>
    </row>
    <row r="41" spans="1:6" x14ac:dyDescent="0.25">
      <c r="A41" t="s">
        <v>59</v>
      </c>
      <c r="B41" t="s">
        <v>57</v>
      </c>
      <c r="C41" t="s">
        <v>58</v>
      </c>
      <c r="D41" s="27">
        <v>41661</v>
      </c>
      <c r="E41" s="27">
        <f t="shared" si="0"/>
        <v>41673</v>
      </c>
      <c r="F41" s="19">
        <v>154</v>
      </c>
    </row>
    <row r="42" spans="1:6" x14ac:dyDescent="0.25">
      <c r="A42" t="s">
        <v>63</v>
      </c>
      <c r="B42" t="s">
        <v>57</v>
      </c>
      <c r="C42" t="s">
        <v>56</v>
      </c>
      <c r="D42" s="27">
        <v>41662</v>
      </c>
      <c r="E42" s="27">
        <f t="shared" si="0"/>
        <v>41674</v>
      </c>
      <c r="F42" s="19">
        <v>895</v>
      </c>
    </row>
    <row r="43" spans="1:6" x14ac:dyDescent="0.25">
      <c r="A43" t="s">
        <v>61</v>
      </c>
      <c r="B43" t="s">
        <v>57</v>
      </c>
      <c r="C43" t="s">
        <v>58</v>
      </c>
      <c r="D43" s="27">
        <v>41662</v>
      </c>
      <c r="E43" s="27">
        <f t="shared" si="0"/>
        <v>41674</v>
      </c>
      <c r="F43" s="19">
        <v>654</v>
      </c>
    </row>
    <row r="44" spans="1:6" x14ac:dyDescent="0.25">
      <c r="A44" t="s">
        <v>59</v>
      </c>
      <c r="B44" t="s">
        <v>55</v>
      </c>
      <c r="C44" t="s">
        <v>60</v>
      </c>
      <c r="D44" s="27">
        <v>41662</v>
      </c>
      <c r="E44" s="27">
        <f t="shared" si="0"/>
        <v>41674</v>
      </c>
      <c r="F44" s="19">
        <v>789</v>
      </c>
    </row>
    <row r="45" spans="1:6" x14ac:dyDescent="0.25">
      <c r="A45" t="s">
        <v>61</v>
      </c>
      <c r="B45" t="s">
        <v>55</v>
      </c>
      <c r="C45" t="s">
        <v>60</v>
      </c>
      <c r="D45" s="27">
        <v>41662</v>
      </c>
      <c r="E45" s="27">
        <f t="shared" si="0"/>
        <v>41674</v>
      </c>
      <c r="F45" s="19">
        <v>125</v>
      </c>
    </row>
    <row r="46" spans="1:6" x14ac:dyDescent="0.25">
      <c r="A46" t="s">
        <v>63</v>
      </c>
      <c r="B46" t="s">
        <v>62</v>
      </c>
      <c r="C46" t="s">
        <v>58</v>
      </c>
      <c r="D46" s="27">
        <v>41659</v>
      </c>
      <c r="E46" s="27">
        <f t="shared" si="0"/>
        <v>41671</v>
      </c>
      <c r="F46" s="19">
        <v>145</v>
      </c>
    </row>
    <row r="47" spans="1:6" x14ac:dyDescent="0.25">
      <c r="A47" t="s">
        <v>63</v>
      </c>
      <c r="B47" t="s">
        <v>62</v>
      </c>
      <c r="C47" t="s">
        <v>56</v>
      </c>
      <c r="D47" s="27">
        <v>41659</v>
      </c>
      <c r="E47" s="27">
        <f t="shared" si="0"/>
        <v>41671</v>
      </c>
      <c r="F47" s="19">
        <v>999</v>
      </c>
    </row>
    <row r="48" spans="1:6" x14ac:dyDescent="0.25">
      <c r="A48" t="s">
        <v>59</v>
      </c>
      <c r="B48" t="s">
        <v>62</v>
      </c>
      <c r="C48" t="s">
        <v>56</v>
      </c>
      <c r="D48" s="27">
        <v>41659</v>
      </c>
      <c r="E48" s="27">
        <f t="shared" si="0"/>
        <v>41671</v>
      </c>
      <c r="F48" s="19">
        <v>452</v>
      </c>
    </row>
    <row r="49" spans="1:6" x14ac:dyDescent="0.25">
      <c r="A49" t="s">
        <v>61</v>
      </c>
      <c r="B49" t="s">
        <v>57</v>
      </c>
      <c r="C49" t="s">
        <v>60</v>
      </c>
      <c r="D49" s="27">
        <v>41659</v>
      </c>
      <c r="E49" s="27">
        <f t="shared" si="0"/>
        <v>41671</v>
      </c>
      <c r="F49" s="19">
        <v>365</v>
      </c>
    </row>
    <row r="50" spans="1:6" x14ac:dyDescent="0.25">
      <c r="D50" s="27"/>
    </row>
    <row r="51" spans="1:6" x14ac:dyDescent="0.25">
      <c r="D51" s="27"/>
    </row>
    <row r="52" spans="1:6" x14ac:dyDescent="0.25">
      <c r="D52" s="27"/>
    </row>
    <row r="53" spans="1:6" x14ac:dyDescent="0.25">
      <c r="D53" s="27"/>
    </row>
    <row r="54" spans="1:6" x14ac:dyDescent="0.25">
      <c r="D54" s="27"/>
    </row>
    <row r="55" spans="1:6" x14ac:dyDescent="0.25">
      <c r="D55" s="27"/>
    </row>
    <row r="56" spans="1:6" x14ac:dyDescent="0.25">
      <c r="D56" s="27"/>
    </row>
    <row r="57" spans="1:6" x14ac:dyDescent="0.25">
      <c r="D57" s="27"/>
    </row>
    <row r="58" spans="1:6" x14ac:dyDescent="0.25">
      <c r="D58" s="27"/>
    </row>
    <row r="59" spans="1:6" x14ac:dyDescent="0.25">
      <c r="D59" s="27"/>
    </row>
    <row r="60" spans="1:6" x14ac:dyDescent="0.25">
      <c r="D60" s="27"/>
    </row>
    <row r="61" spans="1:6" x14ac:dyDescent="0.25">
      <c r="D61" s="27"/>
    </row>
    <row r="62" spans="1:6" x14ac:dyDescent="0.25">
      <c r="D62" s="27"/>
    </row>
    <row r="63" spans="1:6" x14ac:dyDescent="0.25">
      <c r="D63" s="27"/>
    </row>
    <row r="64" spans="1:6" x14ac:dyDescent="0.25">
      <c r="D64" s="27"/>
    </row>
    <row r="65" spans="4:4" x14ac:dyDescent="0.25">
      <c r="D65" s="27"/>
    </row>
    <row r="66" spans="4:4" x14ac:dyDescent="0.25">
      <c r="D66" s="27"/>
    </row>
    <row r="67" spans="4:4" x14ac:dyDescent="0.25">
      <c r="D67" s="27"/>
    </row>
    <row r="1048576" spans="4:4" x14ac:dyDescent="0.25">
      <c r="D1048576" s="27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8"/>
  <sheetViews>
    <sheetView topLeftCell="A4" workbookViewId="0">
      <selection activeCell="C20" sqref="C20"/>
    </sheetView>
  </sheetViews>
  <sheetFormatPr defaultRowHeight="15" x14ac:dyDescent="0.25"/>
  <cols>
    <col min="1" max="1" width="16.7109375" customWidth="1"/>
    <col min="2" max="2" width="35.5703125" customWidth="1"/>
    <col min="3" max="3" width="12.140625" bestFit="1" customWidth="1"/>
    <col min="5" max="5" width="41.42578125" customWidth="1"/>
    <col min="6" max="6" width="12.140625" bestFit="1" customWidth="1"/>
  </cols>
  <sheetData>
    <row r="1" spans="1:10" ht="15.75" x14ac:dyDescent="0.25">
      <c r="A1" s="32" t="s">
        <v>66</v>
      </c>
      <c r="B1" s="32"/>
      <c r="C1" s="32"/>
      <c r="D1" s="32"/>
      <c r="E1" s="32"/>
      <c r="F1" s="32"/>
      <c r="G1" s="32"/>
    </row>
    <row r="3" spans="1:10" x14ac:dyDescent="0.25">
      <c r="A3" t="s">
        <v>67</v>
      </c>
      <c r="B3" t="s">
        <v>68</v>
      </c>
    </row>
    <row r="5" spans="1:10" x14ac:dyDescent="0.25">
      <c r="B5" t="s">
        <v>69</v>
      </c>
      <c r="C5" t="s">
        <v>33</v>
      </c>
    </row>
    <row r="6" spans="1:10" x14ac:dyDescent="0.25">
      <c r="A6" t="s">
        <v>70</v>
      </c>
      <c r="B6" t="s">
        <v>71</v>
      </c>
      <c r="C6">
        <v>1</v>
      </c>
      <c r="I6">
        <f>1.00365%</f>
        <v>1.0036499999999999E-2</v>
      </c>
      <c r="J6">
        <f>I6*100</f>
        <v>1.0036499999999999</v>
      </c>
    </row>
    <row r="7" spans="1:10" x14ac:dyDescent="0.25">
      <c r="A7" t="s">
        <v>72</v>
      </c>
      <c r="B7" t="s">
        <v>75</v>
      </c>
      <c r="C7">
        <v>1</v>
      </c>
      <c r="I7">
        <f>37/100</f>
        <v>0.37</v>
      </c>
    </row>
    <row r="8" spans="1:10" x14ac:dyDescent="0.25">
      <c r="A8" t="s">
        <v>74</v>
      </c>
      <c r="B8" t="s">
        <v>73</v>
      </c>
      <c r="C8">
        <v>2</v>
      </c>
    </row>
    <row r="9" spans="1:10" x14ac:dyDescent="0.25">
      <c r="A9" t="s">
        <v>76</v>
      </c>
      <c r="B9" t="s">
        <v>77</v>
      </c>
      <c r="C9">
        <v>1</v>
      </c>
    </row>
    <row r="10" spans="1:10" x14ac:dyDescent="0.25">
      <c r="A10" t="s">
        <v>78</v>
      </c>
      <c r="C10" s="28" t="e">
        <f>VLOOKUP(B6,B14:C18,2,0)*1.00365%*C6+VLOOKUP(B7,E14:F17,2,0)*C7+VLOOKUP(B8,B23:C28,2,0)*C8</f>
        <v>#N/A</v>
      </c>
    </row>
    <row r="11" spans="1:10" ht="18" customHeight="1" x14ac:dyDescent="0.25"/>
    <row r="12" spans="1:10" s="29" customFormat="1" x14ac:dyDescent="0.25"/>
    <row r="13" spans="1:10" x14ac:dyDescent="0.25">
      <c r="B13" t="s">
        <v>70</v>
      </c>
      <c r="E13" t="s">
        <v>74</v>
      </c>
    </row>
    <row r="14" spans="1:10" x14ac:dyDescent="0.25">
      <c r="B14" s="20" t="s">
        <v>79</v>
      </c>
      <c r="C14" s="22">
        <v>726.45</v>
      </c>
      <c r="E14" s="20" t="s">
        <v>80</v>
      </c>
      <c r="F14" s="22">
        <v>1200</v>
      </c>
    </row>
    <row r="15" spans="1:10" x14ac:dyDescent="0.25">
      <c r="B15" s="20" t="s">
        <v>71</v>
      </c>
      <c r="C15" s="22">
        <v>1367</v>
      </c>
      <c r="E15" s="20" t="s">
        <v>73</v>
      </c>
      <c r="F15" s="22">
        <v>486</v>
      </c>
    </row>
    <row r="16" spans="1:10" x14ac:dyDescent="0.25">
      <c r="B16" s="20" t="s">
        <v>81</v>
      </c>
      <c r="C16" s="22">
        <v>259</v>
      </c>
      <c r="E16" s="20" t="s">
        <v>82</v>
      </c>
      <c r="F16" s="22">
        <v>260</v>
      </c>
    </row>
    <row r="17" spans="2:6" x14ac:dyDescent="0.25">
      <c r="B17" s="20" t="s">
        <v>83</v>
      </c>
      <c r="C17" s="22">
        <v>1400</v>
      </c>
      <c r="E17" s="20" t="s">
        <v>84</v>
      </c>
      <c r="F17" s="22">
        <v>188</v>
      </c>
    </row>
    <row r="18" spans="2:6" x14ac:dyDescent="0.25">
      <c r="B18" s="20" t="s">
        <v>85</v>
      </c>
      <c r="C18" s="22">
        <v>489</v>
      </c>
    </row>
    <row r="22" spans="2:6" x14ac:dyDescent="0.25">
      <c r="B22" t="s">
        <v>72</v>
      </c>
    </row>
    <row r="23" spans="2:6" x14ac:dyDescent="0.25">
      <c r="B23" s="20" t="s">
        <v>86</v>
      </c>
      <c r="C23" s="22">
        <v>526</v>
      </c>
    </row>
    <row r="24" spans="2:6" x14ac:dyDescent="0.25">
      <c r="B24" s="20" t="s">
        <v>75</v>
      </c>
      <c r="C24" s="22">
        <v>689</v>
      </c>
    </row>
    <row r="25" spans="2:6" x14ac:dyDescent="0.25">
      <c r="B25" s="20" t="s">
        <v>87</v>
      </c>
      <c r="C25" s="22">
        <v>499</v>
      </c>
    </row>
    <row r="26" spans="2:6" x14ac:dyDescent="0.25">
      <c r="B26" s="20" t="s">
        <v>88</v>
      </c>
      <c r="C26" s="22">
        <v>579</v>
      </c>
    </row>
    <row r="27" spans="2:6" x14ac:dyDescent="0.25">
      <c r="B27" s="20" t="s">
        <v>89</v>
      </c>
      <c r="C27" s="22">
        <v>349</v>
      </c>
    </row>
    <row r="28" spans="2:6" x14ac:dyDescent="0.25">
      <c r="B28" s="20" t="s">
        <v>90</v>
      </c>
      <c r="C28" s="22">
        <v>989</v>
      </c>
    </row>
  </sheetData>
  <mergeCells count="1">
    <mergeCell ref="A1:G1"/>
  </mergeCells>
  <dataValidations count="5">
    <dataValidation type="list" allowBlank="1" showInputMessage="1" showErrorMessage="1" errorTitle="Erro de entrada" error="Processador inválido." sqref="B6" xr:uid="{036EE11F-DDEE-417D-9721-F318C7DAA686}">
      <formula1>$B$14:$B$18</formula1>
    </dataValidation>
    <dataValidation type="list" allowBlank="1" showInputMessage="1" showErrorMessage="1" errorTitle="Erro de entrada" error="Tipo de máquina inválido." sqref="B3" xr:uid="{5BE55D4F-E396-4ECB-9FED-BF96043C5F6C}">
      <formula1>"Casa,Empresa"</formula1>
    </dataValidation>
    <dataValidation type="list" allowBlank="1" showInputMessage="1" showErrorMessage="1" errorTitle="Erro de entrada" error="Placa mãe inválida." sqref="B7" xr:uid="{41ED3142-5D58-4A09-998A-A42B859FD9D9}">
      <formula1>$B$23:$B$28</formula1>
    </dataValidation>
    <dataValidation type="list" allowBlank="1" showInputMessage="1" showErrorMessage="1" errorTitle="Erro de entrada" error="Memória inválida." sqref="B8" xr:uid="{4FBF0573-35B4-4DB3-81B9-82207BDA54E5}">
      <formula1>$E$14:$E$17</formula1>
    </dataValidation>
    <dataValidation type="whole" allowBlank="1" showInputMessage="1" showErrorMessage="1" errorTitle="Erro de entrada" error="Quantidade não pode ser superior a 2." sqref="C9" xr:uid="{A0ADAAF7-39B0-4795-AA32-60F987F39441}">
      <formula1>0</formula1>
      <formula2>2</formula2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3"/>
  <sheetViews>
    <sheetView workbookViewId="0">
      <selection activeCell="C21" sqref="C21"/>
    </sheetView>
  </sheetViews>
  <sheetFormatPr defaultRowHeight="15" x14ac:dyDescent="0.25"/>
  <cols>
    <col min="1" max="1" width="17" customWidth="1"/>
    <col min="2" max="2" width="13.28515625" bestFit="1" customWidth="1"/>
    <col min="3" max="3" width="14.28515625" bestFit="1" customWidth="1"/>
  </cols>
  <sheetData>
    <row r="1" spans="1:3" x14ac:dyDescent="0.25">
      <c r="A1" t="s">
        <v>95</v>
      </c>
    </row>
    <row r="2" spans="1:3" x14ac:dyDescent="0.25">
      <c r="A2" t="s">
        <v>21</v>
      </c>
    </row>
    <row r="3" spans="1:3" x14ac:dyDescent="0.25">
      <c r="A3" t="s">
        <v>22</v>
      </c>
    </row>
    <row r="4" spans="1:3" x14ac:dyDescent="0.25">
      <c r="A4" t="s">
        <v>23</v>
      </c>
    </row>
    <row r="5" spans="1:3" x14ac:dyDescent="0.25">
      <c r="A5" t="s">
        <v>24</v>
      </c>
    </row>
    <row r="7" spans="1:3" x14ac:dyDescent="0.25">
      <c r="A7" t="s">
        <v>25</v>
      </c>
    </row>
    <row r="9" spans="1:3" x14ac:dyDescent="0.25">
      <c r="A9" t="s">
        <v>91</v>
      </c>
      <c r="B9" t="s">
        <v>92</v>
      </c>
      <c r="C9" t="s">
        <v>106</v>
      </c>
    </row>
    <row r="10" spans="1:3" x14ac:dyDescent="0.25">
      <c r="A10" t="s">
        <v>93</v>
      </c>
      <c r="B10" s="19">
        <v>2700</v>
      </c>
      <c r="C10" s="19">
        <v>2252.6945062964523</v>
      </c>
    </row>
    <row r="11" spans="1:3" x14ac:dyDescent="0.25">
      <c r="A11" t="s">
        <v>94</v>
      </c>
      <c r="B11" s="19">
        <v>1456.2</v>
      </c>
      <c r="C11" s="19">
        <v>1326.0875748235449</v>
      </c>
    </row>
    <row r="12" spans="1:3" x14ac:dyDescent="0.25">
      <c r="A12" t="s">
        <v>96</v>
      </c>
      <c r="B12" s="19">
        <v>1299.78</v>
      </c>
      <c r="C12" s="19">
        <v>1196.1187620454318</v>
      </c>
    </row>
    <row r="13" spans="1:3" x14ac:dyDescent="0.25">
      <c r="A13" t="s">
        <v>97</v>
      </c>
      <c r="B13" s="19">
        <v>1329.87</v>
      </c>
      <c r="C13" s="19">
        <v>1221.3536769287496</v>
      </c>
    </row>
    <row r="14" spans="1:3" x14ac:dyDescent="0.25">
      <c r="A14" t="s">
        <v>98</v>
      </c>
      <c r="B14" s="19">
        <v>2760.27</v>
      </c>
      <c r="C14" s="19">
        <v>2292.7719257962794</v>
      </c>
    </row>
    <row r="15" spans="1:3" x14ac:dyDescent="0.25">
      <c r="A15" t="s">
        <v>99</v>
      </c>
      <c r="B15" s="19">
        <v>1056.78</v>
      </c>
      <c r="C15" s="19">
        <v>988.25549612760528</v>
      </c>
    </row>
    <row r="16" spans="1:3" x14ac:dyDescent="0.25">
      <c r="A16" t="s">
        <v>100</v>
      </c>
      <c r="B16" s="19">
        <v>1340</v>
      </c>
      <c r="C16" s="19">
        <v>1229.8241727827356</v>
      </c>
    </row>
    <row r="17" spans="1:3" x14ac:dyDescent="0.25">
      <c r="A17" t="s">
        <v>101</v>
      </c>
      <c r="B17" s="19">
        <v>980</v>
      </c>
      <c r="C17" s="19">
        <v>921.07102835393891</v>
      </c>
    </row>
    <row r="18" spans="1:3" x14ac:dyDescent="0.25">
      <c r="A18" t="s">
        <v>102</v>
      </c>
      <c r="B18" s="19">
        <v>1678.54</v>
      </c>
      <c r="C18" s="19">
        <v>1678.54</v>
      </c>
    </row>
    <row r="19" spans="1:3" x14ac:dyDescent="0.25">
      <c r="A19" t="s">
        <v>103</v>
      </c>
      <c r="B19" s="19">
        <v>76.88</v>
      </c>
      <c r="C19" s="19">
        <v>76.88</v>
      </c>
    </row>
    <row r="20" spans="1:3" x14ac:dyDescent="0.25">
      <c r="A20" t="s">
        <v>104</v>
      </c>
      <c r="B20" s="19">
        <v>1290</v>
      </c>
      <c r="C20" s="19">
        <v>1187.8928568453171</v>
      </c>
    </row>
    <row r="21" spans="1:3" x14ac:dyDescent="0.25">
      <c r="B21" s="38">
        <f>SUM(B10:B20)</f>
        <v>15968.319999999998</v>
      </c>
      <c r="C21" s="38">
        <f>SUM(C10:C20)</f>
        <v>14371.490000000056</v>
      </c>
    </row>
    <row r="22" spans="1:3" x14ac:dyDescent="0.25">
      <c r="A22" t="s">
        <v>105</v>
      </c>
      <c r="B22" s="19">
        <f>SUM(B10:B20)</f>
        <v>15968.319999999998</v>
      </c>
      <c r="C22" s="30"/>
    </row>
    <row r="23" spans="1:3" x14ac:dyDescent="0.25">
      <c r="A23" t="s">
        <v>107</v>
      </c>
      <c r="B23" s="19">
        <f>B22*90%</f>
        <v>14371.487999999998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23"/>
  <sheetViews>
    <sheetView tabSelected="1" workbookViewId="0">
      <selection activeCell="P11" sqref="P11"/>
    </sheetView>
  </sheetViews>
  <sheetFormatPr defaultRowHeight="15" x14ac:dyDescent="0.25"/>
  <cols>
    <col min="2" max="2" width="29.85546875" customWidth="1"/>
  </cols>
  <sheetData>
    <row r="1" spans="2:12" ht="15.75" thickBot="1" x14ac:dyDescent="0.3"/>
    <row r="2" spans="2:12" ht="15.75" thickBot="1" x14ac:dyDescent="0.3">
      <c r="B2" s="1" t="s">
        <v>0</v>
      </c>
      <c r="C2" s="2" t="s">
        <v>1</v>
      </c>
      <c r="F2" s="33" t="s">
        <v>2</v>
      </c>
      <c r="G2" s="34"/>
      <c r="H2" s="34"/>
      <c r="I2" s="34"/>
      <c r="J2" s="34"/>
      <c r="K2" s="34"/>
      <c r="L2" s="35"/>
    </row>
    <row r="3" spans="2:12" ht="15.75" thickBot="1" x14ac:dyDescent="0.3">
      <c r="B3" s="3" t="s">
        <v>3</v>
      </c>
      <c r="C3" s="4">
        <v>5</v>
      </c>
      <c r="F3" s="3"/>
      <c r="G3" s="36" t="s">
        <v>1</v>
      </c>
      <c r="H3" s="37"/>
      <c r="I3" s="36" t="s">
        <v>4</v>
      </c>
      <c r="J3" s="37"/>
      <c r="K3" s="36" t="s">
        <v>5</v>
      </c>
      <c r="L3" s="37"/>
    </row>
    <row r="4" spans="2:12" x14ac:dyDescent="0.25">
      <c r="B4" s="3" t="s">
        <v>6</v>
      </c>
      <c r="C4" s="4">
        <v>220</v>
      </c>
      <c r="F4" s="1" t="s">
        <v>7</v>
      </c>
      <c r="G4" s="5" t="s">
        <v>8</v>
      </c>
      <c r="H4" s="6" t="s">
        <v>9</v>
      </c>
      <c r="I4" s="5" t="s">
        <v>8</v>
      </c>
      <c r="J4" s="6" t="s">
        <v>9</v>
      </c>
      <c r="K4" s="7" t="s">
        <v>8</v>
      </c>
      <c r="L4" s="8" t="s">
        <v>9</v>
      </c>
    </row>
    <row r="5" spans="2:12" x14ac:dyDescent="0.25">
      <c r="B5" s="3" t="s">
        <v>10</v>
      </c>
      <c r="C5" s="4">
        <v>5</v>
      </c>
      <c r="F5" s="3">
        <v>1</v>
      </c>
      <c r="G5" s="9">
        <v>0.02</v>
      </c>
      <c r="H5" s="10">
        <v>0.04</v>
      </c>
      <c r="I5" s="9">
        <v>0.03</v>
      </c>
      <c r="J5" s="10">
        <v>0.05</v>
      </c>
      <c r="K5" s="11">
        <v>0.01</v>
      </c>
      <c r="L5" s="10">
        <v>0.02</v>
      </c>
    </row>
    <row r="6" spans="2:12" ht="15.75" thickBot="1" x14ac:dyDescent="0.3">
      <c r="B6" s="12" t="s">
        <v>11</v>
      </c>
      <c r="C6" s="13" t="s">
        <v>12</v>
      </c>
      <c r="F6" s="3">
        <v>2</v>
      </c>
      <c r="G6" s="9">
        <v>0.03</v>
      </c>
      <c r="H6" s="10">
        <v>0.05</v>
      </c>
      <c r="I6" s="9">
        <v>0.05</v>
      </c>
      <c r="J6" s="10">
        <v>6.5000000000000002E-2</v>
      </c>
      <c r="K6" s="11">
        <v>0.01</v>
      </c>
      <c r="L6" s="10">
        <v>0.03</v>
      </c>
    </row>
    <row r="7" spans="2:12" x14ac:dyDescent="0.25">
      <c r="F7" s="3">
        <v>3</v>
      </c>
      <c r="G7" s="9">
        <v>0.04</v>
      </c>
      <c r="H7" s="10">
        <v>0.06</v>
      </c>
      <c r="I7" s="9">
        <v>7.0000000000000007E-2</v>
      </c>
      <c r="J7" s="10">
        <v>0.08</v>
      </c>
      <c r="K7" s="11">
        <v>0.02</v>
      </c>
      <c r="L7" s="10">
        <v>0.04</v>
      </c>
    </row>
    <row r="8" spans="2:12" x14ac:dyDescent="0.25">
      <c r="F8" s="3">
        <v>4</v>
      </c>
      <c r="G8" s="9">
        <v>0.05</v>
      </c>
      <c r="H8" s="10">
        <v>7.0000000000000007E-2</v>
      </c>
      <c r="I8" s="9">
        <v>0.09</v>
      </c>
      <c r="J8" s="10">
        <v>9.5000000000000001E-2</v>
      </c>
      <c r="K8" s="11">
        <v>0</v>
      </c>
      <c r="L8" s="10">
        <v>0</v>
      </c>
    </row>
    <row r="9" spans="2:12" x14ac:dyDescent="0.25">
      <c r="F9" s="3">
        <v>5</v>
      </c>
      <c r="G9" s="9">
        <v>0.06</v>
      </c>
      <c r="H9" s="10">
        <v>0.08</v>
      </c>
      <c r="I9" s="9">
        <v>0.11</v>
      </c>
      <c r="J9" s="10">
        <v>0.11</v>
      </c>
      <c r="K9" s="11">
        <v>0.15</v>
      </c>
      <c r="L9" s="10">
        <v>0.18</v>
      </c>
    </row>
    <row r="10" spans="2:12" x14ac:dyDescent="0.25">
      <c r="F10" s="3">
        <v>6</v>
      </c>
      <c r="G10" s="9">
        <v>0</v>
      </c>
      <c r="H10" s="10">
        <v>0</v>
      </c>
      <c r="I10" s="9">
        <v>0.13</v>
      </c>
      <c r="J10" s="10">
        <v>0.125</v>
      </c>
      <c r="K10" s="11">
        <v>0.12</v>
      </c>
      <c r="L10" s="10">
        <v>0.15</v>
      </c>
    </row>
    <row r="11" spans="2:12" x14ac:dyDescent="0.25">
      <c r="F11" s="3">
        <v>7</v>
      </c>
      <c r="G11" s="9">
        <v>0.08</v>
      </c>
      <c r="H11" s="10">
        <v>0.1</v>
      </c>
      <c r="I11" s="9">
        <v>0.15</v>
      </c>
      <c r="J11" s="10">
        <v>0.14000000000000001</v>
      </c>
      <c r="K11" s="11">
        <v>0.14000000000000001</v>
      </c>
      <c r="L11" s="10">
        <v>0.19</v>
      </c>
    </row>
    <row r="12" spans="2:12" x14ac:dyDescent="0.25">
      <c r="F12" s="3">
        <v>8</v>
      </c>
      <c r="G12" s="9">
        <v>0.09</v>
      </c>
      <c r="H12" s="10">
        <v>0.11</v>
      </c>
      <c r="I12" s="9">
        <v>0</v>
      </c>
      <c r="J12" s="10">
        <v>0</v>
      </c>
      <c r="K12" s="11">
        <v>0.15</v>
      </c>
      <c r="L12" s="10">
        <v>0.18</v>
      </c>
    </row>
    <row r="13" spans="2:12" x14ac:dyDescent="0.25">
      <c r="F13" s="3">
        <v>9</v>
      </c>
      <c r="G13" s="9">
        <v>0.1</v>
      </c>
      <c r="H13" s="10">
        <v>0.12</v>
      </c>
      <c r="I13" s="9">
        <v>0.19</v>
      </c>
      <c r="J13" s="10">
        <v>0.17</v>
      </c>
      <c r="K13" s="11">
        <v>0.21</v>
      </c>
      <c r="L13" s="10">
        <v>0.25</v>
      </c>
    </row>
    <row r="14" spans="2:12" ht="15.75" thickBot="1" x14ac:dyDescent="0.3">
      <c r="F14" s="14">
        <v>10</v>
      </c>
      <c r="G14" s="15">
        <v>0.11</v>
      </c>
      <c r="H14" s="16">
        <v>0.13</v>
      </c>
      <c r="I14" s="15">
        <v>0.21</v>
      </c>
      <c r="J14" s="16">
        <v>0.185</v>
      </c>
      <c r="K14" s="17">
        <v>0.18</v>
      </c>
      <c r="L14" s="16">
        <v>0.21</v>
      </c>
    </row>
    <row r="19" spans="1:2" x14ac:dyDescent="0.25">
      <c r="A19" t="s">
        <v>13</v>
      </c>
    </row>
    <row r="20" spans="1:2" x14ac:dyDescent="0.25">
      <c r="A20" t="s">
        <v>14</v>
      </c>
      <c r="B20" s="18"/>
    </row>
    <row r="21" spans="1:2" x14ac:dyDescent="0.25">
      <c r="A21" t="s">
        <v>15</v>
      </c>
    </row>
    <row r="22" spans="1:2" x14ac:dyDescent="0.25">
      <c r="A22" t="s">
        <v>16</v>
      </c>
    </row>
    <row r="23" spans="1:2" x14ac:dyDescent="0.25">
      <c r="A23" t="s">
        <v>17</v>
      </c>
    </row>
  </sheetData>
  <mergeCells count="4">
    <mergeCell ref="F2:L2"/>
    <mergeCell ref="G3:H3"/>
    <mergeCell ref="I3:J3"/>
    <mergeCell ref="K3:L3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Planilha1</vt:lpstr>
      <vt:lpstr>Planilha2</vt:lpstr>
      <vt:lpstr>Planilha3</vt:lpstr>
      <vt:lpstr>Planilha4</vt:lpstr>
      <vt:lpstr>Planilha5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Claus</dc:creator>
  <cp:lastModifiedBy>Rafael Nunes</cp:lastModifiedBy>
  <dcterms:created xsi:type="dcterms:W3CDTF">2018-04-18T02:03:37Z</dcterms:created>
  <dcterms:modified xsi:type="dcterms:W3CDTF">2019-10-03T04:31:32Z</dcterms:modified>
</cp:coreProperties>
</file>