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12"/>
  <workbookPr defaultThemeVersion="166925"/>
  <xr:revisionPtr revIDLastSave="0" documentId="8_{32F43E13-BEAC-4023-97F9-05185DC3C5D0}" xr6:coauthVersionLast="45" xr6:coauthVersionMax="45" xr10:uidLastSave="{00000000-0000-0000-0000-000000000000}"/>
  <bookViews>
    <workbookView xWindow="0" yWindow="0" windowWidth="16384" windowHeight="8192" tabRatio="500" firstSheet="3" activeTab="4" xr2:uid="{00000000-000D-0000-FFFF-FFFF00000000}"/>
  </bookViews>
  <sheets>
    <sheet name="Ex 04" sheetId="5" r:id="rId1"/>
    <sheet name="Plan1" sheetId="1" r:id="rId2"/>
    <sheet name="Ex 01" sheetId="2" r:id="rId3"/>
    <sheet name="Ex 02" sheetId="3" r:id="rId4"/>
    <sheet name="Ex 03" sheetId="4" r:id="rId5"/>
    <sheet name="Ex 05" sheetId="6" r:id="rId6"/>
    <sheet name="Ex 06" sheetId="7" r:id="rId7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5" i="4" l="1"/>
  <c r="E6" i="4"/>
  <c r="E7" i="4"/>
  <c r="E8" i="4"/>
  <c r="E9" i="4"/>
  <c r="E10" i="4"/>
  <c r="E11" i="4"/>
  <c r="E12" i="4"/>
  <c r="E13" i="4"/>
  <c r="E4" i="4"/>
  <c r="D5" i="4"/>
  <c r="D6" i="4"/>
  <c r="D7" i="4"/>
  <c r="D8" i="4"/>
  <c r="D9" i="4"/>
  <c r="D10" i="4"/>
  <c r="D11" i="4"/>
  <c r="D12" i="4"/>
  <c r="D13" i="4"/>
  <c r="D4" i="4"/>
  <c r="D13" i="7" l="1"/>
  <c r="E13" i="7" s="1"/>
  <c r="D12" i="7"/>
  <c r="E12" i="7" s="1"/>
  <c r="D11" i="7"/>
  <c r="E11" i="7" s="1"/>
  <c r="D10" i="7"/>
  <c r="E10" i="7" s="1"/>
  <c r="D9" i="7"/>
  <c r="E9" i="7" s="1"/>
  <c r="D8" i="7"/>
  <c r="E8" i="7" s="1"/>
  <c r="D7" i="7"/>
  <c r="E7" i="7" s="1"/>
  <c r="D6" i="7"/>
  <c r="E6" i="7" s="1"/>
  <c r="D5" i="7"/>
  <c r="E5" i="7" s="1"/>
  <c r="D4" i="7"/>
  <c r="E4" i="7" s="1"/>
  <c r="E5" i="6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C14" i="5"/>
  <c r="D14" i="5" s="1"/>
  <c r="C13" i="5"/>
  <c r="D13" i="5" s="1"/>
  <c r="C12" i="5"/>
  <c r="D12" i="5" s="1"/>
  <c r="C11" i="5"/>
  <c r="D11" i="5" s="1"/>
  <c r="C10" i="5"/>
  <c r="D10" i="5" s="1"/>
  <c r="C9" i="5"/>
  <c r="D9" i="5" s="1"/>
  <c r="C8" i="5"/>
  <c r="D8" i="5" s="1"/>
  <c r="C7" i="5"/>
  <c r="D7" i="5" s="1"/>
  <c r="C6" i="5"/>
  <c r="D6" i="5" s="1"/>
  <c r="C5" i="5"/>
  <c r="D5" i="5" s="1"/>
  <c r="D11" i="3"/>
  <c r="D10" i="3"/>
  <c r="D9" i="3"/>
  <c r="D8" i="3"/>
  <c r="D7" i="3"/>
  <c r="D6" i="3"/>
  <c r="D5" i="3"/>
  <c r="D4" i="3"/>
  <c r="C18" i="2"/>
  <c r="D18" i="2" s="1"/>
  <c r="G18" i="2" s="1"/>
  <c r="H18" i="2" s="1"/>
  <c r="E18" i="2" s="1"/>
  <c r="C17" i="2"/>
  <c r="D17" i="2" s="1"/>
  <c r="G17" i="2" s="1"/>
  <c r="H17" i="2" s="1"/>
  <c r="E17" i="2" s="1"/>
  <c r="C16" i="2"/>
  <c r="D16" i="2" s="1"/>
  <c r="G16" i="2" s="1"/>
  <c r="H16" i="2" s="1"/>
  <c r="E16" i="2" s="1"/>
  <c r="C15" i="2"/>
  <c r="D15" i="2" s="1"/>
  <c r="G15" i="2" s="1"/>
  <c r="H15" i="2" s="1"/>
  <c r="E15" i="2" s="1"/>
  <c r="C14" i="2"/>
  <c r="D14" i="2" s="1"/>
  <c r="G14" i="2" s="1"/>
  <c r="H14" i="2" s="1"/>
  <c r="E14" i="2" s="1"/>
  <c r="C13" i="2"/>
  <c r="D13" i="2" s="1"/>
  <c r="G13" i="2" s="1"/>
  <c r="H13" i="2" s="1"/>
  <c r="E13" i="2" s="1"/>
  <c r="C12" i="2"/>
  <c r="D12" i="2" s="1"/>
  <c r="G12" i="2" s="1"/>
  <c r="H12" i="2" s="1"/>
  <c r="E12" i="2" s="1"/>
  <c r="C11" i="2"/>
  <c r="D11" i="2" s="1"/>
  <c r="G11" i="2" s="1"/>
  <c r="H11" i="2" s="1"/>
  <c r="E11" i="2" s="1"/>
  <c r="C10" i="2"/>
  <c r="D10" i="2" s="1"/>
  <c r="G10" i="2" s="1"/>
  <c r="H10" i="2" s="1"/>
  <c r="E10" i="2" s="1"/>
  <c r="C9" i="2"/>
  <c r="D9" i="2" s="1"/>
  <c r="G9" i="2" s="1"/>
  <c r="H9" i="2" s="1"/>
  <c r="E9" i="2" s="1"/>
  <c r="C8" i="2"/>
  <c r="D8" i="2" s="1"/>
  <c r="G8" i="2" s="1"/>
  <c r="H8" i="2" s="1"/>
  <c r="E8" i="2" s="1"/>
  <c r="C7" i="2"/>
  <c r="D7" i="2" s="1"/>
  <c r="G7" i="2" s="1"/>
  <c r="H7" i="2" s="1"/>
  <c r="E7" i="2" s="1"/>
  <c r="C6" i="2"/>
  <c r="D6" i="2" s="1"/>
  <c r="G6" i="2" s="1"/>
  <c r="H6" i="2" s="1"/>
  <c r="E6" i="2" s="1"/>
  <c r="C5" i="2"/>
  <c r="D5" i="2" s="1"/>
  <c r="G5" i="2" s="1"/>
  <c r="H5" i="2" s="1"/>
  <c r="E5" i="2" s="1"/>
  <c r="D19" i="1"/>
  <c r="C19" i="1"/>
  <c r="B19" i="1"/>
  <c r="E19" i="1" s="1"/>
  <c r="D18" i="1"/>
  <c r="C18" i="1"/>
  <c r="B18" i="1"/>
  <c r="E18" i="1" s="1"/>
  <c r="D17" i="1"/>
  <c r="C17" i="1"/>
  <c r="B17" i="1"/>
  <c r="E17" i="1" s="1"/>
  <c r="G16" i="1"/>
  <c r="F16" i="1"/>
  <c r="E16" i="1"/>
  <c r="H16" i="1" s="1"/>
  <c r="G15" i="1"/>
  <c r="F15" i="1"/>
  <c r="E15" i="1"/>
  <c r="H15" i="1" s="1"/>
  <c r="G14" i="1"/>
  <c r="F14" i="1"/>
  <c r="E14" i="1"/>
  <c r="H14" i="1" s="1"/>
  <c r="G13" i="1"/>
  <c r="F13" i="1"/>
  <c r="E13" i="1"/>
  <c r="H13" i="1" s="1"/>
  <c r="G12" i="1"/>
  <c r="F12" i="1"/>
  <c r="E12" i="1"/>
  <c r="H12" i="1" s="1"/>
  <c r="G11" i="1"/>
  <c r="F11" i="1"/>
  <c r="E11" i="1"/>
  <c r="H11" i="1" s="1"/>
  <c r="G10" i="1"/>
  <c r="F10" i="1"/>
  <c r="E10" i="1"/>
  <c r="H10" i="1" s="1"/>
  <c r="G9" i="1"/>
  <c r="F9" i="1"/>
  <c r="E9" i="1"/>
  <c r="H9" i="1" s="1"/>
  <c r="G8" i="1"/>
  <c r="F8" i="1"/>
  <c r="E8" i="1"/>
  <c r="H8" i="1" s="1"/>
  <c r="G7" i="1"/>
  <c r="F7" i="1"/>
  <c r="E7" i="1"/>
  <c r="H7" i="1" s="1"/>
  <c r="G6" i="1"/>
  <c r="F6" i="1"/>
  <c r="E6" i="1"/>
  <c r="H6" i="1" s="1"/>
  <c r="G5" i="1"/>
  <c r="F5" i="1"/>
  <c r="E5" i="1"/>
  <c r="H5" i="1" s="1"/>
  <c r="G4" i="1"/>
  <c r="F4" i="1"/>
  <c r="E4" i="1"/>
  <c r="H4" i="1" s="1"/>
  <c r="G3" i="1"/>
  <c r="F3" i="1"/>
  <c r="E3" i="1"/>
  <c r="H3" i="1" s="1"/>
  <c r="G2" i="1"/>
  <c r="F2" i="1"/>
  <c r="E2" i="1"/>
  <c r="H2" i="1" s="1"/>
  <c r="G4" i="3" l="1"/>
  <c r="E4" i="3"/>
  <c r="G5" i="3"/>
  <c r="E5" i="3"/>
  <c r="G6" i="3"/>
  <c r="E6" i="3"/>
  <c r="G7" i="3"/>
  <c r="E7" i="3"/>
  <c r="G8" i="3"/>
  <c r="E8" i="3"/>
  <c r="G9" i="3"/>
  <c r="E9" i="3"/>
  <c r="G10" i="3"/>
  <c r="E10" i="3"/>
  <c r="G11" i="3"/>
  <c r="E11" i="3"/>
  <c r="G15" i="3" l="1"/>
  <c r="G14" i="3"/>
</calcChain>
</file>

<file path=xl/sharedStrings.xml><?xml version="1.0" encoding="utf-8"?>
<sst xmlns="http://schemas.openxmlformats.org/spreadsheetml/2006/main" count="193" uniqueCount="143">
  <si>
    <t>Controle de material de Xerox</t>
  </si>
  <si>
    <t>Nome</t>
  </si>
  <si>
    <t>Qtd Xerox</t>
  </si>
  <si>
    <t xml:space="preserve">Gasto </t>
  </si>
  <si>
    <t>Valor pago 
pelo func.</t>
  </si>
  <si>
    <t>Ana Maria</t>
  </si>
  <si>
    <t>Ana Lucia</t>
  </si>
  <si>
    <t>Carlos Souza</t>
  </si>
  <si>
    <t>Clovis Clesters</t>
  </si>
  <si>
    <t>Fernada Marchi</t>
  </si>
  <si>
    <t>Márcia Meireles</t>
  </si>
  <si>
    <t>Maria das Dores</t>
  </si>
  <si>
    <t>Patrícia Martins</t>
  </si>
  <si>
    <t>Rogério da Silva</t>
  </si>
  <si>
    <t>Tânia Cristina</t>
  </si>
  <si>
    <t>Variação 1</t>
  </si>
  <si>
    <t>Variação 2</t>
  </si>
  <si>
    <t>Dados</t>
  </si>
  <si>
    <t>Gasto</t>
  </si>
  <si>
    <t xml:space="preserve">Se a qtd for maior que 5000 valor a ser cobrado por folha será de R$ 0,03; senão o valor será de R$ 0,04 </t>
  </si>
  <si>
    <t>Controle</t>
  </si>
  <si>
    <t>Se o valor ultrapassar o R$ 150,00 o funcionário pagará 15% do valor senão o funcionário pagará 25% do valor</t>
  </si>
  <si>
    <t>Nota 1</t>
  </si>
  <si>
    <t>Nota 2</t>
  </si>
  <si>
    <t>Nota 3</t>
  </si>
  <si>
    <t>Média</t>
  </si>
  <si>
    <t>Menor nota
Aluna</t>
  </si>
  <si>
    <t>Maior nota
Aluna</t>
  </si>
  <si>
    <t>Situação 
Aluna</t>
  </si>
  <si>
    <t xml:space="preserve">Amanda </t>
  </si>
  <si>
    <t>Bruna</t>
  </si>
  <si>
    <t>Cintia</t>
  </si>
  <si>
    <t>Claudia</t>
  </si>
  <si>
    <t>Danielle</t>
  </si>
  <si>
    <t>Fabiana</t>
  </si>
  <si>
    <t>Josefa</t>
  </si>
  <si>
    <t>Lucia</t>
  </si>
  <si>
    <t>Marcela</t>
  </si>
  <si>
    <t>Maria Clara</t>
  </si>
  <si>
    <t>Mercedes</t>
  </si>
  <si>
    <t>Mirian</t>
  </si>
  <si>
    <t>Paula</t>
  </si>
  <si>
    <t>Rosa</t>
  </si>
  <si>
    <t>Média da Classe</t>
  </si>
  <si>
    <t>Menor nota da Classe</t>
  </si>
  <si>
    <t>Maior nota da Classe</t>
  </si>
  <si>
    <t>Controle de Estoque</t>
  </si>
  <si>
    <t>Reais</t>
  </si>
  <si>
    <t>Dolar</t>
  </si>
  <si>
    <t>Material</t>
  </si>
  <si>
    <t>Estoque</t>
  </si>
  <si>
    <t>Custo Unit</t>
  </si>
  <si>
    <t>Venda Unit</t>
  </si>
  <si>
    <t>Total Venda</t>
  </si>
  <si>
    <t>CustoUNIT</t>
  </si>
  <si>
    <t>VendaUnit</t>
  </si>
  <si>
    <t>AX01</t>
  </si>
  <si>
    <t>AX02</t>
  </si>
  <si>
    <t>AX03</t>
  </si>
  <si>
    <t>AX04</t>
  </si>
  <si>
    <t>AX05</t>
  </si>
  <si>
    <t>AX06</t>
  </si>
  <si>
    <t>AX07</t>
  </si>
  <si>
    <t>AX08</t>
  </si>
  <si>
    <t>AX09</t>
  </si>
  <si>
    <t>AX10</t>
  </si>
  <si>
    <t>AX11</t>
  </si>
  <si>
    <t>AX12</t>
  </si>
  <si>
    <t>AX13</t>
  </si>
  <si>
    <t>AX14</t>
  </si>
  <si>
    <t>Porcentagem de Lucro</t>
  </si>
  <si>
    <t>Valor do Dolar</t>
  </si>
  <si>
    <t>Lista de Supermercado</t>
  </si>
  <si>
    <t>Paulistão</t>
  </si>
  <si>
    <t>Sumerbol</t>
  </si>
  <si>
    <t>Menor Preço</t>
  </si>
  <si>
    <t>Comprar no</t>
  </si>
  <si>
    <t>Qdt comprada</t>
  </si>
  <si>
    <t>Valor Gasto</t>
  </si>
  <si>
    <t>Arroz</t>
  </si>
  <si>
    <t>Feijão</t>
  </si>
  <si>
    <t>Ovos</t>
  </si>
  <si>
    <t>Queijo</t>
  </si>
  <si>
    <t>Vinho Branco</t>
  </si>
  <si>
    <t>Trigo</t>
  </si>
  <si>
    <t>Sucos</t>
  </si>
  <si>
    <t>Refrigerantes</t>
  </si>
  <si>
    <t>Mínimo dos valores dos produtos</t>
  </si>
  <si>
    <t>total gasto no</t>
  </si>
  <si>
    <t>Nome do mercado com o menor preço</t>
  </si>
  <si>
    <t>Menor preço e valor gasto.</t>
  </si>
  <si>
    <t>Data:</t>
  </si>
  <si>
    <t>Name</t>
  </si>
  <si>
    <t>1st Quarter</t>
  </si>
  <si>
    <t>2nd Quarter</t>
  </si>
  <si>
    <t>Avg.</t>
  </si>
  <si>
    <t>Classification</t>
  </si>
  <si>
    <t>Average:</t>
  </si>
  <si>
    <t>Arithmetic mean of the two notes.</t>
  </si>
  <si>
    <t>Classification:</t>
  </si>
  <si>
    <t>If the average is greater than or equal to 7 the student is APPROVED if not is REPROVED.</t>
  </si>
  <si>
    <t>Controle Bancário</t>
  </si>
  <si>
    <t>Data</t>
  </si>
  <si>
    <t>Descrição</t>
  </si>
  <si>
    <t>Tipo</t>
  </si>
  <si>
    <t>Valor</t>
  </si>
  <si>
    <t>Saldo</t>
  </si>
  <si>
    <t>C</t>
  </si>
  <si>
    <t>Cheque 0235654</t>
  </si>
  <si>
    <t>D</t>
  </si>
  <si>
    <t>Cheque 0235655</t>
  </si>
  <si>
    <t>Salário</t>
  </si>
  <si>
    <t>Cheque 0235657</t>
  </si>
  <si>
    <t>Férias</t>
  </si>
  <si>
    <t>Cheque 0235659</t>
  </si>
  <si>
    <t>Farmácia</t>
  </si>
  <si>
    <t>Cheque 0235661</t>
  </si>
  <si>
    <t>Cheque 0235666</t>
  </si>
  <si>
    <t>Abono</t>
  </si>
  <si>
    <t>Cheque 0235658</t>
  </si>
  <si>
    <t>Cartão</t>
  </si>
  <si>
    <t>Aluguel</t>
  </si>
  <si>
    <t>Gasolina</t>
  </si>
  <si>
    <t>Se tipo for D (Débito), o saldo será saldo menos o valor senão o saldo será o saldo mais o valor</t>
  </si>
  <si>
    <t>Produto</t>
  </si>
  <si>
    <t>Valor da
Compra</t>
  </si>
  <si>
    <t>Nº de 
Parcelas</t>
  </si>
  <si>
    <t>Valor Bruto</t>
  </si>
  <si>
    <t>Valor da Prestação</t>
  </si>
  <si>
    <t>PX 01</t>
  </si>
  <si>
    <t>2X</t>
  </si>
  <si>
    <t>PX 02</t>
  </si>
  <si>
    <t>3X</t>
  </si>
  <si>
    <t>PX 03</t>
  </si>
  <si>
    <t>PX 04</t>
  </si>
  <si>
    <t>PX 05</t>
  </si>
  <si>
    <t>PX 06</t>
  </si>
  <si>
    <t>PX 07</t>
  </si>
  <si>
    <t>PX 08</t>
  </si>
  <si>
    <t>PX 09</t>
  </si>
  <si>
    <t>PX 10</t>
  </si>
  <si>
    <t>Se tipo for 2X, o valor bruto terá 5% de desconto sobre o valor da compra, senão acrescimo de 5% do valor</t>
  </si>
  <si>
    <t>Valor da Prestação: se o tipo for 2X valor Bruto dividido por 2, senão o valor bruto dividido por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</si>
</sst>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.000"/>
    <numFmt numFmtId="166" formatCode="_(&quot;R$ &quot;* #,##0.00_);_(&quot;R$ &quot;* \(#,##0.00\);_(&quot;R$ &quot;* \-??_);_(@_)"/>
    <numFmt numFmtId="167" formatCode="_(* #,##0.00_);_(* \(#,##0.00\);_(* \-??_);_(@_)"/>
    <numFmt numFmtId="168" formatCode="_-* #,##0.00_-;\-* #,##0.00_-;_-* \-??_-;_-@_-"/>
    <numFmt numFmtId="169" formatCode="d/mmm"/>
  </numFmts>
  <fonts count="10">
    <font>
      <sz val="10"/>
      <name val="Arial"/>
      <charset val="1"/>
    </font>
    <font>
      <b/>
      <sz val="10"/>
      <name val="Arial"/>
      <family val="2"/>
      <charset val="1"/>
    </font>
    <font>
      <b/>
      <sz val="10"/>
      <name val="Arial"/>
      <family val="2"/>
      <charset val="204"/>
    </font>
    <font>
      <b/>
      <sz val="16"/>
      <name val="Arial"/>
      <family val="2"/>
      <charset val="1"/>
    </font>
    <font>
      <b/>
      <i/>
      <sz val="10"/>
      <name val="Arial"/>
      <family val="2"/>
      <charset val="1"/>
    </font>
    <font>
      <b/>
      <sz val="18"/>
      <name val="Arial"/>
      <family val="2"/>
      <charset val="1"/>
    </font>
    <font>
      <sz val="10"/>
      <name val="Arial"/>
      <family val="2"/>
    </font>
    <font>
      <b/>
      <sz val="12"/>
      <name val="Arial"/>
      <family val="2"/>
      <charset val="1"/>
    </font>
    <font>
      <sz val="10"/>
      <name val="Arial"/>
      <charset val="1"/>
    </font>
    <font>
      <b/>
      <sz val="10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166" fontId="8" fillId="0" borderId="0" applyBorder="0" applyProtection="0"/>
  </cellStyleXfs>
  <cellXfs count="46">
    <xf numFmtId="0" fontId="0" fillId="0" borderId="0" xfId="0"/>
    <xf numFmtId="0" fontId="0" fillId="0" borderId="1" xfId="0" applyFont="1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164" fontId="1" fillId="0" borderId="1" xfId="0" applyNumberFormat="1" applyFont="1" applyBorder="1"/>
    <xf numFmtId="0" fontId="2" fillId="0" borderId="1" xfId="0" applyFont="1" applyBorder="1"/>
    <xf numFmtId="0" fontId="4" fillId="2" borderId="1" xfId="0" applyFont="1" applyFill="1" applyBorder="1"/>
    <xf numFmtId="0" fontId="4" fillId="2" borderId="3" xfId="0" applyFont="1" applyFill="1" applyBorder="1"/>
    <xf numFmtId="0" fontId="4" fillId="2" borderId="4" xfId="0" applyFont="1" applyFill="1" applyBorder="1"/>
    <xf numFmtId="0" fontId="4" fillId="2" borderId="5" xfId="0" applyFont="1" applyFill="1" applyBorder="1"/>
    <xf numFmtId="0" fontId="4" fillId="2" borderId="6" xfId="0" applyFont="1" applyFill="1" applyBorder="1"/>
    <xf numFmtId="0" fontId="0" fillId="0" borderId="3" xfId="0" applyBorder="1"/>
    <xf numFmtId="2" fontId="4" fillId="2" borderId="7" xfId="0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0" fontId="0" fillId="0" borderId="7" xfId="0" applyBorder="1"/>
    <xf numFmtId="165" fontId="1" fillId="2" borderId="1" xfId="0" applyNumberFormat="1" applyFont="1" applyFill="1" applyBorder="1" applyAlignment="1">
      <alignment horizontal="center"/>
    </xf>
    <xf numFmtId="165" fontId="1" fillId="2" borderId="8" xfId="0" applyNumberFormat="1" applyFont="1" applyFill="1" applyBorder="1" applyAlignment="1">
      <alignment horizontal="center"/>
    </xf>
    <xf numFmtId="0" fontId="0" fillId="0" borderId="9" xfId="0" applyBorder="1"/>
    <xf numFmtId="9" fontId="0" fillId="0" borderId="0" xfId="0" applyNumberFormat="1"/>
    <xf numFmtId="0" fontId="1" fillId="2" borderId="1" xfId="0" applyFont="1" applyFill="1" applyBorder="1"/>
    <xf numFmtId="166" fontId="0" fillId="0" borderId="1" xfId="1" applyFont="1" applyBorder="1" applyAlignment="1" applyProtection="1"/>
    <xf numFmtId="166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7" fontId="1" fillId="2" borderId="1" xfId="0" applyNumberFormat="1" applyFont="1" applyFill="1" applyBorder="1" applyAlignment="1">
      <alignment horizontal="center"/>
    </xf>
    <xf numFmtId="0" fontId="1" fillId="0" borderId="0" xfId="0" applyFont="1"/>
    <xf numFmtId="167" fontId="0" fillId="0" borderId="0" xfId="0" applyNumberFormat="1"/>
    <xf numFmtId="0" fontId="4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6" fillId="0" borderId="0" xfId="0" applyFont="1"/>
    <xf numFmtId="0" fontId="5" fillId="0" borderId="0" xfId="0" applyFont="1"/>
    <xf numFmtId="0" fontId="4" fillId="2" borderId="1" xfId="0" applyFont="1" applyFill="1" applyBorder="1" applyAlignment="1">
      <alignment wrapText="1"/>
    </xf>
    <xf numFmtId="166" fontId="7" fillId="2" borderId="1" xfId="1" applyFont="1" applyFill="1" applyBorder="1" applyAlignment="1" applyProtection="1">
      <alignment horizontal="center"/>
    </xf>
    <xf numFmtId="168" fontId="7" fillId="2" borderId="1" xfId="0" applyNumberFormat="1" applyFont="1" applyFill="1" applyBorder="1" applyAlignment="1">
      <alignment horizontal="center"/>
    </xf>
    <xf numFmtId="9" fontId="0" fillId="0" borderId="1" xfId="0" applyNumberFormat="1" applyBorder="1"/>
    <xf numFmtId="0" fontId="0" fillId="2" borderId="1" xfId="0" applyFont="1" applyFill="1" applyBorder="1"/>
    <xf numFmtId="169" fontId="0" fillId="0" borderId="1" xfId="0" applyNumberFormat="1" applyBorder="1"/>
    <xf numFmtId="166" fontId="1" fillId="2" borderId="1" xfId="1" applyFont="1" applyFill="1" applyBorder="1" applyAlignment="1" applyProtection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9" fillId="3" borderId="1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17375E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17375E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1"/>
  <sheetViews>
    <sheetView zoomScale="150" zoomScaleNormal="150" workbookViewId="0">
      <selection activeCell="D5" sqref="D5"/>
    </sheetView>
  </sheetViews>
  <sheetFormatPr defaultRowHeight="12.75"/>
  <cols>
    <col min="1" max="1" width="14.5703125" customWidth="1"/>
    <col min="2" max="2" width="16.140625" customWidth="1"/>
    <col min="3" max="3" width="16.5703125" customWidth="1"/>
    <col min="4" max="4" width="11.7109375" customWidth="1"/>
    <col min="5" max="1025" width="8.7109375" customWidth="1"/>
  </cols>
  <sheetData>
    <row r="1" spans="1:4" ht="23.25">
      <c r="A1" s="30" t="s">
        <v>0</v>
      </c>
    </row>
    <row r="4" spans="1:4" ht="27" customHeight="1">
      <c r="A4" s="6" t="s">
        <v>1</v>
      </c>
      <c r="B4" s="6" t="s">
        <v>2</v>
      </c>
      <c r="C4" s="6" t="s">
        <v>3</v>
      </c>
      <c r="D4" s="31" t="s">
        <v>4</v>
      </c>
    </row>
    <row r="5" spans="1:4" ht="15.75">
      <c r="A5" s="1" t="s">
        <v>5</v>
      </c>
      <c r="B5" s="1">
        <v>2500</v>
      </c>
      <c r="C5" s="32">
        <f>IF(B5&gt;5000,0.03,0.04)*B5</f>
        <v>100</v>
      </c>
      <c r="D5" s="33">
        <f>IF(C5&gt;150,$B$16,$B$17)*C5</f>
        <v>25</v>
      </c>
    </row>
    <row r="6" spans="1:4" ht="15.75">
      <c r="A6" s="1" t="s">
        <v>6</v>
      </c>
      <c r="B6" s="1">
        <v>3600</v>
      </c>
      <c r="C6" s="32">
        <f>IF(B6&gt;5000,0.03,0.04)*B6</f>
        <v>144</v>
      </c>
      <c r="D6" s="33">
        <f>IF(C6&gt;150,$B$16,$B$17)*C6</f>
        <v>36</v>
      </c>
    </row>
    <row r="7" spans="1:4" ht="15.75">
      <c r="A7" s="1" t="s">
        <v>7</v>
      </c>
      <c r="B7" s="1">
        <v>8500</v>
      </c>
      <c r="C7" s="32">
        <f>IF(B7&gt;5000,0.03,0.04)*B7</f>
        <v>255</v>
      </c>
      <c r="D7" s="33">
        <f>IF(C7&gt;150,$B$16,$B$17)*C7</f>
        <v>38.25</v>
      </c>
    </row>
    <row r="8" spans="1:4" ht="15.75">
      <c r="A8" s="1" t="s">
        <v>8</v>
      </c>
      <c r="B8" s="1">
        <v>6500</v>
      </c>
      <c r="C8" s="32">
        <f>IF(B8&gt;5000,0.03,0.04)*B8</f>
        <v>195</v>
      </c>
      <c r="D8" s="33">
        <f>IF(C8&gt;150,$B$16,$B$17)*C8</f>
        <v>29.25</v>
      </c>
    </row>
    <row r="9" spans="1:4" ht="15.75">
      <c r="A9" s="1" t="s">
        <v>9</v>
      </c>
      <c r="B9" s="1">
        <v>4800</v>
      </c>
      <c r="C9" s="32">
        <f>IF(B9&gt;5000,0.03,0.04)*B9</f>
        <v>192</v>
      </c>
      <c r="D9" s="33">
        <f>IF(C9&gt;150,$B$16,$B$17)*C9</f>
        <v>28.799999999999997</v>
      </c>
    </row>
    <row r="10" spans="1:4" ht="15.75">
      <c r="A10" s="1" t="s">
        <v>10</v>
      </c>
      <c r="B10" s="1">
        <v>6550</v>
      </c>
      <c r="C10" s="32">
        <f>IF(B10&gt;5000,0.03,0.04)*B10</f>
        <v>196.5</v>
      </c>
      <c r="D10" s="33">
        <f>IF(C10&gt;150,$B$16,$B$17)*C10</f>
        <v>29.474999999999998</v>
      </c>
    </row>
    <row r="11" spans="1:4" ht="15.75">
      <c r="A11" s="1" t="s">
        <v>11</v>
      </c>
      <c r="B11" s="1">
        <v>12050</v>
      </c>
      <c r="C11" s="32">
        <f>IF(B11&gt;5000,0.03,0.04)*B11</f>
        <v>361.5</v>
      </c>
      <c r="D11" s="33">
        <f>IF(C11&gt;150,$B$16,$B$17)*C11</f>
        <v>54.225000000000001</v>
      </c>
    </row>
    <row r="12" spans="1:4" ht="15.75">
      <c r="A12" s="1" t="s">
        <v>12</v>
      </c>
      <c r="B12" s="1">
        <v>2564</v>
      </c>
      <c r="C12" s="32">
        <f>IF(B12&gt;5000,0.03,0.04)*B12</f>
        <v>102.56</v>
      </c>
      <c r="D12" s="33">
        <f>IF(C12&gt;150,$B$16,$B$17)*C12</f>
        <v>25.64</v>
      </c>
    </row>
    <row r="13" spans="1:4" ht="15.75">
      <c r="A13" s="1" t="s">
        <v>13</v>
      </c>
      <c r="B13" s="1">
        <v>3540</v>
      </c>
      <c r="C13" s="32">
        <f>IF(B13&gt;5000,0.03,0.04)*B13</f>
        <v>141.6</v>
      </c>
      <c r="D13" s="33">
        <f>IF(C13&gt;150,$B$16,$B$17)*C13</f>
        <v>35.4</v>
      </c>
    </row>
    <row r="14" spans="1:4" ht="15.75">
      <c r="A14" s="1" t="s">
        <v>14</v>
      </c>
      <c r="B14" s="1">
        <v>2154</v>
      </c>
      <c r="C14" s="32">
        <f>IF(B14&gt;5000,0.03,0.04)*B14</f>
        <v>86.16</v>
      </c>
      <c r="D14" s="33">
        <f>IF(C14&gt;150,$B$16,$B$17)*C14</f>
        <v>21.54</v>
      </c>
    </row>
    <row r="16" spans="1:4">
      <c r="A16" s="1" t="s">
        <v>15</v>
      </c>
      <c r="B16" s="34">
        <v>0.15</v>
      </c>
    </row>
    <row r="17" spans="1:2">
      <c r="A17" s="1" t="s">
        <v>16</v>
      </c>
      <c r="B17" s="34">
        <v>0.25</v>
      </c>
    </row>
    <row r="19" spans="1:2">
      <c r="A19" t="s">
        <v>17</v>
      </c>
    </row>
    <row r="20" spans="1:2">
      <c r="A20" t="s">
        <v>18</v>
      </c>
      <c r="B20" t="s">
        <v>19</v>
      </c>
    </row>
    <row r="21" spans="1:2">
      <c r="A21" t="s">
        <v>20</v>
      </c>
      <c r="B21" t="s">
        <v>21</v>
      </c>
    </row>
  </sheetData>
  <pageMargins left="0.78749999999999998" right="0.78749999999999998" top="0.98402777777777795" bottom="0.9840277777777779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zoomScale="150" zoomScaleNormal="150" workbookViewId="0">
      <selection activeCell="I9" sqref="I9"/>
    </sheetView>
  </sheetViews>
  <sheetFormatPr defaultRowHeight="12.75"/>
  <cols>
    <col min="1" max="1" width="19.5703125" customWidth="1"/>
    <col min="2" max="7" width="8.7109375" customWidth="1"/>
    <col min="8" max="8" width="11.28515625" customWidth="1"/>
    <col min="9" max="1025" width="8.7109375" customWidth="1"/>
  </cols>
  <sheetData>
    <row r="1" spans="1:8" ht="38.25">
      <c r="A1" s="1" t="s">
        <v>1</v>
      </c>
      <c r="B1" s="1" t="s">
        <v>22</v>
      </c>
      <c r="C1" s="1" t="s">
        <v>23</v>
      </c>
      <c r="D1" s="1" t="s">
        <v>24</v>
      </c>
      <c r="E1" s="2" t="s">
        <v>25</v>
      </c>
      <c r="F1" s="3" t="s">
        <v>26</v>
      </c>
      <c r="G1" s="3" t="s">
        <v>27</v>
      </c>
      <c r="H1" s="3" t="s">
        <v>28</v>
      </c>
    </row>
    <row r="2" spans="1:8">
      <c r="A2" s="1" t="s">
        <v>29</v>
      </c>
      <c r="B2" s="1">
        <v>2.5</v>
      </c>
      <c r="C2" s="1">
        <v>9</v>
      </c>
      <c r="D2" s="1">
        <v>7.5</v>
      </c>
      <c r="E2" s="4">
        <f>AVERAGE(B2,C2,D2)</f>
        <v>6.333333333333333</v>
      </c>
      <c r="F2" s="2">
        <f>SMALL(B2:D2,1)</f>
        <v>2.5</v>
      </c>
      <c r="G2" s="2">
        <f>LARGE(B2:D2,1)</f>
        <v>9</v>
      </c>
      <c r="H2" s="2" t="str">
        <f>IF(E2&lt;6,"Reprovada","Aprovada")</f>
        <v>Aprovada</v>
      </c>
    </row>
    <row r="3" spans="1:8">
      <c r="A3" s="1" t="s">
        <v>5</v>
      </c>
      <c r="B3" s="1">
        <v>3.6</v>
      </c>
      <c r="C3" s="1">
        <v>5</v>
      </c>
      <c r="D3" s="1">
        <v>8.5</v>
      </c>
      <c r="E3" s="4">
        <f>AVERAGE(B3,C3,D3)</f>
        <v>5.7</v>
      </c>
      <c r="F3" s="2">
        <f>SMALL(B3:D3,1)</f>
        <v>3.6</v>
      </c>
      <c r="G3" s="2">
        <f>LARGE(B3:D3,1)</f>
        <v>8.5</v>
      </c>
      <c r="H3" s="2" t="str">
        <f>IF(E3&lt;6,"Reprovada","Aprovada")</f>
        <v>Reprovada</v>
      </c>
    </row>
    <row r="4" spans="1:8">
      <c r="A4" s="1" t="s">
        <v>30</v>
      </c>
      <c r="B4" s="1">
        <v>1</v>
      </c>
      <c r="C4" s="1">
        <v>4.5</v>
      </c>
      <c r="D4" s="1">
        <v>8.6</v>
      </c>
      <c r="E4" s="4">
        <f>AVERAGE(B4,C4,D4)</f>
        <v>4.7</v>
      </c>
      <c r="F4" s="2">
        <f>SMALL(B4:D4,1)</f>
        <v>1</v>
      </c>
      <c r="G4" s="2">
        <f>LARGE(B4:D4,1)</f>
        <v>8.6</v>
      </c>
      <c r="H4" s="2" t="str">
        <f>IF(E4&lt;6,"Reprovada","Aprovada")</f>
        <v>Reprovada</v>
      </c>
    </row>
    <row r="5" spans="1:8">
      <c r="A5" s="1" t="s">
        <v>31</v>
      </c>
      <c r="B5" s="1">
        <v>8</v>
      </c>
      <c r="C5" s="1">
        <v>7</v>
      </c>
      <c r="D5" s="1">
        <v>5.9</v>
      </c>
      <c r="E5" s="4">
        <f>AVERAGE(B5,C5,D5)</f>
        <v>6.9666666666666659</v>
      </c>
      <c r="F5" s="2">
        <f>SMALL(B5:D5,1)</f>
        <v>5.9</v>
      </c>
      <c r="G5" s="2">
        <f>LARGE(B5:D5,1)</f>
        <v>8</v>
      </c>
      <c r="H5" s="2" t="str">
        <f>IF(E5&lt;6,"Reprovada","Aprovada")</f>
        <v>Aprovada</v>
      </c>
    </row>
    <row r="6" spans="1:8">
      <c r="A6" s="1" t="s">
        <v>32</v>
      </c>
      <c r="B6" s="1">
        <v>9</v>
      </c>
      <c r="C6" s="1">
        <v>8</v>
      </c>
      <c r="D6" s="1">
        <v>7.9</v>
      </c>
      <c r="E6" s="4">
        <f>AVERAGE(B6,C6,D6)</f>
        <v>8.2999999999999989</v>
      </c>
      <c r="F6" s="2">
        <f>SMALL(B6:D6,1)</f>
        <v>7.9</v>
      </c>
      <c r="G6" s="2">
        <f>LARGE(B6:D6,1)</f>
        <v>9</v>
      </c>
      <c r="H6" s="2" t="str">
        <f>IF(E6&lt;6,"Reprovada","Aprovada")</f>
        <v>Aprovada</v>
      </c>
    </row>
    <row r="7" spans="1:8">
      <c r="A7" s="1" t="s">
        <v>33</v>
      </c>
      <c r="B7" s="1">
        <v>10</v>
      </c>
      <c r="C7" s="1">
        <v>8</v>
      </c>
      <c r="D7" s="1">
        <v>9.5</v>
      </c>
      <c r="E7" s="4">
        <f>AVERAGE(B7,C7,D7)</f>
        <v>9.1666666666666661</v>
      </c>
      <c r="F7" s="2">
        <f>SMALL(B7:D7,1)</f>
        <v>8</v>
      </c>
      <c r="G7" s="2">
        <f>LARGE(B7:D7,1)</f>
        <v>10</v>
      </c>
      <c r="H7" s="2" t="str">
        <f>IF(E7&lt;6,"Reprovada","Aprovada")</f>
        <v>Aprovada</v>
      </c>
    </row>
    <row r="8" spans="1:8">
      <c r="A8" s="1" t="s">
        <v>34</v>
      </c>
      <c r="B8" s="1">
        <v>5.9</v>
      </c>
      <c r="C8" s="1">
        <v>9</v>
      </c>
      <c r="D8" s="1">
        <v>6.8</v>
      </c>
      <c r="E8" s="4">
        <f>AVERAGE(B8,C8,D8)</f>
        <v>7.2333333333333334</v>
      </c>
      <c r="F8" s="2">
        <f>SMALL(B8:D8,1)</f>
        <v>5.9</v>
      </c>
      <c r="G8" s="2">
        <f>LARGE(B8:D8,1)</f>
        <v>9</v>
      </c>
      <c r="H8" s="2" t="str">
        <f>IF(E8&lt;6,"Reprovada","Aprovada")</f>
        <v>Aprovada</v>
      </c>
    </row>
    <row r="9" spans="1:8">
      <c r="A9" s="1" t="s">
        <v>35</v>
      </c>
      <c r="B9" s="1">
        <v>6.8</v>
      </c>
      <c r="C9" s="1">
        <v>8</v>
      </c>
      <c r="D9" s="1">
        <v>5.6</v>
      </c>
      <c r="E9" s="4">
        <f>AVERAGE(B9,C9,D9)</f>
        <v>6.8</v>
      </c>
      <c r="F9" s="2">
        <f>SMALL(B9:D9,1)</f>
        <v>5.6</v>
      </c>
      <c r="G9" s="2">
        <f>LARGE(B9:D9,1)</f>
        <v>8</v>
      </c>
      <c r="H9" s="2" t="str">
        <f>IF(E9&lt;6,"Reprovada","Aprovada")</f>
        <v>Aprovada</v>
      </c>
    </row>
    <row r="10" spans="1:8">
      <c r="A10" s="1" t="s">
        <v>36</v>
      </c>
      <c r="B10" s="1">
        <v>4.5</v>
      </c>
      <c r="C10" s="1">
        <v>7</v>
      </c>
      <c r="D10" s="1">
        <v>9</v>
      </c>
      <c r="E10" s="4">
        <f>AVERAGE(B10,C10,D10)</f>
        <v>6.833333333333333</v>
      </c>
      <c r="F10" s="2">
        <f>SMALL(B10:D10,1)</f>
        <v>4.5</v>
      </c>
      <c r="G10" s="2">
        <f>LARGE(B10:D10,1)</f>
        <v>9</v>
      </c>
      <c r="H10" s="2" t="str">
        <f>IF(E10&lt;6,"Reprovada","Aprovada")</f>
        <v>Aprovada</v>
      </c>
    </row>
    <row r="11" spans="1:8">
      <c r="A11" s="1" t="s">
        <v>37</v>
      </c>
      <c r="B11" s="1">
        <v>5</v>
      </c>
      <c r="C11" s="1">
        <v>9</v>
      </c>
      <c r="D11" s="1">
        <v>9</v>
      </c>
      <c r="E11" s="4">
        <f>AVERAGE(B11,C11,D11)</f>
        <v>7.666666666666667</v>
      </c>
      <c r="F11" s="2">
        <f>SMALL(B11:D11,1)</f>
        <v>5</v>
      </c>
      <c r="G11" s="2">
        <f>LARGE(B11:D11,1)</f>
        <v>9</v>
      </c>
      <c r="H11" s="2" t="str">
        <f>IF(E11&lt;6,"Reprovada","Aprovada")</f>
        <v>Aprovada</v>
      </c>
    </row>
    <row r="12" spans="1:8">
      <c r="A12" s="1" t="s">
        <v>38</v>
      </c>
      <c r="B12" s="1">
        <v>8</v>
      </c>
      <c r="C12" s="1">
        <v>9.5</v>
      </c>
      <c r="D12" s="1">
        <v>9</v>
      </c>
      <c r="E12" s="4">
        <f>AVERAGE(B12,C12,D12)</f>
        <v>8.8333333333333339</v>
      </c>
      <c r="F12" s="2">
        <f>SMALL(B12:D12,1)</f>
        <v>8</v>
      </c>
      <c r="G12" s="2">
        <f>LARGE(B12:D12,1)</f>
        <v>9.5</v>
      </c>
      <c r="H12" s="2" t="str">
        <f>IF(E12&lt;6,"Reprovada","Aprovada")</f>
        <v>Aprovada</v>
      </c>
    </row>
    <row r="13" spans="1:8">
      <c r="A13" s="1" t="s">
        <v>39</v>
      </c>
      <c r="B13" s="1">
        <v>7.5</v>
      </c>
      <c r="C13" s="1">
        <v>9.5</v>
      </c>
      <c r="D13" s="1">
        <v>10</v>
      </c>
      <c r="E13" s="4">
        <f>AVERAGE(B13,C13,D13)</f>
        <v>9</v>
      </c>
      <c r="F13" s="2">
        <f>SMALL(B13:D13,1)</f>
        <v>7.5</v>
      </c>
      <c r="G13" s="2">
        <f>LARGE(B13:D13,1)</f>
        <v>10</v>
      </c>
      <c r="H13" s="2" t="str">
        <f>IF(E13&lt;6,"Reprovada","Aprovada")</f>
        <v>Aprovada</v>
      </c>
    </row>
    <row r="14" spans="1:8">
      <c r="A14" s="1" t="s">
        <v>40</v>
      </c>
      <c r="B14" s="1">
        <v>6.5</v>
      </c>
      <c r="C14" s="1">
        <v>4.5</v>
      </c>
      <c r="D14" s="1">
        <v>8.5</v>
      </c>
      <c r="E14" s="4">
        <f>AVERAGE(B14,C14,D14)</f>
        <v>6.5</v>
      </c>
      <c r="F14" s="2">
        <f>SMALL(B14:D14,1)</f>
        <v>4.5</v>
      </c>
      <c r="G14" s="2">
        <f>LARGE(B14:D14,1)</f>
        <v>8.5</v>
      </c>
      <c r="H14" s="2" t="str">
        <f>IF(E14&lt;6,"Reprovada","Aprovada")</f>
        <v>Aprovada</v>
      </c>
    </row>
    <row r="15" spans="1:8">
      <c r="A15" s="1" t="s">
        <v>41</v>
      </c>
      <c r="B15" s="1">
        <v>5.5</v>
      </c>
      <c r="C15" s="1">
        <v>6.8</v>
      </c>
      <c r="D15" s="1">
        <v>6.5</v>
      </c>
      <c r="E15" s="4">
        <f>AVERAGE(B15,C15,D15)</f>
        <v>6.2666666666666666</v>
      </c>
      <c r="F15" s="2">
        <f>SMALL(B15:D15,1)</f>
        <v>5.5</v>
      </c>
      <c r="G15" s="2">
        <f>LARGE(B15:D15,1)</f>
        <v>6.8</v>
      </c>
      <c r="H15" s="2" t="str">
        <f>IF(E15&lt;6,"Reprovada","Aprovada")</f>
        <v>Aprovada</v>
      </c>
    </row>
    <row r="16" spans="1:8">
      <c r="A16" s="1" t="s">
        <v>42</v>
      </c>
      <c r="B16" s="1">
        <v>6.5</v>
      </c>
      <c r="C16" s="1">
        <v>8</v>
      </c>
      <c r="D16" s="1">
        <v>6.5</v>
      </c>
      <c r="E16" s="4">
        <f>AVERAGE(B16,C16,D16)</f>
        <v>7</v>
      </c>
      <c r="F16" s="2">
        <f>SMALL(B16:D16,1)</f>
        <v>6.5</v>
      </c>
      <c r="G16" s="2">
        <f>LARGE(B16:D16,1)</f>
        <v>8</v>
      </c>
      <c r="H16" s="2" t="str">
        <f>IF(E16&lt;6,"Reprovada","Aprovada")</f>
        <v>Aprovada</v>
      </c>
    </row>
    <row r="17" spans="1:8">
      <c r="A17" s="5" t="s">
        <v>43</v>
      </c>
      <c r="B17" s="4">
        <f>AVERAGE(B2:B16)</f>
        <v>6.02</v>
      </c>
      <c r="C17" s="4">
        <f>AVERAGE(C2:C16)</f>
        <v>7.52</v>
      </c>
      <c r="D17" s="4">
        <f>AVERAGE(D2:D16)</f>
        <v>7.92</v>
      </c>
      <c r="E17" s="4">
        <f>AVERAGE(B17,C17,D17)</f>
        <v>7.1533333333333333</v>
      </c>
      <c r="F17" s="2"/>
      <c r="G17" s="2"/>
      <c r="H17" s="2"/>
    </row>
    <row r="18" spans="1:8">
      <c r="A18" s="5" t="s">
        <v>44</v>
      </c>
      <c r="B18" s="4">
        <f>SMALL(B2:B16,1)</f>
        <v>1</v>
      </c>
      <c r="C18" s="4">
        <f>SMALL(C2:C16,1)</f>
        <v>4.5</v>
      </c>
      <c r="D18" s="4">
        <f>SMALL(D2:D16,1)</f>
        <v>5.6</v>
      </c>
      <c r="E18" s="4">
        <f>AVERAGE(B18:D18)</f>
        <v>3.6999999999999997</v>
      </c>
      <c r="F18" s="2"/>
      <c r="G18" s="2"/>
      <c r="H18" s="2"/>
    </row>
    <row r="19" spans="1:8">
      <c r="A19" s="5" t="s">
        <v>45</v>
      </c>
      <c r="B19" s="4">
        <f>LARGE(B2:B16,1)</f>
        <v>10</v>
      </c>
      <c r="C19" s="4">
        <f>LARGE(C2:C16,1)</f>
        <v>9.5</v>
      </c>
      <c r="D19" s="4">
        <f>LARGE(D2:D16,1)</f>
        <v>10</v>
      </c>
      <c r="E19" s="4">
        <f>AVERAGE(B19:D19)</f>
        <v>9.8333333333333339</v>
      </c>
      <c r="F19" s="2"/>
      <c r="G19" s="2"/>
      <c r="H19" s="2"/>
    </row>
  </sheetData>
  <conditionalFormatting sqref="H1:H1048576">
    <cfRule type="cellIs" dxfId="5" priority="2" operator="equal">
      <formula>"Reprovada"</formula>
    </cfRule>
  </conditionalFormatting>
  <pageMargins left="0.78749999999999998" right="0.78749999999999998" top="0.98402777777777795" bottom="0.9840277777777779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"/>
  <sheetViews>
    <sheetView zoomScale="150" zoomScaleNormal="150" workbookViewId="0">
      <selection activeCell="D18" sqref="D18"/>
    </sheetView>
  </sheetViews>
  <sheetFormatPr defaultRowHeight="12.75"/>
  <cols>
    <col min="1" max="1" width="8.7109375" customWidth="1"/>
    <col min="2" max="2" width="10.7109375" customWidth="1"/>
    <col min="3" max="8" width="11.7109375" customWidth="1"/>
    <col min="9" max="1025" width="8.7109375" customWidth="1"/>
  </cols>
  <sheetData>
    <row r="1" spans="1:8" ht="20.25">
      <c r="A1" s="41" t="s">
        <v>46</v>
      </c>
      <c r="B1" s="41"/>
      <c r="C1" s="41"/>
      <c r="D1" s="41"/>
      <c r="E1" s="41"/>
      <c r="F1" s="41"/>
      <c r="G1" s="41"/>
      <c r="H1" s="41"/>
    </row>
    <row r="2" spans="1:8" ht="13.5"/>
    <row r="3" spans="1:8" ht="13.5">
      <c r="C3" s="42" t="s">
        <v>47</v>
      </c>
      <c r="D3" s="42"/>
      <c r="E3" s="42"/>
      <c r="F3" s="42" t="s">
        <v>48</v>
      </c>
      <c r="G3" s="42"/>
      <c r="H3" s="42"/>
    </row>
    <row r="4" spans="1:8">
      <c r="A4" s="6" t="s">
        <v>49</v>
      </c>
      <c r="B4" s="7" t="s">
        <v>50</v>
      </c>
      <c r="C4" s="8" t="s">
        <v>51</v>
      </c>
      <c r="D4" s="9" t="s">
        <v>52</v>
      </c>
      <c r="E4" s="10" t="s">
        <v>53</v>
      </c>
      <c r="F4" s="8" t="s">
        <v>54</v>
      </c>
      <c r="G4" s="9" t="s">
        <v>55</v>
      </c>
      <c r="H4" s="10" t="s">
        <v>53</v>
      </c>
    </row>
    <row r="5" spans="1:8">
      <c r="A5" s="1" t="s">
        <v>56</v>
      </c>
      <c r="B5" s="11">
        <v>1000</v>
      </c>
      <c r="C5" s="12">
        <f>F5*$C$21</f>
        <v>0.27930000000000005</v>
      </c>
      <c r="D5" s="13">
        <f>C5*(1+$C$20)</f>
        <v>0.34912500000000007</v>
      </c>
      <c r="E5" s="14">
        <f>H5*$C$21</f>
        <v>349.12500000000006</v>
      </c>
      <c r="F5" s="15">
        <v>7.0000000000000007E-2</v>
      </c>
      <c r="G5" s="16">
        <f>D5/$C$21</f>
        <v>8.7500000000000008E-2</v>
      </c>
      <c r="H5" s="17">
        <f>B5*G5</f>
        <v>87.500000000000014</v>
      </c>
    </row>
    <row r="6" spans="1:8">
      <c r="A6" s="1" t="s">
        <v>57</v>
      </c>
      <c r="B6" s="11">
        <v>2000</v>
      </c>
      <c r="C6" s="12">
        <f>F6*$C$21</f>
        <v>0.19950000000000001</v>
      </c>
      <c r="D6" s="13">
        <f>C6*(1+$C$20)</f>
        <v>0.24937500000000001</v>
      </c>
      <c r="E6" s="14">
        <f>H6*$C$21</f>
        <v>498.75</v>
      </c>
      <c r="F6" s="15">
        <v>0.05</v>
      </c>
      <c r="G6" s="16">
        <f>D6/$C$21</f>
        <v>6.25E-2</v>
      </c>
      <c r="H6" s="17">
        <f>B6*G6</f>
        <v>125</v>
      </c>
    </row>
    <row r="7" spans="1:8">
      <c r="A7" s="1" t="s">
        <v>58</v>
      </c>
      <c r="B7" s="11">
        <v>100</v>
      </c>
      <c r="C7" s="12">
        <f>F7*$C$21</f>
        <v>0.99750000000000005</v>
      </c>
      <c r="D7" s="13">
        <f>C7*(1+$C$20)</f>
        <v>1.2468750000000002</v>
      </c>
      <c r="E7" s="14">
        <f>H7*$C$21</f>
        <v>124.68750000000003</v>
      </c>
      <c r="F7" s="15">
        <v>0.25</v>
      </c>
      <c r="G7" s="16">
        <f>D7/$C$21</f>
        <v>0.31250000000000006</v>
      </c>
      <c r="H7" s="17">
        <f>B7*G7</f>
        <v>31.250000000000007</v>
      </c>
    </row>
    <row r="8" spans="1:8">
      <c r="A8" s="1" t="s">
        <v>59</v>
      </c>
      <c r="B8" s="11">
        <v>100</v>
      </c>
      <c r="C8" s="12">
        <f>F8*$C$21</f>
        <v>0.2394</v>
      </c>
      <c r="D8" s="13">
        <f>C8*(1+$C$20)</f>
        <v>0.29925000000000002</v>
      </c>
      <c r="E8" s="14">
        <f>H8*$C$21</f>
        <v>29.925000000000001</v>
      </c>
      <c r="F8" s="15">
        <v>0.06</v>
      </c>
      <c r="G8" s="16">
        <f>D8/$C$21</f>
        <v>7.4999999999999997E-2</v>
      </c>
      <c r="H8" s="17">
        <f>B8*G8</f>
        <v>7.5</v>
      </c>
    </row>
    <row r="9" spans="1:8">
      <c r="A9" s="1" t="s">
        <v>60</v>
      </c>
      <c r="B9" s="11">
        <v>2000</v>
      </c>
      <c r="C9" s="12">
        <f>F9*$C$21</f>
        <v>4.9875000000000007</v>
      </c>
      <c r="D9" s="13">
        <f>C9*(1+$C$20)</f>
        <v>6.2343750000000009</v>
      </c>
      <c r="E9" s="14">
        <f>H9*$C$21</f>
        <v>12468.750000000002</v>
      </c>
      <c r="F9" s="15">
        <v>1.25</v>
      </c>
      <c r="G9" s="16">
        <f>D9/$C$21</f>
        <v>1.5625000000000002</v>
      </c>
      <c r="H9" s="17">
        <f>B9*G9</f>
        <v>3125.0000000000005</v>
      </c>
    </row>
    <row r="10" spans="1:8">
      <c r="A10" s="1" t="s">
        <v>61</v>
      </c>
      <c r="B10" s="11">
        <v>1500</v>
      </c>
      <c r="C10" s="12">
        <f>F10*$C$21</f>
        <v>4.0697999999999999</v>
      </c>
      <c r="D10" s="13">
        <f>C10*(1+$C$20)</f>
        <v>5.08725</v>
      </c>
      <c r="E10" s="14">
        <f>H10*$C$21</f>
        <v>7630.8749999999991</v>
      </c>
      <c r="F10" s="15">
        <v>1.02</v>
      </c>
      <c r="G10" s="16">
        <f>D10/$C$21</f>
        <v>1.2749999999999999</v>
      </c>
      <c r="H10" s="17">
        <f>B10*G10</f>
        <v>1912.4999999999998</v>
      </c>
    </row>
    <row r="11" spans="1:8">
      <c r="A11" s="1" t="s">
        <v>62</v>
      </c>
      <c r="B11" s="11">
        <v>250</v>
      </c>
      <c r="C11" s="12">
        <f>F11*$C$21</f>
        <v>4.1097000000000001</v>
      </c>
      <c r="D11" s="13">
        <f>C11*(1+$C$20)</f>
        <v>5.1371250000000002</v>
      </c>
      <c r="E11" s="14">
        <f>H11*$C$21</f>
        <v>1284.2812499999998</v>
      </c>
      <c r="F11" s="15">
        <v>1.03</v>
      </c>
      <c r="G11" s="16">
        <f>D11/$C$21</f>
        <v>1.2874999999999999</v>
      </c>
      <c r="H11" s="17">
        <f>B11*G11</f>
        <v>321.87499999999994</v>
      </c>
    </row>
    <row r="12" spans="1:8">
      <c r="A12" s="1" t="s">
        <v>63</v>
      </c>
      <c r="B12" s="11">
        <v>350</v>
      </c>
      <c r="C12" s="12">
        <f>F12*$C$21</f>
        <v>3.7905000000000002</v>
      </c>
      <c r="D12" s="13">
        <f>C12*(1+$C$20)</f>
        <v>4.7381250000000001</v>
      </c>
      <c r="E12" s="14">
        <f>H12*$C$21</f>
        <v>1658.34375</v>
      </c>
      <c r="F12" s="15">
        <v>0.95</v>
      </c>
      <c r="G12" s="16">
        <f>D12/$C$21</f>
        <v>1.1875</v>
      </c>
      <c r="H12" s="17">
        <f>B12*G12</f>
        <v>415.625</v>
      </c>
    </row>
    <row r="13" spans="1:8">
      <c r="A13" s="1" t="s">
        <v>64</v>
      </c>
      <c r="B13" s="11">
        <v>6540</v>
      </c>
      <c r="C13" s="12">
        <f>F13*$C$21</f>
        <v>2.9925000000000002</v>
      </c>
      <c r="D13" s="13">
        <f>C13*(1+$C$20)</f>
        <v>3.7406250000000001</v>
      </c>
      <c r="E13" s="14">
        <f>H13*$C$21</f>
        <v>24463.6875</v>
      </c>
      <c r="F13" s="15">
        <v>0.75</v>
      </c>
      <c r="G13" s="16">
        <f>D13/$C$21</f>
        <v>0.9375</v>
      </c>
      <c r="H13" s="17">
        <f>B13*G13</f>
        <v>6131.25</v>
      </c>
    </row>
    <row r="14" spans="1:8">
      <c r="A14" s="1" t="s">
        <v>65</v>
      </c>
      <c r="B14" s="11">
        <v>230</v>
      </c>
      <c r="C14" s="12">
        <f>F14*$C$21</f>
        <v>1.3965000000000001</v>
      </c>
      <c r="D14" s="13">
        <f>C14*(1+$C$20)</f>
        <v>1.745625</v>
      </c>
      <c r="E14" s="14">
        <f>H14*$C$21</f>
        <v>401.49374999999998</v>
      </c>
      <c r="F14" s="15">
        <v>0.35</v>
      </c>
      <c r="G14" s="16">
        <f>D14/$C$21</f>
        <v>0.43749999999999994</v>
      </c>
      <c r="H14" s="17">
        <f>B14*G14</f>
        <v>100.62499999999999</v>
      </c>
    </row>
    <row r="15" spans="1:8">
      <c r="A15" s="1" t="s">
        <v>66</v>
      </c>
      <c r="B15" s="11">
        <v>650</v>
      </c>
      <c r="C15" s="12">
        <f>F15*$C$21</f>
        <v>2.5935000000000001</v>
      </c>
      <c r="D15" s="13">
        <f>C15*(1+$C$20)</f>
        <v>3.2418750000000003</v>
      </c>
      <c r="E15" s="14">
        <f>H15*$C$21</f>
        <v>2107.21875</v>
      </c>
      <c r="F15" s="15">
        <v>0.65</v>
      </c>
      <c r="G15" s="16">
        <f>D15/$C$21</f>
        <v>0.8125</v>
      </c>
      <c r="H15" s="17">
        <f>B15*G15</f>
        <v>528.125</v>
      </c>
    </row>
    <row r="16" spans="1:8">
      <c r="A16" s="1" t="s">
        <v>67</v>
      </c>
      <c r="B16" s="11">
        <v>240</v>
      </c>
      <c r="C16" s="12">
        <f>F16*$C$21</f>
        <v>1.9152</v>
      </c>
      <c r="D16" s="13">
        <f>C16*(1+$C$20)</f>
        <v>2.3940000000000001</v>
      </c>
      <c r="E16" s="14">
        <f>H16*$C$21</f>
        <v>574.56000000000006</v>
      </c>
      <c r="F16" s="15">
        <v>0.48</v>
      </c>
      <c r="G16" s="16">
        <f>D16/$C$21</f>
        <v>0.6</v>
      </c>
      <c r="H16" s="17">
        <f>B16*G16</f>
        <v>144</v>
      </c>
    </row>
    <row r="17" spans="1:8">
      <c r="A17" s="1" t="s">
        <v>68</v>
      </c>
      <c r="B17" s="11">
        <v>950</v>
      </c>
      <c r="C17" s="12">
        <f>F17*$C$21</f>
        <v>4.4289000000000005</v>
      </c>
      <c r="D17" s="13">
        <f>C17*(1+$C$20)</f>
        <v>5.5361250000000002</v>
      </c>
      <c r="E17" s="14">
        <f>H17*$C$21</f>
        <v>5259.3187500000004</v>
      </c>
      <c r="F17" s="15">
        <v>1.1100000000000001</v>
      </c>
      <c r="G17" s="16">
        <f>D17/$C$21</f>
        <v>1.3875</v>
      </c>
      <c r="H17" s="17">
        <f>B17*G17</f>
        <v>1318.125</v>
      </c>
    </row>
    <row r="18" spans="1:8" ht="13.5">
      <c r="A18" s="1" t="s">
        <v>69</v>
      </c>
      <c r="B18" s="11">
        <v>650</v>
      </c>
      <c r="C18" s="12">
        <f>F18*$C$21</f>
        <v>1.7955000000000001</v>
      </c>
      <c r="D18" s="13">
        <f>C18*(1+$C$20)</f>
        <v>2.2443750000000002</v>
      </c>
      <c r="E18" s="14">
        <f>H18*$C$21</f>
        <v>1458.84375</v>
      </c>
      <c r="F18" s="18">
        <v>0.45</v>
      </c>
      <c r="G18" s="16">
        <f>D18/$C$21</f>
        <v>0.5625</v>
      </c>
      <c r="H18" s="17">
        <f>B18*G18</f>
        <v>365.625</v>
      </c>
    </row>
    <row r="20" spans="1:8">
      <c r="A20" t="s">
        <v>70</v>
      </c>
      <c r="C20" s="19">
        <v>0.25</v>
      </c>
    </row>
    <row r="21" spans="1:8">
      <c r="A21" t="s">
        <v>71</v>
      </c>
      <c r="C21">
        <v>3.99</v>
      </c>
    </row>
  </sheetData>
  <mergeCells count="3">
    <mergeCell ref="A1:H1"/>
    <mergeCell ref="C3:E3"/>
    <mergeCell ref="F3:H3"/>
  </mergeCells>
  <pageMargins left="0.78749999999999998" right="0.78749999999999998" top="0.98402777777777795" bottom="0.9840277777777779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5"/>
  <sheetViews>
    <sheetView zoomScale="150" zoomScaleNormal="150" workbookViewId="0">
      <selection activeCell="G14" sqref="G14"/>
    </sheetView>
  </sheetViews>
  <sheetFormatPr defaultRowHeight="12.75"/>
  <cols>
    <col min="1" max="1" width="13.140625" customWidth="1"/>
    <col min="2" max="2" width="10.42578125" customWidth="1"/>
    <col min="3" max="3" width="9.85546875" customWidth="1"/>
    <col min="4" max="4" width="12.5703125" customWidth="1"/>
    <col min="5" max="5" width="11.7109375" customWidth="1"/>
    <col min="6" max="6" width="14" customWidth="1"/>
    <col min="7" max="7" width="11.5703125"/>
    <col min="8" max="1025" width="8.7109375" customWidth="1"/>
  </cols>
  <sheetData>
    <row r="1" spans="1:7" ht="23.25">
      <c r="A1" s="43" t="s">
        <v>72</v>
      </c>
      <c r="B1" s="43"/>
      <c r="C1" s="43"/>
      <c r="D1" s="43"/>
      <c r="E1" s="43"/>
      <c r="F1" s="43"/>
      <c r="G1" s="43"/>
    </row>
    <row r="3" spans="1:7">
      <c r="A3" s="20" t="s">
        <v>49</v>
      </c>
      <c r="B3" s="20" t="s">
        <v>73</v>
      </c>
      <c r="C3" s="20" t="s">
        <v>74</v>
      </c>
      <c r="D3" s="20" t="s">
        <v>75</v>
      </c>
      <c r="E3" s="20" t="s">
        <v>76</v>
      </c>
      <c r="F3" s="20" t="s">
        <v>77</v>
      </c>
      <c r="G3" s="20" t="s">
        <v>78</v>
      </c>
    </row>
    <row r="4" spans="1:7">
      <c r="A4" s="1" t="s">
        <v>79</v>
      </c>
      <c r="B4" s="21">
        <v>4.5</v>
      </c>
      <c r="C4" s="21">
        <v>4.45</v>
      </c>
      <c r="D4" s="22">
        <f>SMALL(B4:C4,1)</f>
        <v>4.45</v>
      </c>
      <c r="E4" s="23" t="str">
        <f>IF(B4=D4,$B$3,$C$3)</f>
        <v>Sumerbol</v>
      </c>
      <c r="F4" s="1">
        <v>5</v>
      </c>
      <c r="G4" s="24">
        <f>D4*F4</f>
        <v>22.25</v>
      </c>
    </row>
    <row r="5" spans="1:7">
      <c r="A5" s="1" t="s">
        <v>80</v>
      </c>
      <c r="B5" s="21">
        <v>1.25</v>
      </c>
      <c r="C5" s="21">
        <v>1.3</v>
      </c>
      <c r="D5" s="22">
        <f>SMALL(B5:C5,1)</f>
        <v>1.25</v>
      </c>
      <c r="E5" s="23" t="str">
        <f>IF(B5=D5,$B$3,$C$3)</f>
        <v>Paulistão</v>
      </c>
      <c r="F5" s="1">
        <v>1</v>
      </c>
      <c r="G5" s="24">
        <f>D5*F5</f>
        <v>1.25</v>
      </c>
    </row>
    <row r="6" spans="1:7">
      <c r="A6" s="1" t="s">
        <v>81</v>
      </c>
      <c r="B6" s="21">
        <v>2.15</v>
      </c>
      <c r="C6" s="21">
        <v>2.2000000000000002</v>
      </c>
      <c r="D6" s="22">
        <f>SMALL(B6:C6,1)</f>
        <v>2.15</v>
      </c>
      <c r="E6" s="23" t="str">
        <f>IF(B6=D6,$B$3,$C$3)</f>
        <v>Paulistão</v>
      </c>
      <c r="F6" s="1">
        <v>2</v>
      </c>
      <c r="G6" s="24">
        <f>D6*F6</f>
        <v>4.3</v>
      </c>
    </row>
    <row r="7" spans="1:7">
      <c r="A7" s="1" t="s">
        <v>82</v>
      </c>
      <c r="B7" s="21">
        <v>2.5</v>
      </c>
      <c r="C7" s="21">
        <v>2.4500000000000002</v>
      </c>
      <c r="D7" s="22">
        <f>SMALL(B7:C7,1)</f>
        <v>2.4500000000000002</v>
      </c>
      <c r="E7" s="23" t="str">
        <f>IF(B7=D7,$B$3,$C$3)</f>
        <v>Sumerbol</v>
      </c>
      <c r="F7" s="1">
        <v>1</v>
      </c>
      <c r="G7" s="24">
        <f>D7*F7</f>
        <v>2.4500000000000002</v>
      </c>
    </row>
    <row r="8" spans="1:7">
      <c r="A8" s="1" t="s">
        <v>83</v>
      </c>
      <c r="B8" s="21">
        <v>5.6</v>
      </c>
      <c r="C8" s="21">
        <v>5.26</v>
      </c>
      <c r="D8" s="22">
        <f>SMALL(B8:C8,1)</f>
        <v>5.26</v>
      </c>
      <c r="E8" s="23" t="str">
        <f>IF(B8=D8,$B$3,$C$3)</f>
        <v>Sumerbol</v>
      </c>
      <c r="F8" s="1">
        <v>2</v>
      </c>
      <c r="G8" s="24">
        <f>D8*F8</f>
        <v>10.52</v>
      </c>
    </row>
    <row r="9" spans="1:7">
      <c r="A9" s="1" t="s">
        <v>84</v>
      </c>
      <c r="B9" s="21">
        <v>1.89</v>
      </c>
      <c r="C9" s="21">
        <v>1.58</v>
      </c>
      <c r="D9" s="22">
        <f>SMALL(B9:C9,1)</f>
        <v>1.58</v>
      </c>
      <c r="E9" s="23" t="str">
        <f>IF(B9=D9,$B$3,$C$3)</f>
        <v>Sumerbol</v>
      </c>
      <c r="F9" s="1">
        <v>3</v>
      </c>
      <c r="G9" s="24">
        <f>D9*F9</f>
        <v>4.74</v>
      </c>
    </row>
    <row r="10" spans="1:7">
      <c r="A10" s="1" t="s">
        <v>85</v>
      </c>
      <c r="B10" s="21">
        <v>2.35</v>
      </c>
      <c r="C10" s="21">
        <v>2.6</v>
      </c>
      <c r="D10" s="22">
        <f>SMALL(B10:C10,1)</f>
        <v>2.35</v>
      </c>
      <c r="E10" s="23" t="str">
        <f>IF(B10=D10,$B$3,$C$3)</f>
        <v>Paulistão</v>
      </c>
      <c r="F10" s="1">
        <v>4</v>
      </c>
      <c r="G10" s="24">
        <f>D10*F10</f>
        <v>9.4</v>
      </c>
    </row>
    <row r="11" spans="1:7">
      <c r="A11" s="1" t="s">
        <v>86</v>
      </c>
      <c r="B11" s="21">
        <v>2.15</v>
      </c>
      <c r="C11" s="21">
        <v>2.2000000000000002</v>
      </c>
      <c r="D11" s="22">
        <f>SMALL(B11:C11,1)</f>
        <v>2.15</v>
      </c>
      <c r="E11" s="23" t="str">
        <f>IF(B11=D11,$B$3,$C$3)</f>
        <v>Paulistão</v>
      </c>
      <c r="F11" s="1">
        <v>2</v>
      </c>
      <c r="G11" s="24">
        <f>D11*F11</f>
        <v>4.3</v>
      </c>
    </row>
    <row r="12" spans="1:7">
      <c r="A12" s="25" t="s">
        <v>17</v>
      </c>
      <c r="G12" s="26"/>
    </row>
    <row r="13" spans="1:7">
      <c r="A13" s="25" t="s">
        <v>75</v>
      </c>
      <c r="B13" t="s">
        <v>87</v>
      </c>
      <c r="F13" t="s">
        <v>88</v>
      </c>
    </row>
    <row r="14" spans="1:7">
      <c r="A14" s="25" t="s">
        <v>76</v>
      </c>
      <c r="B14" t="s">
        <v>89</v>
      </c>
      <c r="F14" t="s">
        <v>74</v>
      </c>
      <c r="G14">
        <f>SUMIF($E$4:$E$11,C3,$G$4:$G$11)</f>
        <v>39.96</v>
      </c>
    </row>
    <row r="15" spans="1:7">
      <c r="A15" s="25" t="s">
        <v>78</v>
      </c>
      <c r="B15" t="s">
        <v>90</v>
      </c>
      <c r="F15" t="s">
        <v>73</v>
      </c>
      <c r="G15">
        <f>SUMIF($E$4:$E$11,B3,$G$4:$G$11)</f>
        <v>19.25</v>
      </c>
    </row>
  </sheetData>
  <mergeCells count="1">
    <mergeCell ref="A1:G1"/>
  </mergeCells>
  <pageMargins left="0.78749999999999998" right="0.78749999999999998" top="0.98402777777777795" bottom="0.9840277777777779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17"/>
  <sheetViews>
    <sheetView tabSelected="1" zoomScale="150" zoomScaleNormal="150" workbookViewId="0">
      <selection activeCell="E4" sqref="E4"/>
    </sheetView>
  </sheetViews>
  <sheetFormatPr defaultRowHeight="12.75"/>
  <cols>
    <col min="1" max="1" width="14.7109375" customWidth="1"/>
    <col min="2" max="2" width="11.28515625" customWidth="1"/>
    <col min="3" max="3" width="11.5703125"/>
    <col min="4" max="4" width="9" customWidth="1"/>
    <col min="5" max="5" width="13" customWidth="1"/>
    <col min="6" max="1025" width="8.7109375" customWidth="1"/>
  </cols>
  <sheetData>
    <row r="2" spans="1:5">
      <c r="A2" t="s">
        <v>91</v>
      </c>
    </row>
    <row r="3" spans="1:5">
      <c r="A3" s="27" t="s">
        <v>92</v>
      </c>
      <c r="B3" s="27" t="s">
        <v>93</v>
      </c>
      <c r="C3" s="27" t="s">
        <v>94</v>
      </c>
      <c r="D3" s="27" t="s">
        <v>95</v>
      </c>
      <c r="E3" s="27" t="s">
        <v>96</v>
      </c>
    </row>
    <row r="4" spans="1:5">
      <c r="A4" s="1" t="s">
        <v>5</v>
      </c>
      <c r="B4" s="1">
        <v>7</v>
      </c>
      <c r="C4" s="1">
        <v>6</v>
      </c>
      <c r="D4" s="28">
        <f>SUM($B4+$C4)/2</f>
        <v>6.5</v>
      </c>
      <c r="E4" s="45" t="str">
        <f>IF($D4&gt;=7,"APPROVED","REPROVED")</f>
        <v>REPROVED</v>
      </c>
    </row>
    <row r="5" spans="1:5">
      <c r="A5" s="1" t="s">
        <v>6</v>
      </c>
      <c r="B5" s="1">
        <v>6</v>
      </c>
      <c r="C5" s="1">
        <v>8</v>
      </c>
      <c r="D5" s="28">
        <f t="shared" ref="D5:D14" si="0">SUM($B5+$C5)/2</f>
        <v>7</v>
      </c>
      <c r="E5" s="45" t="str">
        <f t="shared" ref="E5:E13" si="1">IF($D5&gt;=7,"APPROVED","REPROVED")</f>
        <v>APPROVED</v>
      </c>
    </row>
    <row r="6" spans="1:5">
      <c r="A6" s="1" t="s">
        <v>7</v>
      </c>
      <c r="B6" s="1">
        <v>6.5</v>
      </c>
      <c r="C6" s="1">
        <v>7</v>
      </c>
      <c r="D6" s="28">
        <f t="shared" si="0"/>
        <v>6.75</v>
      </c>
      <c r="E6" s="45" t="str">
        <f t="shared" si="1"/>
        <v>REPROVED</v>
      </c>
    </row>
    <row r="7" spans="1:5">
      <c r="A7" s="1" t="s">
        <v>8</v>
      </c>
      <c r="B7" s="1">
        <v>4.5</v>
      </c>
      <c r="C7" s="1">
        <v>8</v>
      </c>
      <c r="D7" s="28">
        <f t="shared" si="0"/>
        <v>6.25</v>
      </c>
      <c r="E7" s="45" t="str">
        <f t="shared" si="1"/>
        <v>REPROVED</v>
      </c>
    </row>
    <row r="8" spans="1:5">
      <c r="A8" s="1" t="s">
        <v>9</v>
      </c>
      <c r="B8" s="1">
        <v>8</v>
      </c>
      <c r="C8" s="1">
        <v>6</v>
      </c>
      <c r="D8" s="28">
        <f t="shared" si="0"/>
        <v>7</v>
      </c>
      <c r="E8" s="45" t="str">
        <f t="shared" si="1"/>
        <v>APPROVED</v>
      </c>
    </row>
    <row r="9" spans="1:5">
      <c r="A9" s="1" t="s">
        <v>10</v>
      </c>
      <c r="B9" s="1">
        <v>7.5</v>
      </c>
      <c r="C9" s="1">
        <v>7</v>
      </c>
      <c r="D9" s="28">
        <f t="shared" si="0"/>
        <v>7.25</v>
      </c>
      <c r="E9" s="45" t="str">
        <f t="shared" si="1"/>
        <v>APPROVED</v>
      </c>
    </row>
    <row r="10" spans="1:5">
      <c r="A10" s="1" t="s">
        <v>11</v>
      </c>
      <c r="B10" s="1">
        <v>9</v>
      </c>
      <c r="C10" s="1">
        <v>7</v>
      </c>
      <c r="D10" s="28">
        <f t="shared" si="0"/>
        <v>8</v>
      </c>
      <c r="E10" s="45" t="str">
        <f t="shared" si="1"/>
        <v>APPROVED</v>
      </c>
    </row>
    <row r="11" spans="1:5">
      <c r="A11" s="1" t="s">
        <v>12</v>
      </c>
      <c r="B11" s="1">
        <v>4.2</v>
      </c>
      <c r="C11" s="1">
        <v>10</v>
      </c>
      <c r="D11" s="28">
        <f t="shared" si="0"/>
        <v>7.1</v>
      </c>
      <c r="E11" s="45" t="str">
        <f t="shared" si="1"/>
        <v>APPROVED</v>
      </c>
    </row>
    <row r="12" spans="1:5">
      <c r="A12" s="1" t="s">
        <v>13</v>
      </c>
      <c r="B12" s="1">
        <v>6.5</v>
      </c>
      <c r="C12" s="1">
        <v>4</v>
      </c>
      <c r="D12" s="28">
        <f t="shared" si="0"/>
        <v>5.25</v>
      </c>
      <c r="E12" s="45" t="str">
        <f t="shared" si="1"/>
        <v>REPROVED</v>
      </c>
    </row>
    <row r="13" spans="1:5">
      <c r="A13" s="1" t="s">
        <v>14</v>
      </c>
      <c r="B13" s="1">
        <v>8</v>
      </c>
      <c r="C13" s="1">
        <v>5</v>
      </c>
      <c r="D13" s="28">
        <f t="shared" si="0"/>
        <v>6.5</v>
      </c>
      <c r="E13" s="45" t="str">
        <f t="shared" si="1"/>
        <v>REPROVED</v>
      </c>
    </row>
    <row r="16" spans="1:5">
      <c r="A16" t="s">
        <v>97</v>
      </c>
      <c r="B16" t="s">
        <v>98</v>
      </c>
    </row>
    <row r="17" spans="1:2">
      <c r="A17" s="29" t="s">
        <v>99</v>
      </c>
      <c r="B17" t="s">
        <v>100</v>
      </c>
    </row>
  </sheetData>
  <conditionalFormatting sqref="E4:E13">
    <cfRule type="cellIs" dxfId="4" priority="6" operator="equal">
      <formula>"Aprovado"</formula>
    </cfRule>
    <cfRule type="cellIs" dxfId="3" priority="7" operator="equal">
      <formula>"Reprovado"</formula>
    </cfRule>
  </conditionalFormatting>
  <conditionalFormatting sqref="E4:E13">
    <cfRule type="cellIs" dxfId="2" priority="8" operator="equal">
      <formula>"Reprovada"</formula>
    </cfRule>
  </conditionalFormatting>
  <conditionalFormatting sqref="K13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4:E13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4:E13">
    <cfRule type="cellIs" dxfId="1" priority="2" operator="equal">
      <formula>"REPROVED"</formula>
    </cfRule>
  </conditionalFormatting>
  <conditionalFormatting sqref="E4:E13">
    <cfRule type="cellIs" dxfId="0" priority="1" operator="equal">
      <formula>"APPROVED"</formula>
    </cfRule>
  </conditionalFormatting>
  <pageMargins left="0.78749999999999998" right="0.78749999999999998" top="0.98402777777777795" bottom="0.9840277777777779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3"/>
  <sheetViews>
    <sheetView zoomScale="150" zoomScaleNormal="150" workbookViewId="0">
      <selection activeCell="E5" sqref="E5"/>
    </sheetView>
  </sheetViews>
  <sheetFormatPr defaultRowHeight="12.75"/>
  <cols>
    <col min="1" max="1" width="8.7109375" customWidth="1"/>
    <col min="2" max="2" width="15" customWidth="1"/>
    <col min="3" max="3" width="12.42578125" customWidth="1"/>
    <col min="4" max="4" width="11" customWidth="1"/>
    <col min="5" max="5" width="12.42578125" customWidth="1"/>
    <col min="6" max="1025" width="8.7109375" customWidth="1"/>
  </cols>
  <sheetData>
    <row r="1" spans="1:5">
      <c r="A1" s="44" t="s">
        <v>101</v>
      </c>
      <c r="B1" s="44"/>
      <c r="C1" s="44"/>
      <c r="D1" s="44"/>
      <c r="E1" s="44"/>
    </row>
    <row r="3" spans="1:5">
      <c r="A3" s="35" t="s">
        <v>102</v>
      </c>
      <c r="B3" s="35" t="s">
        <v>103</v>
      </c>
      <c r="C3" s="35" t="s">
        <v>104</v>
      </c>
      <c r="D3" s="35" t="s">
        <v>105</v>
      </c>
      <c r="E3" s="35" t="s">
        <v>106</v>
      </c>
    </row>
    <row r="4" spans="1:5">
      <c r="A4" s="1"/>
      <c r="B4" s="1"/>
      <c r="C4" s="1" t="s">
        <v>107</v>
      </c>
      <c r="D4" s="1"/>
      <c r="E4" s="21">
        <v>500</v>
      </c>
    </row>
    <row r="5" spans="1:5">
      <c r="A5" s="36">
        <v>37751</v>
      </c>
      <c r="B5" s="1" t="s">
        <v>108</v>
      </c>
      <c r="C5" s="1" t="s">
        <v>109</v>
      </c>
      <c r="D5" s="21">
        <v>25</v>
      </c>
      <c r="E5" s="37">
        <f>IF(C5="D",E4-D5,E4+D5)</f>
        <v>475</v>
      </c>
    </row>
    <row r="6" spans="1:5">
      <c r="A6" s="36">
        <v>37766</v>
      </c>
      <c r="B6" s="1" t="s">
        <v>110</v>
      </c>
      <c r="C6" s="1" t="s">
        <v>109</v>
      </c>
      <c r="D6" s="21">
        <v>45</v>
      </c>
      <c r="E6" s="37">
        <f>IF(C6="D",E5-D6,E5+D6)</f>
        <v>430</v>
      </c>
    </row>
    <row r="7" spans="1:5">
      <c r="A7" s="36">
        <v>37802</v>
      </c>
      <c r="B7" s="1" t="s">
        <v>111</v>
      </c>
      <c r="C7" s="1" t="s">
        <v>107</v>
      </c>
      <c r="D7" s="21">
        <v>825.45</v>
      </c>
      <c r="E7" s="37">
        <f>IF(C7="D",E6-D7,E6+D7)</f>
        <v>1255.45</v>
      </c>
    </row>
    <row r="8" spans="1:5">
      <c r="A8" s="36">
        <v>37822</v>
      </c>
      <c r="B8" s="1" t="s">
        <v>112</v>
      </c>
      <c r="C8" s="1" t="s">
        <v>109</v>
      </c>
      <c r="D8" s="21">
        <v>65</v>
      </c>
      <c r="E8" s="37">
        <f>IF(C8="D",E7-D8,E7+D8)</f>
        <v>1190.45</v>
      </c>
    </row>
    <row r="9" spans="1:5">
      <c r="A9" s="36">
        <v>37823</v>
      </c>
      <c r="B9" s="1" t="s">
        <v>113</v>
      </c>
      <c r="C9" s="1" t="s">
        <v>107</v>
      </c>
      <c r="D9" s="21">
        <v>256.32</v>
      </c>
      <c r="E9" s="37">
        <f>IF(C9="D",E8-D9,E8+D9)</f>
        <v>1446.77</v>
      </c>
    </row>
    <row r="10" spans="1:5">
      <c r="A10" s="36">
        <v>37823</v>
      </c>
      <c r="B10" s="1" t="s">
        <v>114</v>
      </c>
      <c r="C10" s="1" t="s">
        <v>109</v>
      </c>
      <c r="D10" s="21">
        <v>56.32</v>
      </c>
      <c r="E10" s="37">
        <f>IF(C10="D",E9-D10,E9+D10)</f>
        <v>1390.45</v>
      </c>
    </row>
    <row r="11" spans="1:5">
      <c r="A11" s="36">
        <v>37831</v>
      </c>
      <c r="B11" s="1" t="s">
        <v>115</v>
      </c>
      <c r="C11" s="1" t="s">
        <v>109</v>
      </c>
      <c r="D11" s="21">
        <v>64.59</v>
      </c>
      <c r="E11" s="37">
        <f>IF(C11="D",E10-D11,E10+D11)</f>
        <v>1325.8600000000001</v>
      </c>
    </row>
    <row r="12" spans="1:5">
      <c r="A12" s="36">
        <v>37832</v>
      </c>
      <c r="B12" s="1" t="s">
        <v>116</v>
      </c>
      <c r="C12" s="1" t="s">
        <v>109</v>
      </c>
      <c r="D12" s="21">
        <v>25</v>
      </c>
      <c r="E12" s="37">
        <f>IF(C12="D",E11-D12,E11+D12)</f>
        <v>1300.8600000000001</v>
      </c>
    </row>
    <row r="13" spans="1:5">
      <c r="A13" s="36">
        <v>37834</v>
      </c>
      <c r="B13" s="1" t="s">
        <v>111</v>
      </c>
      <c r="C13" s="1" t="s">
        <v>107</v>
      </c>
      <c r="D13" s="21">
        <v>825.35</v>
      </c>
      <c r="E13" s="37">
        <f>IF(C13="D",E12-D13,E12+D13)</f>
        <v>2126.21</v>
      </c>
    </row>
    <row r="14" spans="1:5">
      <c r="A14" s="36">
        <v>37835</v>
      </c>
      <c r="B14" s="1" t="s">
        <v>117</v>
      </c>
      <c r="C14" s="1" t="s">
        <v>109</v>
      </c>
      <c r="D14" s="21">
        <v>56</v>
      </c>
      <c r="E14" s="37">
        <f>IF(C14="D",E13-D14,E13+D14)</f>
        <v>2070.21</v>
      </c>
    </row>
    <row r="15" spans="1:5">
      <c r="A15" s="36">
        <v>37836</v>
      </c>
      <c r="B15" s="1" t="s">
        <v>118</v>
      </c>
      <c r="C15" s="1" t="s">
        <v>107</v>
      </c>
      <c r="D15" s="21">
        <v>198</v>
      </c>
      <c r="E15" s="37">
        <f>IF(C15="D",E14-D15,E14+D15)</f>
        <v>2268.21</v>
      </c>
    </row>
    <row r="16" spans="1:5">
      <c r="A16" s="36">
        <v>37836</v>
      </c>
      <c r="B16" s="1" t="s">
        <v>119</v>
      </c>
      <c r="C16" s="1" t="s">
        <v>109</v>
      </c>
      <c r="D16" s="21">
        <v>65</v>
      </c>
      <c r="E16" s="37">
        <f>IF(C16="D",E15-D16,E15+D16)</f>
        <v>2203.21</v>
      </c>
    </row>
    <row r="17" spans="1:5">
      <c r="A17" s="36">
        <v>37842</v>
      </c>
      <c r="B17" s="1" t="s">
        <v>120</v>
      </c>
      <c r="C17" s="1" t="s">
        <v>109</v>
      </c>
      <c r="D17" s="21">
        <v>178</v>
      </c>
      <c r="E17" s="37">
        <f>IF(C17="D",E16-D17,E16+D17)</f>
        <v>2025.21</v>
      </c>
    </row>
    <row r="18" spans="1:5">
      <c r="A18" s="36">
        <v>37842</v>
      </c>
      <c r="B18" s="1" t="s">
        <v>121</v>
      </c>
      <c r="C18" s="1" t="s">
        <v>109</v>
      </c>
      <c r="D18" s="21">
        <v>350</v>
      </c>
      <c r="E18" s="37">
        <f>IF(C18="D",E17-D18,E17+D18)</f>
        <v>1675.21</v>
      </c>
    </row>
    <row r="19" spans="1:5">
      <c r="A19" s="36">
        <v>37844</v>
      </c>
      <c r="B19" s="1" t="s">
        <v>122</v>
      </c>
      <c r="C19" s="1" t="s">
        <v>109</v>
      </c>
      <c r="D19" s="21">
        <v>56</v>
      </c>
      <c r="E19" s="37">
        <f>IF(C19="D",E18-D19,E18+D19)</f>
        <v>1619.21</v>
      </c>
    </row>
    <row r="21" spans="1:5">
      <c r="B21" t="s">
        <v>107</v>
      </c>
      <c r="C21" t="s">
        <v>109</v>
      </c>
    </row>
    <row r="22" spans="1:5">
      <c r="A22" t="s">
        <v>17</v>
      </c>
    </row>
    <row r="23" spans="1:5">
      <c r="A23" s="25" t="s">
        <v>106</v>
      </c>
      <c r="B23" t="s">
        <v>123</v>
      </c>
    </row>
  </sheetData>
  <mergeCells count="1">
    <mergeCell ref="A1:E1"/>
  </mergeCells>
  <pageMargins left="0.78749999999999998" right="0.78749999999999998" top="0.98402777777777795" bottom="0.9840277777777779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E18"/>
  <sheetViews>
    <sheetView topLeftCell="A4" zoomScale="150" zoomScaleNormal="150" workbookViewId="0">
      <selection activeCell="E4" sqref="E4"/>
    </sheetView>
  </sheetViews>
  <sheetFormatPr defaultRowHeight="12.75"/>
  <cols>
    <col min="1" max="1" width="10.28515625" customWidth="1"/>
    <col min="2" max="2" width="14.140625" customWidth="1"/>
    <col min="3" max="3" width="12" customWidth="1"/>
    <col min="4" max="4" width="12.85546875" customWidth="1"/>
    <col min="5" max="5" width="17.7109375" customWidth="1"/>
    <col min="6" max="1025" width="8.7109375" customWidth="1"/>
  </cols>
  <sheetData>
    <row r="3" spans="1:5" ht="25.5">
      <c r="A3" s="23" t="s">
        <v>124</v>
      </c>
      <c r="B3" s="38" t="s">
        <v>125</v>
      </c>
      <c r="C3" s="38" t="s">
        <v>126</v>
      </c>
      <c r="D3" s="23" t="s">
        <v>127</v>
      </c>
      <c r="E3" s="23" t="s">
        <v>128</v>
      </c>
    </row>
    <row r="4" spans="1:5">
      <c r="A4" s="1" t="s">
        <v>129</v>
      </c>
      <c r="B4" s="21">
        <v>250</v>
      </c>
      <c r="C4" s="39" t="s">
        <v>130</v>
      </c>
      <c r="D4" s="37">
        <f>IF(C4="2X",-5%,5%)*B4+B4</f>
        <v>237.5</v>
      </c>
      <c r="E4" s="37">
        <f>D4/IF(C4="2X",2,3)</f>
        <v>118.75</v>
      </c>
    </row>
    <row r="5" spans="1:5">
      <c r="A5" s="1" t="s">
        <v>131</v>
      </c>
      <c r="B5" s="21">
        <v>650</v>
      </c>
      <c r="C5" s="39" t="s">
        <v>132</v>
      </c>
      <c r="D5" s="37">
        <f>IF(C5="2X",-5%,5%)*B5+B5</f>
        <v>682.5</v>
      </c>
      <c r="E5" s="37">
        <f>D5/IF(C5="2X",2,3)</f>
        <v>227.5</v>
      </c>
    </row>
    <row r="6" spans="1:5">
      <c r="A6" s="1" t="s">
        <v>133</v>
      </c>
      <c r="B6" s="21">
        <v>350</v>
      </c>
      <c r="C6" s="39" t="s">
        <v>132</v>
      </c>
      <c r="D6" s="37">
        <f>IF(C6="2X",-5%,5%)*B6+B6</f>
        <v>367.5</v>
      </c>
      <c r="E6" s="37">
        <f>D6/IF(C6="2X",2,3)</f>
        <v>122.5</v>
      </c>
    </row>
    <row r="7" spans="1:5">
      <c r="A7" s="1" t="s">
        <v>134</v>
      </c>
      <c r="B7" s="21">
        <v>850</v>
      </c>
      <c r="C7" s="39" t="s">
        <v>130</v>
      </c>
      <c r="D7" s="37">
        <f>IF(C7="2X",-5%,5%)*B7+B7</f>
        <v>807.5</v>
      </c>
      <c r="E7" s="37">
        <f>D7/IF(C7="2X",2,3)</f>
        <v>403.75</v>
      </c>
    </row>
    <row r="8" spans="1:5">
      <c r="A8" s="1" t="s">
        <v>135</v>
      </c>
      <c r="B8" s="21">
        <v>600</v>
      </c>
      <c r="C8" s="39" t="s">
        <v>132</v>
      </c>
      <c r="D8" s="37">
        <f>IF(C8="2X",-5%,5%)*B8+B8</f>
        <v>630</v>
      </c>
      <c r="E8" s="37">
        <f>D8/IF(C8="2X",2,3)</f>
        <v>210</v>
      </c>
    </row>
    <row r="9" spans="1:5">
      <c r="A9" s="1" t="s">
        <v>136</v>
      </c>
      <c r="B9" s="21">
        <v>900</v>
      </c>
      <c r="C9" s="39" t="s">
        <v>132</v>
      </c>
      <c r="D9" s="37">
        <f>IF(C9="2X",-5%,5%)*B9+B9</f>
        <v>945</v>
      </c>
      <c r="E9" s="37">
        <f>D9/IF(C9="2X",2,3)</f>
        <v>315</v>
      </c>
    </row>
    <row r="10" spans="1:5">
      <c r="A10" s="1" t="s">
        <v>137</v>
      </c>
      <c r="B10" s="21">
        <v>1000</v>
      </c>
      <c r="C10" s="39" t="s">
        <v>132</v>
      </c>
      <c r="D10" s="37">
        <f>IF(C10="2X",-5%,5%)*B10+B10</f>
        <v>1050</v>
      </c>
      <c r="E10" s="37">
        <f>D10/IF(C10="2X",2,3)</f>
        <v>350</v>
      </c>
    </row>
    <row r="11" spans="1:5">
      <c r="A11" s="1" t="s">
        <v>138</v>
      </c>
      <c r="B11" s="21">
        <v>240</v>
      </c>
      <c r="C11" s="39" t="s">
        <v>130</v>
      </c>
      <c r="D11" s="37">
        <f>IF(C11="2X",-5%,5%)*B11+B11</f>
        <v>228</v>
      </c>
      <c r="E11" s="37">
        <f>D11/IF(C11="2X",2,3)</f>
        <v>114</v>
      </c>
    </row>
    <row r="12" spans="1:5">
      <c r="A12" s="1" t="s">
        <v>139</v>
      </c>
      <c r="B12" s="21">
        <v>560</v>
      </c>
      <c r="C12" s="39" t="s">
        <v>132</v>
      </c>
      <c r="D12" s="37">
        <f>IF(C12="2X",-5%,5%)*B12+B12</f>
        <v>588</v>
      </c>
      <c r="E12" s="37">
        <f>D12/IF(C12="2X",2,3)</f>
        <v>196</v>
      </c>
    </row>
    <row r="13" spans="1:5">
      <c r="A13" s="1" t="s">
        <v>140</v>
      </c>
      <c r="B13" s="21">
        <v>520</v>
      </c>
      <c r="C13" s="39" t="s">
        <v>130</v>
      </c>
      <c r="D13" s="37">
        <f>IF(C13="2X",-5%,5%)*B13+B13</f>
        <v>494</v>
      </c>
      <c r="E13" s="37">
        <f>D13/IF(C13="2X",2,3)</f>
        <v>247</v>
      </c>
    </row>
    <row r="15" spans="1:5">
      <c r="B15" t="s">
        <v>130</v>
      </c>
      <c r="C15" s="40" t="s">
        <v>132</v>
      </c>
    </row>
    <row r="16" spans="1:5">
      <c r="A16" t="s">
        <v>127</v>
      </c>
      <c r="B16" t="s">
        <v>141</v>
      </c>
    </row>
    <row r="18" spans="1:1">
      <c r="A18" t="s">
        <v>142</v>
      </c>
    </row>
  </sheetData>
  <pageMargins left="0.78749999999999998" right="0.78749999999999998" top="0.98402777777777795" bottom="0.9840277777777779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UNIOPEC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UNIOPEC</dc:creator>
  <cp:keywords/>
  <dc:description/>
  <cp:lastModifiedBy/>
  <cp:revision>2</cp:revision>
  <dcterms:created xsi:type="dcterms:W3CDTF">2003-08-11T20:54:07Z</dcterms:created>
  <dcterms:modified xsi:type="dcterms:W3CDTF">2020-04-15T17:44:23Z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UNIOPEC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