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rafae\Documents\exercicios-excel\Excel\"/>
    </mc:Choice>
  </mc:AlternateContent>
  <xr:revisionPtr revIDLastSave="0" documentId="13_ncr:1_{41E5F5D5-7F15-4020-835B-D0C257B0F68C}" xr6:coauthVersionLast="44" xr6:coauthVersionMax="44" xr10:uidLastSave="{00000000-0000-0000-0000-000000000000}"/>
  <bookViews>
    <workbookView xWindow="-120" yWindow="-120" windowWidth="20730" windowHeight="11760" tabRatio="809" firstSheet="1" activeTab="5" xr2:uid="{00000000-000D-0000-FFFF-FFFF00000000}"/>
  </bookViews>
  <sheets>
    <sheet name="Int()" sheetId="1" r:id="rId1"/>
    <sheet name="MOD" sheetId="2" r:id="rId2"/>
    <sheet name="Truncar()" sheetId="3" r:id="rId3"/>
    <sheet name="Arred()" sheetId="4" r:id="rId4"/>
    <sheet name="EX Int e mod" sheetId="13" r:id="rId5"/>
    <sheet name="Solver" sheetId="16" r:id="rId6"/>
    <sheet name="Ex Solver" sheetId="18" state="hidden" r:id="rId7"/>
    <sheet name="Filtro" sheetId="12" r:id="rId8"/>
    <sheet name="Subtotal" sheetId="14" r:id="rId9"/>
    <sheet name="MinhaTabelaDinamica" sheetId="19" r:id="rId10"/>
    <sheet name="Tabela dinâmica" sheetId="15" r:id="rId11"/>
    <sheet name="Procv()" sheetId="5" state="hidden" r:id="rId12"/>
    <sheet name="Ex PRocv() 1" sheetId="9" state="hidden" r:id="rId13"/>
    <sheet name="EX Procv()" sheetId="6" state="hidden" r:id="rId14"/>
    <sheet name="Proch()" sheetId="7" r:id="rId15"/>
    <sheet name="EX Proch()" sheetId="8" r:id="rId16"/>
  </sheets>
  <definedNames>
    <definedName name="_xlnm._FilterDatabase" localSheetId="7" hidden="1">Filtro!$A$1:$E$64</definedName>
    <definedName name="_xlnm._FilterDatabase" localSheetId="8" hidden="1">Subtotal!$A$1:$E$55</definedName>
    <definedName name="solver_adj" localSheetId="5" hidden="1">Solver!$I$16:$I$27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Solver!$I$17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1</definedName>
    <definedName name="solver_nwt" localSheetId="5" hidden="1">1</definedName>
    <definedName name="solver_opt" localSheetId="5" hidden="1">Solver!$I$28</definedName>
    <definedName name="solver_pre" localSheetId="5" hidden="1">0.000001</definedName>
    <definedName name="solver_rbv" localSheetId="5" hidden="1">1</definedName>
    <definedName name="solver_rel1" localSheetId="5" hidden="1">1</definedName>
    <definedName name="solver_rhs1" localSheetId="5" hidden="1">25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425</definedName>
    <definedName name="solver_ver" localSheetId="5" hidden="1">3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7" i="8" l="1"/>
  <c r="C15" i="8"/>
  <c r="B7" i="7"/>
  <c r="E56" i="14"/>
  <c r="E46" i="14"/>
  <c r="E38" i="14"/>
  <c r="E28" i="14"/>
  <c r="E24" i="14"/>
  <c r="E15" i="14"/>
  <c r="E49" i="12"/>
  <c r="E52" i="12" s="1"/>
  <c r="E3" i="12"/>
  <c r="E6" i="12" s="1"/>
  <c r="E9" i="12" s="1"/>
  <c r="I28" i="16"/>
  <c r="C10" i="1"/>
  <c r="B25" i="13"/>
  <c r="B27" i="13" s="1"/>
  <c r="C25" i="13" s="1"/>
  <c r="B13" i="13"/>
  <c r="B12" i="13"/>
  <c r="B11" i="13"/>
  <c r="B14" i="13" s="1"/>
  <c r="C10" i="13" s="1"/>
  <c r="B10" i="13"/>
  <c r="C5" i="2"/>
  <c r="B11" i="18"/>
  <c r="B13" i="16"/>
  <c r="C36" i="7"/>
  <c r="E21" i="6"/>
  <c r="F21" i="6" s="1"/>
  <c r="E20" i="6"/>
  <c r="F20" i="6" s="1"/>
  <c r="E19" i="6"/>
  <c r="F19" i="6" s="1"/>
  <c r="E18" i="6"/>
  <c r="F18" i="6"/>
  <c r="E17" i="6"/>
  <c r="F17" i="6" s="1"/>
  <c r="E16" i="6"/>
  <c r="F16" i="6"/>
  <c r="E15" i="6"/>
  <c r="F15" i="6" s="1"/>
  <c r="E14" i="6"/>
  <c r="F14" i="6"/>
  <c r="E13" i="6"/>
  <c r="F13" i="6" s="1"/>
  <c r="E12" i="6"/>
  <c r="F12" i="6" s="1"/>
  <c r="E11" i="6"/>
  <c r="F11" i="6" s="1"/>
  <c r="E10" i="6"/>
  <c r="F10" i="6"/>
  <c r="E9" i="6"/>
  <c r="F9" i="6" s="1"/>
  <c r="E8" i="6"/>
  <c r="F8" i="6"/>
  <c r="E7" i="6"/>
  <c r="F7" i="6" s="1"/>
  <c r="E6" i="6"/>
  <c r="F6" i="6"/>
  <c r="E5" i="6"/>
  <c r="F5" i="6" s="1"/>
  <c r="E4" i="6"/>
  <c r="F4" i="6" s="1"/>
  <c r="E3" i="6"/>
  <c r="F3" i="6" s="1"/>
  <c r="B48" i="6"/>
  <c r="C12" i="13" l="1"/>
  <c r="C11" i="13"/>
  <c r="C14" i="13" s="1"/>
  <c r="D10" i="13" s="1"/>
  <c r="D12" i="13" s="1"/>
  <c r="B26" i="13"/>
  <c r="E57" i="14"/>
  <c r="E13" i="12"/>
  <c r="E17" i="12" s="1"/>
  <c r="E55" i="12"/>
  <c r="E61" i="12" s="1"/>
  <c r="C27" i="13"/>
  <c r="D25" i="13" s="1"/>
  <c r="C13" i="13"/>
  <c r="B29" i="13" l="1"/>
  <c r="C26" i="13" s="1"/>
  <c r="C28" i="13" s="1"/>
  <c r="B28" i="13"/>
  <c r="E25" i="12"/>
  <c r="E28" i="12" s="1"/>
  <c r="E31" i="12" s="1"/>
  <c r="E35" i="12" s="1"/>
  <c r="E42" i="12" s="1"/>
  <c r="D11" i="13"/>
  <c r="C29" i="13" l="1"/>
  <c r="D26" i="13" s="1"/>
  <c r="D28" i="13" s="1"/>
  <c r="E66" i="12"/>
  <c r="D27" i="13"/>
  <c r="D13" i="13"/>
  <c r="D14" i="13"/>
  <c r="D29" i="13" l="1"/>
</calcChain>
</file>

<file path=xl/sharedStrings.xml><?xml version="1.0" encoding="utf-8"?>
<sst xmlns="http://schemas.openxmlformats.org/spreadsheetml/2006/main" count="717" uniqueCount="159">
  <si>
    <t>Função Int()</t>
  </si>
  <si>
    <t>Esta função retorna o valor inteiro de uma determinada célula ou cálculo</t>
  </si>
  <si>
    <t>Exemplo</t>
  </si>
  <si>
    <t xml:space="preserve"> =int(A5)</t>
  </si>
  <si>
    <t>Exemplo 1</t>
  </si>
  <si>
    <t>Exemplo 2</t>
  </si>
  <si>
    <t>Função MOD</t>
  </si>
  <si>
    <t>Função Trucar</t>
  </si>
  <si>
    <t>Esta função define o número de casas decimais, porém não faz o arrendondamento de casas</t>
  </si>
  <si>
    <t>ARRED()</t>
  </si>
  <si>
    <t>A função ARRED(), faz o arrendondamento de casas decimais</t>
  </si>
  <si>
    <t>Exemplos:</t>
  </si>
  <si>
    <t xml:space="preserve"> =arred(A5;2)</t>
  </si>
  <si>
    <t xml:space="preserve"> =arred(A6;2)</t>
  </si>
  <si>
    <t>Observação: Pode haver um cálculo dentro da função Arred()</t>
  </si>
  <si>
    <t>Exemplo:</t>
  </si>
  <si>
    <t xml:space="preserve"> =ARRED(3/9;2)</t>
  </si>
  <si>
    <t>Identificação de Item</t>
  </si>
  <si>
    <t>Item</t>
  </si>
  <si>
    <t>Custo</t>
  </si>
  <si>
    <t>Marcação</t>
  </si>
  <si>
    <t>ST-340</t>
  </si>
  <si>
    <t>Carrinho de bebê</t>
  </si>
  <si>
    <t>BI-567</t>
  </si>
  <si>
    <t>Babador</t>
  </si>
  <si>
    <t>DI-328</t>
  </si>
  <si>
    <t>Fraldas</t>
  </si>
  <si>
    <t>WI-989</t>
  </si>
  <si>
    <t>Lenços umedecidos</t>
  </si>
  <si>
    <t>AS-469</t>
  </si>
  <si>
    <t>Aspirador</t>
  </si>
  <si>
    <t>Calcule o valor com a remaração do preço</t>
  </si>
  <si>
    <t>Produto</t>
  </si>
  <si>
    <t>???</t>
  </si>
  <si>
    <t>Valor Venda</t>
  </si>
  <si>
    <r>
      <t>PROCV</t>
    </r>
    <r>
      <rPr>
        <sz val="13.2"/>
        <color indexed="63"/>
        <rFont val="Arial"/>
        <family val="2"/>
      </rPr>
      <t>(</t>
    </r>
    <r>
      <rPr>
        <b/>
        <sz val="10"/>
        <color indexed="63"/>
        <rFont val="Arial"/>
        <family val="2"/>
      </rPr>
      <t>valor_procurado</t>
    </r>
    <r>
      <rPr>
        <sz val="13.2"/>
        <color indexed="63"/>
        <rFont val="Arial"/>
        <family val="2"/>
      </rPr>
      <t>;</t>
    </r>
    <r>
      <rPr>
        <b/>
        <sz val="10"/>
        <color indexed="63"/>
        <rFont val="Arial"/>
        <family val="2"/>
      </rPr>
      <t>matriz_tabela</t>
    </r>
    <r>
      <rPr>
        <sz val="13.2"/>
        <color indexed="63"/>
        <rFont val="Arial"/>
        <family val="2"/>
      </rPr>
      <t>;</t>
    </r>
    <r>
      <rPr>
        <b/>
        <sz val="10"/>
        <color indexed="63"/>
        <rFont val="Arial"/>
        <family val="2"/>
      </rPr>
      <t>núm_índice_coluna</t>
    </r>
    <r>
      <rPr>
        <sz val="13.2"/>
        <color indexed="63"/>
        <rFont val="Arial"/>
        <family val="2"/>
      </rPr>
      <t>;procurar_intervalo)</t>
    </r>
  </si>
  <si>
    <t>Item a ser procurado</t>
  </si>
  <si>
    <t xml:space="preserve"> =procv(B11;A2:D6;3;falso)</t>
  </si>
  <si>
    <t>onde:</t>
  </si>
  <si>
    <t>B11 é o produto a ser procurado;</t>
  </si>
  <si>
    <t>A2:D6 é a matriz onde encontram os dados</t>
  </si>
  <si>
    <t>3 é a coluna que retornará o correspondente</t>
  </si>
  <si>
    <t>falso retorna o valor exato, caso não há o produto apreenta a mensagem de erro #N/D</t>
  </si>
  <si>
    <t>Obs.:</t>
  </si>
  <si>
    <t>O verdadeiro irá retornar o valor mais próximo, portanto há a necessidade de estar em ordem crescente os dados</t>
  </si>
  <si>
    <t>Valor da Compra</t>
  </si>
  <si>
    <t>taxa</t>
  </si>
  <si>
    <t>Número de Meses</t>
  </si>
  <si>
    <t>Meses</t>
  </si>
  <si>
    <t>até 1500</t>
  </si>
  <si>
    <t xml:space="preserve">Acima de 1500 </t>
  </si>
  <si>
    <t>Salario</t>
  </si>
  <si>
    <t>Valor a pagar</t>
  </si>
  <si>
    <t>????</t>
  </si>
  <si>
    <t>P1</t>
  </si>
  <si>
    <t>P2</t>
  </si>
  <si>
    <t>P3</t>
  </si>
  <si>
    <t>P4</t>
  </si>
  <si>
    <t>P5</t>
  </si>
  <si>
    <t>P6</t>
  </si>
  <si>
    <t>Janeiro</t>
  </si>
  <si>
    <t>Fevereiro</t>
  </si>
  <si>
    <t>Março</t>
  </si>
  <si>
    <t>Quantidade</t>
  </si>
  <si>
    <t>Mês</t>
  </si>
  <si>
    <t>valor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</si>
  <si>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</si>
  <si>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</si>
  <si>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</si>
  <si>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</si>
  <si>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</si>
  <si>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</si>
  <si>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</si>
  <si>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</si>
  <si>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</si>
  <si>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Código</t>
  </si>
  <si>
    <t>Nome</t>
  </si>
  <si>
    <t>Departamento</t>
  </si>
  <si>
    <t>Salário</t>
  </si>
  <si>
    <t>Francisco</t>
  </si>
  <si>
    <t>Compras</t>
  </si>
  <si>
    <t>Rodrigo</t>
  </si>
  <si>
    <t>Vendas</t>
  </si>
  <si>
    <t>Flávia</t>
  </si>
  <si>
    <t>Técnico</t>
  </si>
  <si>
    <t>Funcionário</t>
  </si>
  <si>
    <t>Rosa</t>
  </si>
  <si>
    <t>Arnaldo</t>
  </si>
  <si>
    <t>??</t>
  </si>
  <si>
    <t>Vanessa</t>
  </si>
  <si>
    <t>Quantidade de funcionário desde departamento</t>
  </si>
  <si>
    <t>Valor a ser atingido</t>
  </si>
  <si>
    <t>Descrição das despesas</t>
  </si>
  <si>
    <t>Valor</t>
  </si>
  <si>
    <t>O valor arrecadado para a formatura foi de:</t>
  </si>
  <si>
    <t>Placa comemorativa</t>
  </si>
  <si>
    <t>Recursos humanos</t>
  </si>
  <si>
    <t>Dissolver este valores, menos no aluguel do clube</t>
  </si>
  <si>
    <t>Descartáveis</t>
  </si>
  <si>
    <t>Conjunto "Os Incríveis"</t>
  </si>
  <si>
    <t>Alimentação (carnes)</t>
  </si>
  <si>
    <t>Alimentação (acompanhamentos)</t>
  </si>
  <si>
    <t>Aluguel</t>
  </si>
  <si>
    <t>Bebidas</t>
  </si>
  <si>
    <t>Brindes</t>
  </si>
  <si>
    <t>FILIAL</t>
  </si>
  <si>
    <t>TIPO_VENDA</t>
  </si>
  <si>
    <t>PRODUTO</t>
  </si>
  <si>
    <t>QUANTIDADE</t>
  </si>
  <si>
    <t>VALOR_TOTAL</t>
  </si>
  <si>
    <t>SP</t>
  </si>
  <si>
    <t>a vista</t>
  </si>
  <si>
    <t>AB400</t>
  </si>
  <si>
    <t>RS</t>
  </si>
  <si>
    <t>2 parcela</t>
  </si>
  <si>
    <t>AB300</t>
  </si>
  <si>
    <t>BA</t>
  </si>
  <si>
    <t>AB100</t>
  </si>
  <si>
    <t>RJ</t>
  </si>
  <si>
    <t>30 dias</t>
  </si>
  <si>
    <t>MG</t>
  </si>
  <si>
    <t>AB500</t>
  </si>
  <si>
    <t>AB200</t>
  </si>
  <si>
    <t>PR</t>
  </si>
  <si>
    <t xml:space="preserve"> =truncar(A4;2)</t>
  </si>
  <si>
    <t xml:space="preserve"> =TRUNCAR(A7/B7;2)</t>
  </si>
  <si>
    <t>Soma do salário de todos os funcionários do departamento</t>
  </si>
  <si>
    <t>Máquinas</t>
  </si>
  <si>
    <t>M1</t>
  </si>
  <si>
    <t>M2</t>
  </si>
  <si>
    <t>M3</t>
  </si>
  <si>
    <t>M4</t>
  </si>
  <si>
    <t>M5</t>
  </si>
  <si>
    <t>M6</t>
  </si>
  <si>
    <t>M7</t>
  </si>
  <si>
    <t>Total</t>
  </si>
  <si>
    <t>Número de Caixas</t>
  </si>
  <si>
    <t>1 Caixa tem 18 produtos</t>
  </si>
  <si>
    <t>Sobra de Produto</t>
  </si>
  <si>
    <t>Carga</t>
  </si>
  <si>
    <t>Sobra de Caixas</t>
  </si>
  <si>
    <t>1 carga carrega 80 caixas</t>
  </si>
  <si>
    <t>A função mod retorna o resto de uma divisão</t>
  </si>
  <si>
    <t>Método 1</t>
  </si>
  <si>
    <t>Método 2</t>
  </si>
  <si>
    <t xml:space="preserve"> =INT(A10/B10)</t>
  </si>
  <si>
    <t xml:space="preserve"> =MOD(A5;B5)</t>
  </si>
  <si>
    <t>Somatória</t>
  </si>
  <si>
    <t>BA Total</t>
  </si>
  <si>
    <t>SP Total</t>
  </si>
  <si>
    <t>Total Geral</t>
  </si>
  <si>
    <t>MG Total</t>
  </si>
  <si>
    <t>PR Total</t>
  </si>
  <si>
    <t>RJ Total</t>
  </si>
  <si>
    <t>RS Total</t>
  </si>
  <si>
    <t>Soma de VALOR_TOTAL</t>
  </si>
  <si>
    <t>Eu Sou a Função Subtotal!</t>
  </si>
  <si>
    <t xml:space="preserve"> =PROCH(B6;A1:G3;SE(B5="Janeiro";2;3);0)</t>
  </si>
  <si>
    <t xml:space="preserve"> =PROCH(B16;A1:G13;CORRESP(B15;A1:A13;0);0)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</si>
</sst>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(&quot;R$ &quot;* #,##0.00_);_(&quot;R$ &quot;* \(#,##0.00\);_(&quot;R$ &quot;* &quot;-&quot;??_);_(@_)"/>
    <numFmt numFmtId="166" formatCode="0.0000"/>
    <numFmt numFmtId="167" formatCode="0.0"/>
    <numFmt numFmtId="168" formatCode="&quot;R$ &quot;#,##0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63"/>
      <name val="Arial"/>
      <family val="2"/>
    </font>
    <font>
      <sz val="13.2"/>
      <color indexed="63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484848"/>
      <name val="Arial"/>
      <family val="2"/>
    </font>
    <font>
      <sz val="8"/>
      <color rgb="FF000000"/>
      <name val="Verdana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6B82B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56">
    <xf numFmtId="0" fontId="0" fillId="0" borderId="0" xfId="0"/>
    <xf numFmtId="2" fontId="0" fillId="0" borderId="0" xfId="0" applyNumberFormat="1"/>
    <xf numFmtId="0" fontId="12" fillId="4" borderId="0" xfId="0" applyFont="1" applyFill="1" applyAlignment="1">
      <alignment horizontal="center" wrapText="1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vertical="top" wrapText="1"/>
    </xf>
    <xf numFmtId="0" fontId="13" fillId="0" borderId="0" xfId="0" applyFont="1"/>
    <xf numFmtId="0" fontId="11" fillId="0" borderId="0" xfId="0" applyFont="1"/>
    <xf numFmtId="0" fontId="0" fillId="0" borderId="1" xfId="0" applyBorder="1"/>
    <xf numFmtId="165" fontId="1" fillId="0" borderId="1" xfId="1" applyNumberFormat="1" applyFont="1" applyBorder="1"/>
    <xf numFmtId="166" fontId="0" fillId="0" borderId="1" xfId="0" applyNumberFormat="1" applyBorder="1"/>
    <xf numFmtId="165" fontId="5" fillId="2" borderId="1" xfId="1" applyNumberFormat="1" applyFont="1" applyFill="1" applyBorder="1"/>
    <xf numFmtId="165" fontId="0" fillId="0" borderId="0" xfId="0" applyNumberFormat="1"/>
    <xf numFmtId="43" fontId="0" fillId="0" borderId="0" xfId="0" applyNumberFormat="1"/>
    <xf numFmtId="0" fontId="11" fillId="5" borderId="1" xfId="0" applyFont="1" applyFill="1" applyBorder="1"/>
    <xf numFmtId="0" fontId="0" fillId="5" borderId="1" xfId="0" applyFill="1" applyBorder="1"/>
    <xf numFmtId="0" fontId="11" fillId="5" borderId="0" xfId="0" applyFont="1" applyFill="1" applyBorder="1"/>
    <xf numFmtId="0" fontId="14" fillId="6" borderId="6" xfId="0" applyFont="1" applyFill="1" applyBorder="1" applyAlignment="1">
      <alignment horizontal="center" wrapText="1"/>
    </xf>
    <xf numFmtId="0" fontId="14" fillId="6" borderId="6" xfId="0" applyFont="1" applyFill="1" applyBorder="1" applyAlignment="1">
      <alignment wrapText="1"/>
    </xf>
    <xf numFmtId="0" fontId="14" fillId="6" borderId="6" xfId="0" applyFont="1" applyFill="1" applyBorder="1" applyAlignment="1">
      <alignment horizontal="right" wrapText="1"/>
    </xf>
    <xf numFmtId="0" fontId="14" fillId="7" borderId="6" xfId="0" applyFont="1" applyFill="1" applyBorder="1" applyAlignment="1">
      <alignment horizontal="center" wrapText="1"/>
    </xf>
    <xf numFmtId="0" fontId="14" fillId="7" borderId="6" xfId="0" applyFont="1" applyFill="1" applyBorder="1" applyAlignment="1">
      <alignment horizontal="left" wrapText="1"/>
    </xf>
    <xf numFmtId="4" fontId="14" fillId="7" borderId="6" xfId="0" applyNumberFormat="1" applyFont="1" applyFill="1" applyBorder="1" applyAlignment="1">
      <alignment horizontal="right" wrapText="1"/>
    </xf>
    <xf numFmtId="0" fontId="4" fillId="0" borderId="0" xfId="0" applyFont="1"/>
    <xf numFmtId="167" fontId="0" fillId="0" borderId="0" xfId="0" applyNumberFormat="1"/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0" borderId="4" xfId="0" applyFont="1" applyBorder="1" applyAlignment="1">
      <alignment wrapText="1"/>
    </xf>
    <xf numFmtId="165" fontId="7" fillId="0" borderId="5" xfId="1" applyNumberFormat="1" applyFont="1" applyBorder="1" applyAlignment="1">
      <alignment horizontal="right" wrapText="1"/>
    </xf>
    <xf numFmtId="165" fontId="10" fillId="0" borderId="0" xfId="1" applyNumberFormat="1" applyFont="1"/>
    <xf numFmtId="0" fontId="8" fillId="0" borderId="0" xfId="0" quotePrefix="1" applyNumberFormat="1" applyFont="1" applyAlignment="1">
      <alignment horizontal="center"/>
    </xf>
    <xf numFmtId="0" fontId="9" fillId="0" borderId="0" xfId="0" quotePrefix="1" applyNumberFormat="1" applyFont="1" applyAlignment="1">
      <alignment horizontal="center"/>
    </xf>
    <xf numFmtId="3" fontId="9" fillId="0" borderId="0" xfId="0" quotePrefix="1" applyNumberFormat="1" applyFont="1" applyAlignment="1">
      <alignment horizontal="center"/>
    </xf>
    <xf numFmtId="168" fontId="9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/>
    <xf numFmtId="0" fontId="0" fillId="0" borderId="0" xfId="0" applyFont="1"/>
    <xf numFmtId="168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pivotButton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7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5" xfId="0" applyBorder="1"/>
    <xf numFmtId="0" fontId="0" fillId="0" borderId="15" xfId="0" applyNumberFormat="1" applyBorder="1"/>
    <xf numFmtId="0" fontId="0" fillId="0" borderId="0" xfId="0" applyNumberFormat="1"/>
    <xf numFmtId="0" fontId="0" fillId="0" borderId="16" xfId="0" applyNumberFormat="1" applyBorder="1"/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[MinhaLista_Funcoes.xlsx]MinhaTabelaDinamica!Tabela dinâmica1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MinhaTabelaDinamica!$B$3:$B$4</c:f>
              <c:strCache>
                <c:ptCount val="1"/>
                <c:pt idx="0">
                  <c:v>2 parcela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MinhaTabelaDinamica!$A$5:$A$8</c:f>
              <c:strCache>
                <c:ptCount val="3"/>
                <c:pt idx="0">
                  <c:v>BA</c:v>
                </c:pt>
                <c:pt idx="1">
                  <c:v>MG</c:v>
                </c:pt>
                <c:pt idx="2">
                  <c:v>SP</c:v>
                </c:pt>
              </c:strCache>
            </c:strRef>
          </c:cat>
          <c:val>
            <c:numRef>
              <c:f>MinhaTabelaDinamica!$B$5:$B$8</c:f>
              <c:numCache>
                <c:formatCode>General</c:formatCode>
                <c:ptCount val="3"/>
                <c:pt idx="0">
                  <c:v>8696</c:v>
                </c:pt>
                <c:pt idx="1">
                  <c:v>8444</c:v>
                </c:pt>
                <c:pt idx="2">
                  <c:v>4160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F-45DD-BD71-397F97410087}"/>
            </c:ext>
          </c:extLst>
        </c:ser>
        <c:ser>
          <c:idx val="1"/>
          <c:order val="1"/>
          <c:tx>
            <c:strRef>
              <c:f>MinhaTabelaDinamica!$C$3:$C$4</c:f>
              <c:strCache>
                <c:ptCount val="1"/>
                <c:pt idx="0">
                  <c:v>30 dias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MinhaTabelaDinamica!$A$5:$A$8</c:f>
              <c:strCache>
                <c:ptCount val="3"/>
                <c:pt idx="0">
                  <c:v>BA</c:v>
                </c:pt>
                <c:pt idx="1">
                  <c:v>MG</c:v>
                </c:pt>
                <c:pt idx="2">
                  <c:v>SP</c:v>
                </c:pt>
              </c:strCache>
            </c:strRef>
          </c:cat>
          <c:val>
            <c:numRef>
              <c:f>MinhaTabelaDinamica!$C$5:$C$8</c:f>
              <c:numCache>
                <c:formatCode>General</c:formatCode>
                <c:ptCount val="3"/>
                <c:pt idx="0">
                  <c:v>4320</c:v>
                </c:pt>
                <c:pt idx="1">
                  <c:v>3876</c:v>
                </c:pt>
                <c:pt idx="2">
                  <c:v>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1F-45DD-BD71-397F97410087}"/>
            </c:ext>
          </c:extLst>
        </c:ser>
        <c:ser>
          <c:idx val="2"/>
          <c:order val="2"/>
          <c:tx>
            <c:strRef>
              <c:f>MinhaTabelaDinamica!$D$3:$D$4</c:f>
              <c:strCache>
                <c:ptCount val="1"/>
                <c:pt idx="0">
                  <c:v>a vista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MinhaTabelaDinamica!$A$5:$A$8</c:f>
              <c:strCache>
                <c:ptCount val="3"/>
                <c:pt idx="0">
                  <c:v>BA</c:v>
                </c:pt>
                <c:pt idx="1">
                  <c:v>MG</c:v>
                </c:pt>
                <c:pt idx="2">
                  <c:v>SP</c:v>
                </c:pt>
              </c:strCache>
            </c:strRef>
          </c:cat>
          <c:val>
            <c:numRef>
              <c:f>MinhaTabelaDinamica!$D$5:$D$8</c:f>
              <c:numCache>
                <c:formatCode>General</c:formatCode>
                <c:ptCount val="3"/>
                <c:pt idx="0">
                  <c:v>9512</c:v>
                </c:pt>
                <c:pt idx="1">
                  <c:v>4888</c:v>
                </c:pt>
                <c:pt idx="2">
                  <c:v>2682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1F-45DD-BD71-397F97410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3154736"/>
        <c:axId val="993150160"/>
      </c:barChart>
      <c:catAx>
        <c:axId val="99315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3150160"/>
        <c:crosses val="autoZero"/>
        <c:auto val="1"/>
        <c:lblAlgn val="ctr"/>
        <c:lblOffset val="100"/>
        <c:noMultiLvlLbl val="0"/>
      </c:catAx>
      <c:valAx>
        <c:axId val="99315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315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[MinhaLista_Funcoes.xlsx]MinhaTabelaDinamica!Tabela dinâmica1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MinhaTabelaDinamica!$B$3:$B$4</c:f>
              <c:strCache>
                <c:ptCount val="1"/>
                <c:pt idx="0">
                  <c:v>2 parcela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MinhaTabelaDinamica!$A$5:$A$8</c:f>
              <c:strCache>
                <c:ptCount val="3"/>
                <c:pt idx="0">
                  <c:v>BA</c:v>
                </c:pt>
                <c:pt idx="1">
                  <c:v>MG</c:v>
                </c:pt>
                <c:pt idx="2">
                  <c:v>SP</c:v>
                </c:pt>
              </c:strCache>
            </c:strRef>
          </c:cat>
          <c:val>
            <c:numRef>
              <c:f>MinhaTabelaDinamica!$B$5:$B$8</c:f>
              <c:numCache>
                <c:formatCode>General</c:formatCode>
                <c:ptCount val="3"/>
                <c:pt idx="0">
                  <c:v>8696</c:v>
                </c:pt>
                <c:pt idx="1">
                  <c:v>8444</c:v>
                </c:pt>
                <c:pt idx="2">
                  <c:v>4160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1-4D70-A08B-58F4B338E7F5}"/>
            </c:ext>
          </c:extLst>
        </c:ser>
        <c:ser>
          <c:idx val="1"/>
          <c:order val="1"/>
          <c:tx>
            <c:strRef>
              <c:f>MinhaTabelaDinamica!$C$3:$C$4</c:f>
              <c:strCache>
                <c:ptCount val="1"/>
                <c:pt idx="0">
                  <c:v>30 dias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MinhaTabelaDinamica!$A$5:$A$8</c:f>
              <c:strCache>
                <c:ptCount val="3"/>
                <c:pt idx="0">
                  <c:v>BA</c:v>
                </c:pt>
                <c:pt idx="1">
                  <c:v>MG</c:v>
                </c:pt>
                <c:pt idx="2">
                  <c:v>SP</c:v>
                </c:pt>
              </c:strCache>
            </c:strRef>
          </c:cat>
          <c:val>
            <c:numRef>
              <c:f>MinhaTabelaDinamica!$C$5:$C$8</c:f>
              <c:numCache>
                <c:formatCode>General</c:formatCode>
                <c:ptCount val="3"/>
                <c:pt idx="0">
                  <c:v>4320</c:v>
                </c:pt>
                <c:pt idx="1">
                  <c:v>3876</c:v>
                </c:pt>
                <c:pt idx="2">
                  <c:v>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81-4D70-A08B-58F4B338E7F5}"/>
            </c:ext>
          </c:extLst>
        </c:ser>
        <c:ser>
          <c:idx val="2"/>
          <c:order val="2"/>
          <c:tx>
            <c:strRef>
              <c:f>MinhaTabelaDinamica!$D$3:$D$4</c:f>
              <c:strCache>
                <c:ptCount val="1"/>
                <c:pt idx="0">
                  <c:v>a vista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MinhaTabelaDinamica!$A$5:$A$8</c:f>
              <c:strCache>
                <c:ptCount val="3"/>
                <c:pt idx="0">
                  <c:v>BA</c:v>
                </c:pt>
                <c:pt idx="1">
                  <c:v>MG</c:v>
                </c:pt>
                <c:pt idx="2">
                  <c:v>SP</c:v>
                </c:pt>
              </c:strCache>
            </c:strRef>
          </c:cat>
          <c:val>
            <c:numRef>
              <c:f>MinhaTabelaDinamica!$D$5:$D$8</c:f>
              <c:numCache>
                <c:formatCode>General</c:formatCode>
                <c:ptCount val="3"/>
                <c:pt idx="0">
                  <c:v>9512</c:v>
                </c:pt>
                <c:pt idx="1">
                  <c:v>4888</c:v>
                </c:pt>
                <c:pt idx="2">
                  <c:v>2682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81-4D70-A08B-58F4B338E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93148496"/>
        <c:axId val="993153904"/>
        <c:axId val="0"/>
      </c:bar3DChart>
      <c:catAx>
        <c:axId val="99314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3153904"/>
        <c:crosses val="autoZero"/>
        <c:auto val="1"/>
        <c:lblAlgn val="ctr"/>
        <c:lblOffset val="100"/>
        <c:noMultiLvlLbl val="0"/>
      </c:catAx>
      <c:valAx>
        <c:axId val="99315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314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347661</xdr:colOff>
      <xdr:row>3</xdr:row>
      <xdr:rowOff>47625</xdr:rowOff>
    </xdr:from>
    <xdr:to>
      <xdr:col>14</xdr:col>
      <xdr:colOff>523874</xdr:colOff>
      <xdr:row>19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166687</xdr:colOff>
      <xdr:row>9</xdr:row>
      <xdr:rowOff>104775</xdr:rowOff>
    </xdr:from>
    <xdr:to>
      <xdr:col>5</xdr:col>
      <xdr:colOff>114300</xdr:colOff>
      <xdr:row>26</xdr:row>
      <xdr:rowOff>104775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9525</xdr:rowOff>
    </xdr:from>
    <xdr:to>
      <xdr:col>10</xdr:col>
      <xdr:colOff>533400</xdr:colOff>
      <xdr:row>17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5295900" y="200025"/>
          <a:ext cx="4419600" cy="3067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Calcule o valor da prestação.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Se o cliente tiver o salário inferior a R$1500,00, este terá uma taxa melhor (taxa até 1500); senão será utilizada a taxa um pouco maior (acima de 1500).</a:t>
          </a:r>
        </a:p>
        <a:p>
          <a:pPr algn="l" rtl="1">
            <a:defRPr sz="1000"/>
          </a:pPr>
          <a:r>
            <a:rPr lang="pt-BR" sz="1000" b="1" i="0" strike="noStrike">
              <a:solidFill>
                <a:srgbClr val="000000"/>
              </a:solidFill>
              <a:latin typeface="Arial"/>
              <a:cs typeface="Arial"/>
            </a:rPr>
            <a:t>Observação:</a:t>
          </a: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 A prestação do cliente não pode ultrapassar a 1/3 de seu sálario se isso acontecer apresente a mensagem "Salário incompatível".</a:t>
          </a:r>
        </a:p>
        <a:p>
          <a:pPr algn="l" rtl="1">
            <a:defRPr sz="1000"/>
          </a:pPr>
          <a:endParaRPr lang="pt-B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Senão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Apresente o valor da prestação.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FAEL NUNES DE BRITO" refreshedDate="43720.842121180554" createdVersion="1" refreshedVersion="6" recordCount="49" upgradeOnRefresh="1" xr:uid="{00000000-000A-0000-FFFF-FFFF00000000}">
  <cacheSource type="worksheet">
    <worksheetSource ref="A1:E50" sheet="Tabela dinâmica"/>
  </cacheSource>
  <cacheFields count="5">
    <cacheField name="FILIAL" numFmtId="0">
      <sharedItems count="6">
        <s v="SP"/>
        <s v="RS"/>
        <s v="BA"/>
        <s v="RJ"/>
        <s v="MG"/>
        <s v="PR"/>
      </sharedItems>
    </cacheField>
    <cacheField name="TIPO_VENDA" numFmtId="0">
      <sharedItems count="3">
        <s v="a vista"/>
        <s v="2 parcela"/>
        <s v="30 dias"/>
      </sharedItems>
    </cacheField>
    <cacheField name="PRODUTO" numFmtId="0">
      <sharedItems count="5">
        <s v="AB400"/>
        <s v="AB300"/>
        <s v="AB100"/>
        <s v="AB500"/>
        <s v="AB200"/>
      </sharedItems>
    </cacheField>
    <cacheField name="QUANTIDADE" numFmtId="3">
      <sharedItems containsSemiMixedTypes="0" containsString="0" containsNumber="1" containsInteger="1" minValue="600" maxValue="2500"/>
    </cacheField>
    <cacheField name="VALOR_TOTAL" numFmtId="168">
      <sharedItems containsSemiMixedTypes="0" containsString="0" containsNumber="1" containsInteger="1" minValue="612" maxValue="2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x v="0"/>
    <x v="0"/>
    <n v="1100"/>
    <n v="1122"/>
  </r>
  <r>
    <x v="1"/>
    <x v="1"/>
    <x v="1"/>
    <n v="1700"/>
    <n v="1734"/>
  </r>
  <r>
    <x v="2"/>
    <x v="0"/>
    <x v="2"/>
    <n v="1900"/>
    <n v="1976"/>
  </r>
  <r>
    <x v="3"/>
    <x v="2"/>
    <x v="1"/>
    <n v="1000"/>
    <n v="1040"/>
  </r>
  <r>
    <x v="2"/>
    <x v="1"/>
    <x v="0"/>
    <n v="2200"/>
    <n v="2288"/>
  </r>
  <r>
    <x v="4"/>
    <x v="1"/>
    <x v="3"/>
    <n v="1800"/>
    <n v="1836"/>
  </r>
  <r>
    <x v="3"/>
    <x v="0"/>
    <x v="0"/>
    <n v="1000"/>
    <n v="1020"/>
  </r>
  <r>
    <x v="2"/>
    <x v="0"/>
    <x v="1"/>
    <n v="2100"/>
    <n v="2142"/>
  </r>
  <r>
    <x v="4"/>
    <x v="0"/>
    <x v="0"/>
    <n v="2300"/>
    <n v="2392"/>
  </r>
  <r>
    <x v="0"/>
    <x v="2"/>
    <x v="2"/>
    <n v="1700"/>
    <n v="1734"/>
  </r>
  <r>
    <x v="2"/>
    <x v="1"/>
    <x v="0"/>
    <n v="2000"/>
    <n v="2040"/>
  </r>
  <r>
    <x v="3"/>
    <x v="1"/>
    <x v="1"/>
    <n v="700"/>
    <n v="714"/>
  </r>
  <r>
    <x v="1"/>
    <x v="2"/>
    <x v="0"/>
    <n v="1900"/>
    <n v="1938"/>
  </r>
  <r>
    <x v="3"/>
    <x v="1"/>
    <x v="4"/>
    <n v="1500"/>
    <n v="1560"/>
  </r>
  <r>
    <x v="1"/>
    <x v="1"/>
    <x v="0"/>
    <n v="2000"/>
    <n v="2040"/>
  </r>
  <r>
    <x v="0"/>
    <x v="0"/>
    <x v="0"/>
    <n v="1500"/>
    <n v="1560"/>
  </r>
  <r>
    <x v="2"/>
    <x v="1"/>
    <x v="3"/>
    <n v="2300"/>
    <n v="2392"/>
  </r>
  <r>
    <x v="2"/>
    <x v="1"/>
    <x v="0"/>
    <n v="1900"/>
    <n v="1976"/>
  </r>
  <r>
    <x v="3"/>
    <x v="0"/>
    <x v="4"/>
    <n v="1400"/>
    <n v="1428"/>
  </r>
  <r>
    <x v="2"/>
    <x v="0"/>
    <x v="0"/>
    <n v="700"/>
    <n v="714"/>
  </r>
  <r>
    <x v="1"/>
    <x v="0"/>
    <x v="0"/>
    <n v="2400"/>
    <n v="2496"/>
  </r>
  <r>
    <x v="2"/>
    <x v="0"/>
    <x v="1"/>
    <n v="1100"/>
    <n v="1144"/>
  </r>
  <r>
    <x v="3"/>
    <x v="2"/>
    <x v="2"/>
    <n v="2300"/>
    <n v="2392"/>
  </r>
  <r>
    <x v="4"/>
    <x v="1"/>
    <x v="3"/>
    <n v="2400"/>
    <n v="2448"/>
  </r>
  <r>
    <x v="2"/>
    <x v="0"/>
    <x v="4"/>
    <n v="900"/>
    <n v="936"/>
  </r>
  <r>
    <x v="4"/>
    <x v="1"/>
    <x v="3"/>
    <n v="1900"/>
    <n v="1976"/>
  </r>
  <r>
    <x v="1"/>
    <x v="1"/>
    <x v="3"/>
    <n v="1600"/>
    <n v="1632"/>
  </r>
  <r>
    <x v="3"/>
    <x v="0"/>
    <x v="2"/>
    <n v="1900"/>
    <n v="1976"/>
  </r>
  <r>
    <x v="3"/>
    <x v="2"/>
    <x v="0"/>
    <n v="2300"/>
    <n v="2392"/>
  </r>
  <r>
    <x v="5"/>
    <x v="0"/>
    <x v="1"/>
    <n v="600"/>
    <n v="612"/>
  </r>
  <r>
    <x v="2"/>
    <x v="2"/>
    <x v="1"/>
    <n v="700"/>
    <n v="728"/>
  </r>
  <r>
    <x v="5"/>
    <x v="2"/>
    <x v="0"/>
    <n v="1800"/>
    <n v="1872"/>
  </r>
  <r>
    <x v="2"/>
    <x v="2"/>
    <x v="3"/>
    <n v="1100"/>
    <n v="1144"/>
  </r>
  <r>
    <x v="2"/>
    <x v="2"/>
    <x v="3"/>
    <n v="2400"/>
    <n v="2448"/>
  </r>
  <r>
    <x v="0"/>
    <x v="2"/>
    <x v="2"/>
    <n v="700"/>
    <n v="714"/>
  </r>
  <r>
    <x v="0"/>
    <x v="2"/>
    <x v="3"/>
    <n v="700"/>
    <n v="714"/>
  </r>
  <r>
    <x v="0"/>
    <x v="1"/>
    <x v="4"/>
    <n v="1000"/>
    <n v="1040"/>
  </r>
  <r>
    <x v="3"/>
    <x v="2"/>
    <x v="2"/>
    <n v="1800"/>
    <n v="1836"/>
  </r>
  <r>
    <x v="0"/>
    <x v="2"/>
    <x v="3"/>
    <n v="1700"/>
    <n v="1734"/>
  </r>
  <r>
    <x v="1"/>
    <x v="2"/>
    <x v="0"/>
    <n v="700"/>
    <n v="728"/>
  </r>
  <r>
    <x v="0"/>
    <x v="1"/>
    <x v="3"/>
    <n v="1200"/>
    <n v="1248"/>
  </r>
  <r>
    <x v="4"/>
    <x v="0"/>
    <x v="4"/>
    <n v="2400"/>
    <n v="2496"/>
  </r>
  <r>
    <x v="4"/>
    <x v="2"/>
    <x v="3"/>
    <n v="1700"/>
    <n v="1734"/>
  </r>
  <r>
    <x v="1"/>
    <x v="0"/>
    <x v="4"/>
    <n v="900"/>
    <n v="936"/>
  </r>
  <r>
    <x v="2"/>
    <x v="0"/>
    <x v="4"/>
    <n v="2500"/>
    <n v="2600"/>
  </r>
  <r>
    <x v="0"/>
    <x v="1"/>
    <x v="0"/>
    <n v="1800"/>
    <n v="1872"/>
  </r>
  <r>
    <x v="4"/>
    <x v="2"/>
    <x v="1"/>
    <n v="2100"/>
    <n v="2142"/>
  </r>
  <r>
    <x v="5"/>
    <x v="1"/>
    <x v="2"/>
    <n v="2200"/>
    <n v="2288"/>
  </r>
  <r>
    <x v="4"/>
    <x v="1"/>
    <x v="4"/>
    <n v="2100"/>
    <n v="21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ela dinâmica1" cacheId="0" dataOnRows="1" applyNumberFormats="0" applyBorderFormats="0" applyFontFormats="0" applyPatternFormats="0" applyAlignmentFormats="0" applyWidthHeightFormats="1" dataCaption="Dados" updatedVersion="6" showMemberPropertyTips="0" useAutoFormatting="1" itemPrintTitles="1" createdVersion="1" indent="0" compact="0" compactData="0" gridDropZones="1" chartFormat="13">
  <location ref="A3:E8" firstHeaderRow="1" firstDataRow="2" firstDataCol="1"/>
  <pivotFields count="5">
    <pivotField axis="axisRow" compact="0" outline="0" subtotalTop="0" showAll="0" includeNewItemsInFilter="1">
      <items count="7">
        <item x="2"/>
        <item x="4"/>
        <item h="1" x="5"/>
        <item h="1" x="3"/>
        <item h="1" x="1"/>
        <item x="0"/>
        <item t="default"/>
      </items>
    </pivotField>
    <pivotField axis="axisCol" compact="0" outline="0" subtotalTop="0" showAll="0" includeNewItemsInFilter="1">
      <items count="4">
        <item x="1"/>
        <item x="2"/>
        <item x="0"/>
        <item t="default"/>
      </items>
    </pivotField>
    <pivotField compact="0" outline="0" subtotalTop="0" showAll="0" includeNewItemsInFilter="1">
      <items count="6">
        <item x="2"/>
        <item x="4"/>
        <item x="1"/>
        <item x="0"/>
        <item x="3"/>
        <item t="default"/>
      </items>
    </pivotField>
    <pivotField compact="0" numFmtId="3" outline="0" subtotalTop="0" showAll="0" includeNewItemsInFilter="1"/>
    <pivotField dataField="1" compact="0" numFmtId="168" outline="0" subtotalTop="0" showAll="0" includeNewItemsInFilter="1"/>
  </pivotFields>
  <rowFields count="1">
    <field x="0"/>
  </rowFields>
  <rowItems count="4">
    <i>
      <x/>
    </i>
    <i>
      <x v="1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a de VALOR_TOTAL" fld="4" baseField="0" baseItem="0"/>
  </dataFields>
  <chartFormats count="7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t="s">
        <v>4</v>
      </c>
    </row>
    <row r="5" spans="1:3" x14ac:dyDescent="0.25">
      <c r="A5">
        <v>2.444</v>
      </c>
      <c r="B5" t="s">
        <v>33</v>
      </c>
    </row>
    <row r="6" spans="1:3" x14ac:dyDescent="0.25">
      <c r="B6" t="s">
        <v>3</v>
      </c>
    </row>
    <row r="9" spans="1:3" x14ac:dyDescent="0.25">
      <c r="A9" t="s">
        <v>5</v>
      </c>
    </row>
    <row r="10" spans="1:3" x14ac:dyDescent="0.25">
      <c r="A10">
        <v>7</v>
      </c>
      <c r="B10">
        <v>3</v>
      </c>
      <c r="C10">
        <f>INT(A10/B10)</f>
        <v>2</v>
      </c>
    </row>
    <row r="11" spans="1:3" x14ac:dyDescent="0.25">
      <c r="C11" s="6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6</v>
      </c>
    </row>
    <row r="3" spans="1:3" x14ac:dyDescent="0.25">
      <c r="A3" t="s">
        <v>142</v>
      </c>
    </row>
    <row r="4" spans="1:3" x14ac:dyDescent="0.25">
      <c r="A4" t="s">
        <v>2</v>
      </c>
    </row>
    <row r="5" spans="1:3" x14ac:dyDescent="0.25">
      <c r="A5">
        <v>7</v>
      </c>
      <c r="B5">
        <v>3</v>
      </c>
      <c r="C5" s="35">
        <f>MOD($A$5,$B$5)</f>
        <v>1</v>
      </c>
    </row>
    <row r="6" spans="1:3" x14ac:dyDescent="0.25">
      <c r="C6" s="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7</v>
      </c>
    </row>
    <row r="2" spans="1:3" x14ac:dyDescent="0.25">
      <c r="A2" t="s">
        <v>8</v>
      </c>
    </row>
    <row r="3" spans="1:3" x14ac:dyDescent="0.25">
      <c r="A3" t="s">
        <v>2</v>
      </c>
    </row>
    <row r="4" spans="1:3" x14ac:dyDescent="0.25">
      <c r="A4">
        <v>3.5876000000000001</v>
      </c>
      <c r="B4" s="1" t="s">
        <v>33</v>
      </c>
    </row>
    <row r="5" spans="1:3" x14ac:dyDescent="0.25">
      <c r="B5" t="s">
        <v>124</v>
      </c>
    </row>
    <row r="7" spans="1:3" x14ac:dyDescent="0.25">
      <c r="A7">
        <v>1</v>
      </c>
      <c r="B7">
        <v>3</v>
      </c>
      <c r="C7" t="s">
        <v>33</v>
      </c>
    </row>
    <row r="8" spans="1:3" x14ac:dyDescent="0.25">
      <c r="C8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B6" sqref="B6"/>
    </sheetView>
  </sheetViews>
  <sheetFormatPr defaultRowHeight="15" x14ac:dyDescent="0.25"/>
  <sheetData>
    <row r="1" spans="1:5" x14ac:dyDescent="0.25">
      <c r="A1" t="s">
        <v>9</v>
      </c>
    </row>
    <row r="2" spans="1:5" x14ac:dyDescent="0.25">
      <c r="A2" t="s">
        <v>10</v>
      </c>
    </row>
    <row r="4" spans="1:5" x14ac:dyDescent="0.25">
      <c r="A4" t="s">
        <v>11</v>
      </c>
    </row>
    <row r="5" spans="1:5" x14ac:dyDescent="0.25">
      <c r="A5">
        <v>1.234</v>
      </c>
      <c r="B5" t="s">
        <v>33</v>
      </c>
      <c r="E5" t="s">
        <v>12</v>
      </c>
    </row>
    <row r="6" spans="1:5" x14ac:dyDescent="0.25">
      <c r="A6">
        <v>1.236</v>
      </c>
      <c r="B6" t="s">
        <v>33</v>
      </c>
      <c r="E6" t="s">
        <v>13</v>
      </c>
    </row>
    <row r="9" spans="1:5" x14ac:dyDescent="0.25">
      <c r="B9" t="s">
        <v>14</v>
      </c>
    </row>
    <row r="10" spans="1:5" x14ac:dyDescent="0.25">
      <c r="B10" t="s">
        <v>15</v>
      </c>
    </row>
    <row r="11" spans="1:5" x14ac:dyDescent="0.25">
      <c r="B1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>
      <selection activeCell="D28" sqref="D28"/>
    </sheetView>
  </sheetViews>
  <sheetFormatPr defaultRowHeight="15" x14ac:dyDescent="0.25"/>
  <cols>
    <col min="1" max="1" width="17.28515625" customWidth="1"/>
  </cols>
  <sheetData>
    <row r="1" spans="1:6" ht="18.75" x14ac:dyDescent="0.3">
      <c r="A1" s="34" t="s">
        <v>143</v>
      </c>
    </row>
    <row r="2" spans="1:6" x14ac:dyDescent="0.25">
      <c r="A2" t="s">
        <v>127</v>
      </c>
      <c r="B2" t="s">
        <v>60</v>
      </c>
      <c r="C2" t="s">
        <v>61</v>
      </c>
      <c r="D2" t="s">
        <v>62</v>
      </c>
    </row>
    <row r="3" spans="1:6" x14ac:dyDescent="0.25">
      <c r="A3" s="33" t="s">
        <v>128</v>
      </c>
      <c r="B3">
        <v>2563</v>
      </c>
      <c r="C3">
        <v>369</v>
      </c>
      <c r="D3">
        <v>789</v>
      </c>
      <c r="F3" t="s">
        <v>137</v>
      </c>
    </row>
    <row r="4" spans="1:6" x14ac:dyDescent="0.25">
      <c r="A4" s="33" t="s">
        <v>129</v>
      </c>
      <c r="B4">
        <v>659</v>
      </c>
      <c r="C4">
        <v>256</v>
      </c>
      <c r="D4">
        <v>6589</v>
      </c>
      <c r="F4" t="s">
        <v>141</v>
      </c>
    </row>
    <row r="5" spans="1:6" x14ac:dyDescent="0.25">
      <c r="A5" s="33" t="s">
        <v>130</v>
      </c>
      <c r="B5">
        <v>589</v>
      </c>
      <c r="C5">
        <v>954</v>
      </c>
      <c r="D5">
        <v>4589</v>
      </c>
    </row>
    <row r="6" spans="1:6" x14ac:dyDescent="0.25">
      <c r="A6" s="33" t="s">
        <v>131</v>
      </c>
      <c r="B6">
        <v>658</v>
      </c>
      <c r="C6">
        <v>14545</v>
      </c>
      <c r="D6">
        <v>65545</v>
      </c>
    </row>
    <row r="7" spans="1:6" x14ac:dyDescent="0.25">
      <c r="A7" s="33" t="s">
        <v>132</v>
      </c>
      <c r="B7">
        <v>954</v>
      </c>
      <c r="C7">
        <v>4585</v>
      </c>
      <c r="D7">
        <v>1245</v>
      </c>
    </row>
    <row r="8" spans="1:6" x14ac:dyDescent="0.25">
      <c r="A8" s="33" t="s">
        <v>133</v>
      </c>
      <c r="B8">
        <v>8745</v>
      </c>
      <c r="C8">
        <v>1557</v>
      </c>
      <c r="D8">
        <v>235</v>
      </c>
    </row>
    <row r="9" spans="1:6" x14ac:dyDescent="0.25">
      <c r="A9" s="33" t="s">
        <v>134</v>
      </c>
      <c r="B9">
        <v>256</v>
      </c>
      <c r="C9">
        <v>2546</v>
      </c>
      <c r="D9">
        <v>5689</v>
      </c>
    </row>
    <row r="10" spans="1:6" x14ac:dyDescent="0.25">
      <c r="A10" t="s">
        <v>135</v>
      </c>
      <c r="B10">
        <f>SUM(B3:B9)</f>
        <v>14424</v>
      </c>
      <c r="C10">
        <f>SUM(C3:C9,B12,(B14*18))</f>
        <v>24836</v>
      </c>
      <c r="D10">
        <f>SUM(D3:D9,C12,(C14*18))</f>
        <v>85037</v>
      </c>
    </row>
    <row r="11" spans="1:6" x14ac:dyDescent="0.25">
      <c r="A11" t="s">
        <v>136</v>
      </c>
      <c r="B11">
        <f>INT(B10/18)</f>
        <v>801</v>
      </c>
      <c r="C11">
        <f>INT(C10/18)</f>
        <v>1379</v>
      </c>
      <c r="D11">
        <f t="shared" ref="D11" si="0">INT(D10/18)</f>
        <v>4724</v>
      </c>
    </row>
    <row r="12" spans="1:6" x14ac:dyDescent="0.25">
      <c r="A12" t="s">
        <v>138</v>
      </c>
      <c r="B12">
        <f>MOD(B10,18)</f>
        <v>6</v>
      </c>
      <c r="C12">
        <f t="shared" ref="C12:D12" si="1">MOD(C10,18)</f>
        <v>14</v>
      </c>
      <c r="D12">
        <f t="shared" si="1"/>
        <v>5</v>
      </c>
    </row>
    <row r="13" spans="1:6" x14ac:dyDescent="0.25">
      <c r="A13" t="s">
        <v>139</v>
      </c>
      <c r="B13">
        <f>INT(B11/80)</f>
        <v>10</v>
      </c>
      <c r="C13">
        <f t="shared" ref="C13:D13" si="2">INT(C11/80)</f>
        <v>17</v>
      </c>
      <c r="D13">
        <f t="shared" si="2"/>
        <v>59</v>
      </c>
    </row>
    <row r="14" spans="1:6" x14ac:dyDescent="0.25">
      <c r="A14" t="s">
        <v>140</v>
      </c>
      <c r="B14">
        <f>MOD(B11,80)</f>
        <v>1</v>
      </c>
      <c r="C14">
        <f t="shared" ref="C14:D14" si="3">MOD(C11,80)</f>
        <v>19</v>
      </c>
      <c r="D14">
        <f t="shared" si="3"/>
        <v>4</v>
      </c>
    </row>
    <row r="16" spans="1:6" ht="18.75" x14ac:dyDescent="0.3">
      <c r="A16" s="34" t="s">
        <v>144</v>
      </c>
    </row>
    <row r="17" spans="1:6" x14ac:dyDescent="0.25">
      <c r="A17" t="s">
        <v>127</v>
      </c>
      <c r="B17" t="s">
        <v>60</v>
      </c>
      <c r="C17" t="s">
        <v>61</v>
      </c>
      <c r="D17" t="s">
        <v>62</v>
      </c>
    </row>
    <row r="18" spans="1:6" x14ac:dyDescent="0.25">
      <c r="A18" s="33" t="s">
        <v>128</v>
      </c>
      <c r="B18">
        <v>2563</v>
      </c>
      <c r="C18">
        <v>369</v>
      </c>
      <c r="D18">
        <v>789</v>
      </c>
      <c r="F18" t="s">
        <v>137</v>
      </c>
    </row>
    <row r="19" spans="1:6" x14ac:dyDescent="0.25">
      <c r="A19" s="33" t="s">
        <v>129</v>
      </c>
      <c r="B19">
        <v>659</v>
      </c>
      <c r="C19">
        <v>256</v>
      </c>
      <c r="D19">
        <v>6589</v>
      </c>
      <c r="F19" t="s">
        <v>141</v>
      </c>
    </row>
    <row r="20" spans="1:6" x14ac:dyDescent="0.25">
      <c r="A20" s="33" t="s">
        <v>130</v>
      </c>
      <c r="B20">
        <v>589</v>
      </c>
      <c r="C20">
        <v>954</v>
      </c>
      <c r="D20">
        <v>4589</v>
      </c>
    </row>
    <row r="21" spans="1:6" x14ac:dyDescent="0.25">
      <c r="A21" s="33" t="s">
        <v>131</v>
      </c>
      <c r="B21">
        <v>658</v>
      </c>
      <c r="C21">
        <v>14545</v>
      </c>
      <c r="D21">
        <v>65545</v>
      </c>
    </row>
    <row r="22" spans="1:6" x14ac:dyDescent="0.25">
      <c r="A22" s="33" t="s">
        <v>132</v>
      </c>
      <c r="B22">
        <v>954</v>
      </c>
      <c r="C22">
        <v>4585</v>
      </c>
      <c r="D22">
        <v>1245</v>
      </c>
    </row>
    <row r="23" spans="1:6" x14ac:dyDescent="0.25">
      <c r="A23" s="33" t="s">
        <v>133</v>
      </c>
      <c r="B23">
        <v>8745</v>
      </c>
      <c r="C23">
        <v>1557</v>
      </c>
      <c r="D23">
        <v>235</v>
      </c>
    </row>
    <row r="24" spans="1:6" x14ac:dyDescent="0.25">
      <c r="A24" s="33" t="s">
        <v>134</v>
      </c>
      <c r="B24">
        <v>256</v>
      </c>
      <c r="C24">
        <v>2546</v>
      </c>
      <c r="D24">
        <v>5689</v>
      </c>
    </row>
    <row r="25" spans="1:6" x14ac:dyDescent="0.25">
      <c r="A25" t="s">
        <v>135</v>
      </c>
      <c r="B25">
        <f>SUM(B18:B24)</f>
        <v>14424</v>
      </c>
      <c r="C25">
        <f>SUM(C18:C24,B27)</f>
        <v>24818</v>
      </c>
      <c r="D25">
        <f>SUM(D18:D24,C27)</f>
        <v>84695</v>
      </c>
    </row>
    <row r="26" spans="1:6" x14ac:dyDescent="0.25">
      <c r="A26" t="s">
        <v>136</v>
      </c>
      <c r="B26">
        <f>INT(B25/18)</f>
        <v>801</v>
      </c>
      <c r="C26">
        <f>INT(C25/18)+B29</f>
        <v>1379</v>
      </c>
      <c r="D26">
        <f>INT(D25/18)+C29</f>
        <v>4724</v>
      </c>
    </row>
    <row r="27" spans="1:6" x14ac:dyDescent="0.25">
      <c r="A27" t="s">
        <v>138</v>
      </c>
      <c r="B27">
        <f>MOD(B25,18)</f>
        <v>6</v>
      </c>
      <c r="C27">
        <f t="shared" ref="C27:D27" si="4">MOD(C25,18)</f>
        <v>14</v>
      </c>
      <c r="D27">
        <f t="shared" si="4"/>
        <v>5</v>
      </c>
    </row>
    <row r="28" spans="1:6" x14ac:dyDescent="0.25">
      <c r="A28" t="s">
        <v>139</v>
      </c>
      <c r="B28">
        <f>INT(B26/80)</f>
        <v>10</v>
      </c>
      <c r="C28">
        <f>INT(C26/80)</f>
        <v>17</v>
      </c>
      <c r="D28">
        <f>INT(D26/80)</f>
        <v>59</v>
      </c>
    </row>
    <row r="29" spans="1:6" x14ac:dyDescent="0.25">
      <c r="A29" t="s">
        <v>140</v>
      </c>
      <c r="B29">
        <f>MOD(B26,80)</f>
        <v>1</v>
      </c>
      <c r="C29">
        <f t="shared" ref="C29:D29" si="5">MOD(C26,80)</f>
        <v>19</v>
      </c>
      <c r="D29">
        <f t="shared" si="5"/>
        <v>4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8"/>
  <sheetViews>
    <sheetView tabSelected="1" topLeftCell="A14" workbookViewId="0">
      <selection activeCell="I16" sqref="I16"/>
    </sheetView>
  </sheetViews>
  <sheetFormatPr defaultRowHeight="15" x14ac:dyDescent="0.25"/>
  <sheetData>
    <row r="1" spans="1:12" x14ac:dyDescent="0.25">
      <c r="A1" t="s">
        <v>60</v>
      </c>
      <c r="B1">
        <v>40</v>
      </c>
      <c r="E1" t="s">
        <v>91</v>
      </c>
    </row>
    <row r="2" spans="1:12" x14ac:dyDescent="0.25">
      <c r="A2" t="s">
        <v>61</v>
      </c>
      <c r="B2">
        <v>25</v>
      </c>
      <c r="E2" s="22">
        <v>425</v>
      </c>
    </row>
    <row r="3" spans="1:12" x14ac:dyDescent="0.25">
      <c r="A3" t="s">
        <v>62</v>
      </c>
      <c r="B3">
        <v>28</v>
      </c>
    </row>
    <row r="4" spans="1:12" x14ac:dyDescent="0.25">
      <c r="A4" t="s">
        <v>66</v>
      </c>
      <c r="B4">
        <v>24</v>
      </c>
    </row>
    <row r="5" spans="1:12" x14ac:dyDescent="0.25">
      <c r="A5" t="s">
        <v>67</v>
      </c>
      <c r="B5">
        <v>28</v>
      </c>
    </row>
    <row r="6" spans="1:12" x14ac:dyDescent="0.25">
      <c r="A6" t="s">
        <v>68</v>
      </c>
      <c r="B6">
        <v>29</v>
      </c>
    </row>
    <row r="7" spans="1:12" x14ac:dyDescent="0.25">
      <c r="A7" t="s">
        <v>69</v>
      </c>
      <c r="B7">
        <v>27</v>
      </c>
    </row>
    <row r="8" spans="1:12" x14ac:dyDescent="0.25">
      <c r="A8" t="s">
        <v>70</v>
      </c>
      <c r="B8">
        <v>26</v>
      </c>
    </row>
    <row r="9" spans="1:12" x14ac:dyDescent="0.25">
      <c r="A9" t="s">
        <v>71</v>
      </c>
      <c r="B9">
        <v>32</v>
      </c>
    </row>
    <row r="10" spans="1:12" x14ac:dyDescent="0.25">
      <c r="A10" t="s">
        <v>72</v>
      </c>
      <c r="B10">
        <v>34</v>
      </c>
    </row>
    <row r="11" spans="1:12" x14ac:dyDescent="0.25">
      <c r="A11" t="s">
        <v>73</v>
      </c>
      <c r="B11">
        <v>35</v>
      </c>
    </row>
    <row r="12" spans="1:12" x14ac:dyDescent="0.25">
      <c r="A12" t="s">
        <v>74</v>
      </c>
      <c r="B12">
        <v>65</v>
      </c>
    </row>
    <row r="13" spans="1:12" x14ac:dyDescent="0.25">
      <c r="B13" s="23">
        <f>SUM(B1:B12)</f>
        <v>393</v>
      </c>
    </row>
    <row r="16" spans="1:12" x14ac:dyDescent="0.25">
      <c r="H16" t="s">
        <v>60</v>
      </c>
      <c r="I16">
        <v>45.649817954967801</v>
      </c>
      <c r="L16" t="s">
        <v>91</v>
      </c>
    </row>
    <row r="17" spans="8:12" x14ac:dyDescent="0.25">
      <c r="H17" t="s">
        <v>61</v>
      </c>
      <c r="I17">
        <v>22.192220015578844</v>
      </c>
      <c r="L17" s="22">
        <v>425</v>
      </c>
    </row>
    <row r="18" spans="8:12" x14ac:dyDescent="0.25">
      <c r="H18" t="s">
        <v>62</v>
      </c>
      <c r="I18">
        <v>32.379155809613358</v>
      </c>
    </row>
    <row r="19" spans="8:12" x14ac:dyDescent="0.25">
      <c r="H19" t="s">
        <v>66</v>
      </c>
      <c r="I19">
        <v>27.544760335570075</v>
      </c>
    </row>
    <row r="20" spans="8:12" x14ac:dyDescent="0.25">
      <c r="H20" t="s">
        <v>67</v>
      </c>
      <c r="I20">
        <v>32.379155809613358</v>
      </c>
    </row>
    <row r="21" spans="8:12" x14ac:dyDescent="0.25">
      <c r="H21" t="s">
        <v>68</v>
      </c>
      <c r="I21">
        <v>33.570767333827504</v>
      </c>
    </row>
    <row r="22" spans="8:12" x14ac:dyDescent="0.25">
      <c r="H22" t="s">
        <v>69</v>
      </c>
      <c r="I22">
        <v>31.179280882525951</v>
      </c>
    </row>
    <row r="23" spans="8:12" x14ac:dyDescent="0.25">
      <c r="H23" t="s">
        <v>70</v>
      </c>
      <c r="I23">
        <v>29.972637309310937</v>
      </c>
    </row>
    <row r="24" spans="8:12" x14ac:dyDescent="0.25">
      <c r="H24" t="s">
        <v>71</v>
      </c>
      <c r="I24">
        <v>37.080267418880418</v>
      </c>
    </row>
    <row r="25" spans="8:12" x14ac:dyDescent="0.25">
      <c r="H25" t="s">
        <v>72</v>
      </c>
      <c r="I25">
        <v>39.348760571672869</v>
      </c>
    </row>
    <row r="26" spans="8:12" x14ac:dyDescent="0.25">
      <c r="H26" t="s">
        <v>73</v>
      </c>
      <c r="I26">
        <v>40.456331202609128</v>
      </c>
    </row>
    <row r="27" spans="8:12" x14ac:dyDescent="0.25">
      <c r="H27" t="s">
        <v>74</v>
      </c>
      <c r="I27">
        <v>53.246845355830047</v>
      </c>
    </row>
    <row r="28" spans="8:12" x14ac:dyDescent="0.25">
      <c r="I28" s="23">
        <f>SUM(I16:I27)</f>
        <v>425.00000000000028</v>
      </c>
      <c r="J28" s="6" t="s">
        <v>147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>
      <selection activeCell="D18" sqref="D18"/>
    </sheetView>
  </sheetViews>
  <sheetFormatPr defaultRowHeight="15" x14ac:dyDescent="0.25"/>
  <cols>
    <col min="1" max="1" width="25.28515625" customWidth="1"/>
    <col min="2" max="2" width="19.42578125" customWidth="1"/>
  </cols>
  <sheetData>
    <row r="1" spans="1:4" ht="16.5" thickBot="1" x14ac:dyDescent="0.3">
      <c r="A1" s="24" t="s">
        <v>92</v>
      </c>
      <c r="B1" s="25" t="s">
        <v>93</v>
      </c>
      <c r="D1" t="s">
        <v>94</v>
      </c>
    </row>
    <row r="2" spans="1:4" ht="16.5" thickBot="1" x14ac:dyDescent="0.3">
      <c r="A2" s="26" t="s">
        <v>95</v>
      </c>
      <c r="B2" s="27">
        <v>350</v>
      </c>
      <c r="D2" s="22">
        <v>3152.25</v>
      </c>
    </row>
    <row r="3" spans="1:4" ht="16.5" thickBot="1" x14ac:dyDescent="0.3">
      <c r="A3" s="26" t="s">
        <v>96</v>
      </c>
      <c r="B3" s="27">
        <v>450</v>
      </c>
      <c r="D3" t="s">
        <v>97</v>
      </c>
    </row>
    <row r="4" spans="1:4" ht="16.5" thickBot="1" x14ac:dyDescent="0.3">
      <c r="A4" s="26" t="s">
        <v>98</v>
      </c>
      <c r="B4" s="27">
        <v>150</v>
      </c>
    </row>
    <row r="5" spans="1:4" ht="16.5" thickBot="1" x14ac:dyDescent="0.3">
      <c r="A5" s="26" t="s">
        <v>99</v>
      </c>
      <c r="B5" s="27">
        <v>350</v>
      </c>
    </row>
    <row r="6" spans="1:4" ht="16.5" thickBot="1" x14ac:dyDescent="0.3">
      <c r="A6" s="26" t="s">
        <v>100</v>
      </c>
      <c r="B6" s="27">
        <v>450</v>
      </c>
    </row>
    <row r="7" spans="1:4" ht="32.25" thickBot="1" x14ac:dyDescent="0.3">
      <c r="A7" s="26" t="s">
        <v>101</v>
      </c>
      <c r="B7" s="27">
        <v>100</v>
      </c>
    </row>
    <row r="8" spans="1:4" ht="16.5" thickBot="1" x14ac:dyDescent="0.3">
      <c r="A8" s="26" t="s">
        <v>102</v>
      </c>
      <c r="B8" s="27">
        <v>260</v>
      </c>
    </row>
    <row r="9" spans="1:4" ht="16.5" thickBot="1" x14ac:dyDescent="0.3">
      <c r="A9" s="26" t="s">
        <v>103</v>
      </c>
      <c r="B9" s="27">
        <v>500</v>
      </c>
    </row>
    <row r="10" spans="1:4" ht="16.5" thickBot="1" x14ac:dyDescent="0.3">
      <c r="A10" s="26" t="s">
        <v>104</v>
      </c>
      <c r="B10" s="27">
        <v>350</v>
      </c>
    </row>
    <row r="11" spans="1:4" x14ac:dyDescent="0.25">
      <c r="B11" s="28">
        <f>SUM(B2:B10)</f>
        <v>2960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66"/>
  <sheetViews>
    <sheetView workbookViewId="0">
      <selection activeCell="H24" sqref="H24"/>
    </sheetView>
  </sheetViews>
  <sheetFormatPr defaultRowHeight="15" x14ac:dyDescent="0.25"/>
  <cols>
    <col min="1" max="1" width="6.7109375" bestFit="1" customWidth="1"/>
    <col min="2" max="2" width="12.42578125" bestFit="1" customWidth="1"/>
    <col min="3" max="3" width="9.42578125" bestFit="1" customWidth="1"/>
    <col min="4" max="4" width="12.7109375" bestFit="1" customWidth="1"/>
    <col min="5" max="5" width="14.28515625" bestFit="1" customWidth="1"/>
  </cols>
  <sheetData>
    <row r="1" spans="1:5" x14ac:dyDescent="0.25">
      <c r="A1" s="29" t="s">
        <v>105</v>
      </c>
      <c r="B1" s="29" t="s">
        <v>106</v>
      </c>
      <c r="C1" s="29" t="s">
        <v>107</v>
      </c>
      <c r="D1" s="29" t="s">
        <v>108</v>
      </c>
      <c r="E1" s="29" t="s">
        <v>109</v>
      </c>
    </row>
    <row r="2" spans="1:5" x14ac:dyDescent="0.25">
      <c r="A2" s="30" t="s">
        <v>116</v>
      </c>
      <c r="B2" s="30" t="s">
        <v>111</v>
      </c>
      <c r="C2" s="30" t="s">
        <v>117</v>
      </c>
      <c r="D2" s="31">
        <v>1900</v>
      </c>
      <c r="E2" s="32">
        <v>1976</v>
      </c>
    </row>
    <row r="3" spans="1:5" ht="15" hidden="1" customHeight="1" x14ac:dyDescent="0.25">
      <c r="A3" s="29" t="s">
        <v>148</v>
      </c>
      <c r="B3" s="30"/>
      <c r="C3" s="30"/>
      <c r="D3" s="31"/>
      <c r="E3" s="32">
        <f>SUBTOTAL(9,E2:E2)</f>
        <v>1976</v>
      </c>
    </row>
    <row r="4" spans="1:5" ht="15" customHeight="1" x14ac:dyDescent="0.25">
      <c r="A4" s="30" t="s">
        <v>113</v>
      </c>
      <c r="B4" s="30" t="s">
        <v>114</v>
      </c>
      <c r="C4" s="30" t="s">
        <v>115</v>
      </c>
      <c r="D4" s="31">
        <v>1700</v>
      </c>
      <c r="E4" s="32">
        <v>1734</v>
      </c>
    </row>
    <row r="5" spans="1:5" x14ac:dyDescent="0.25">
      <c r="A5" s="30" t="s">
        <v>116</v>
      </c>
      <c r="B5" s="30" t="s">
        <v>114</v>
      </c>
      <c r="C5" s="30" t="s">
        <v>112</v>
      </c>
      <c r="D5" s="31">
        <v>2200</v>
      </c>
      <c r="E5" s="32">
        <v>2288</v>
      </c>
    </row>
    <row r="6" spans="1:5" ht="15" hidden="1" customHeight="1" x14ac:dyDescent="0.25">
      <c r="A6" s="29" t="s">
        <v>148</v>
      </c>
      <c r="B6" s="30"/>
      <c r="C6" s="30"/>
      <c r="D6" s="31"/>
      <c r="E6" s="32">
        <f>SUBTOTAL(9,E5:E5)</f>
        <v>2288</v>
      </c>
    </row>
    <row r="7" spans="1:5" ht="15" hidden="1" customHeight="1" x14ac:dyDescent="0.25">
      <c r="A7" s="30" t="s">
        <v>118</v>
      </c>
      <c r="B7" s="30" t="s">
        <v>119</v>
      </c>
      <c r="C7" s="30" t="s">
        <v>115</v>
      </c>
      <c r="D7" s="31">
        <v>1000</v>
      </c>
      <c r="E7" s="32">
        <v>1040</v>
      </c>
    </row>
    <row r="8" spans="1:5" x14ac:dyDescent="0.25">
      <c r="A8" s="30" t="s">
        <v>116</v>
      </c>
      <c r="B8" s="30" t="s">
        <v>111</v>
      </c>
      <c r="C8" s="30" t="s">
        <v>115</v>
      </c>
      <c r="D8" s="31">
        <v>2100</v>
      </c>
      <c r="E8" s="32">
        <v>2142</v>
      </c>
    </row>
    <row r="9" spans="1:5" ht="15" hidden="1" customHeight="1" x14ac:dyDescent="0.25">
      <c r="A9" s="29" t="s">
        <v>148</v>
      </c>
      <c r="B9" s="30"/>
      <c r="C9" s="30"/>
      <c r="D9" s="31"/>
      <c r="E9" s="32">
        <f>SUBTOTAL(9,E8:E8)</f>
        <v>2142</v>
      </c>
    </row>
    <row r="10" spans="1:5" ht="15" hidden="1" customHeight="1" x14ac:dyDescent="0.25">
      <c r="A10" s="30" t="s">
        <v>120</v>
      </c>
      <c r="B10" s="30" t="s">
        <v>114</v>
      </c>
      <c r="C10" s="30" t="s">
        <v>121</v>
      </c>
      <c r="D10" s="31">
        <v>1800</v>
      </c>
      <c r="E10" s="32">
        <v>1836</v>
      </c>
    </row>
    <row r="11" spans="1:5" ht="15" customHeight="1" x14ac:dyDescent="0.25">
      <c r="A11" s="30" t="s">
        <v>118</v>
      </c>
      <c r="B11" s="30" t="s">
        <v>111</v>
      </c>
      <c r="C11" s="30" t="s">
        <v>112</v>
      </c>
      <c r="D11" s="31">
        <v>1000</v>
      </c>
      <c r="E11" s="32">
        <v>1020</v>
      </c>
    </row>
    <row r="12" spans="1:5" x14ac:dyDescent="0.25">
      <c r="A12" s="30" t="s">
        <v>116</v>
      </c>
      <c r="B12" s="30" t="s">
        <v>114</v>
      </c>
      <c r="C12" s="30" t="s">
        <v>112</v>
      </c>
      <c r="D12" s="31">
        <v>2000</v>
      </c>
      <c r="E12" s="32">
        <v>2040</v>
      </c>
    </row>
    <row r="13" spans="1:5" ht="15" hidden="1" customHeight="1" x14ac:dyDescent="0.25">
      <c r="A13" s="29" t="s">
        <v>148</v>
      </c>
      <c r="B13" s="30"/>
      <c r="C13" s="30"/>
      <c r="D13" s="31"/>
      <c r="E13" s="32">
        <f>SUBTOTAL(9,E12:E12)</f>
        <v>2040</v>
      </c>
    </row>
    <row r="14" spans="1:5" ht="15" hidden="1" customHeight="1" x14ac:dyDescent="0.25">
      <c r="A14" s="30" t="s">
        <v>120</v>
      </c>
      <c r="B14" s="30" t="s">
        <v>111</v>
      </c>
      <c r="C14" s="30" t="s">
        <v>112</v>
      </c>
      <c r="D14" s="31">
        <v>2300</v>
      </c>
      <c r="E14" s="32">
        <v>2392</v>
      </c>
    </row>
    <row r="15" spans="1:5" x14ac:dyDescent="0.25">
      <c r="A15" s="30" t="s">
        <v>116</v>
      </c>
      <c r="B15" s="30" t="s">
        <v>114</v>
      </c>
      <c r="C15" s="30" t="s">
        <v>121</v>
      </c>
      <c r="D15" s="31">
        <v>2300</v>
      </c>
      <c r="E15" s="32">
        <v>2392</v>
      </c>
    </row>
    <row r="16" spans="1:5" x14ac:dyDescent="0.25">
      <c r="A16" s="30" t="s">
        <v>116</v>
      </c>
      <c r="B16" s="30" t="s">
        <v>114</v>
      </c>
      <c r="C16" s="30" t="s">
        <v>112</v>
      </c>
      <c r="D16" s="31">
        <v>1900</v>
      </c>
      <c r="E16" s="32">
        <v>1976</v>
      </c>
    </row>
    <row r="17" spans="1:5" ht="15" hidden="1" customHeight="1" x14ac:dyDescent="0.25">
      <c r="A17" s="29" t="s">
        <v>148</v>
      </c>
      <c r="B17" s="30"/>
      <c r="C17" s="30"/>
      <c r="D17" s="31"/>
      <c r="E17" s="32">
        <f>SUBTOTAL(9,E15:E16)</f>
        <v>4368</v>
      </c>
    </row>
    <row r="18" spans="1:5" ht="15" customHeight="1" x14ac:dyDescent="0.25">
      <c r="A18" s="30" t="s">
        <v>118</v>
      </c>
      <c r="B18" s="30" t="s">
        <v>114</v>
      </c>
      <c r="C18" s="30" t="s">
        <v>115</v>
      </c>
      <c r="D18" s="31">
        <v>700</v>
      </c>
      <c r="E18" s="32">
        <v>714</v>
      </c>
    </row>
    <row r="19" spans="1:5" ht="15" hidden="1" customHeight="1" x14ac:dyDescent="0.25">
      <c r="A19" s="30" t="s">
        <v>113</v>
      </c>
      <c r="B19" s="30" t="s">
        <v>119</v>
      </c>
      <c r="C19" s="30" t="s">
        <v>112</v>
      </c>
      <c r="D19" s="31">
        <v>1900</v>
      </c>
      <c r="E19" s="32">
        <v>1938</v>
      </c>
    </row>
    <row r="20" spans="1:5" ht="15" customHeight="1" x14ac:dyDescent="0.25">
      <c r="A20" s="30" t="s">
        <v>118</v>
      </c>
      <c r="B20" s="30" t="s">
        <v>114</v>
      </c>
      <c r="C20" s="30" t="s">
        <v>122</v>
      </c>
      <c r="D20" s="31">
        <v>1500</v>
      </c>
      <c r="E20" s="32">
        <v>1560</v>
      </c>
    </row>
    <row r="21" spans="1:5" ht="15" customHeight="1" x14ac:dyDescent="0.25">
      <c r="A21" s="30" t="s">
        <v>113</v>
      </c>
      <c r="B21" s="30" t="s">
        <v>114</v>
      </c>
      <c r="C21" s="30" t="s">
        <v>112</v>
      </c>
      <c r="D21" s="31">
        <v>2000</v>
      </c>
      <c r="E21" s="32">
        <v>2040</v>
      </c>
    </row>
    <row r="22" spans="1:5" x14ac:dyDescent="0.25">
      <c r="A22" s="30" t="s">
        <v>116</v>
      </c>
      <c r="B22" s="30" t="s">
        <v>111</v>
      </c>
      <c r="C22" s="30" t="s">
        <v>112</v>
      </c>
      <c r="D22" s="31">
        <v>700</v>
      </c>
      <c r="E22" s="32">
        <v>714</v>
      </c>
    </row>
    <row r="23" spans="1:5" x14ac:dyDescent="0.25">
      <c r="A23" s="30" t="s">
        <v>116</v>
      </c>
      <c r="B23" s="30" t="s">
        <v>111</v>
      </c>
      <c r="C23" s="30" t="s">
        <v>115</v>
      </c>
      <c r="D23" s="31">
        <v>1100</v>
      </c>
      <c r="E23" s="32">
        <v>1144</v>
      </c>
    </row>
    <row r="24" spans="1:5" x14ac:dyDescent="0.25">
      <c r="A24" s="30" t="s">
        <v>116</v>
      </c>
      <c r="B24" s="30" t="s">
        <v>111</v>
      </c>
      <c r="C24" s="30" t="s">
        <v>122</v>
      </c>
      <c r="D24" s="31">
        <v>900</v>
      </c>
      <c r="E24" s="32">
        <v>936</v>
      </c>
    </row>
    <row r="25" spans="1:5" ht="15" hidden="1" customHeight="1" x14ac:dyDescent="0.25">
      <c r="A25" s="29" t="s">
        <v>148</v>
      </c>
      <c r="B25" s="30"/>
      <c r="C25" s="30"/>
      <c r="D25" s="31"/>
      <c r="E25" s="32">
        <f>SUBTOTAL(9,E22:E24)</f>
        <v>2794</v>
      </c>
    </row>
    <row r="26" spans="1:5" ht="15" customHeight="1" x14ac:dyDescent="0.25">
      <c r="A26" s="30" t="s">
        <v>118</v>
      </c>
      <c r="B26" s="30" t="s">
        <v>111</v>
      </c>
      <c r="C26" s="30" t="s">
        <v>122</v>
      </c>
      <c r="D26" s="31">
        <v>1400</v>
      </c>
      <c r="E26" s="32">
        <v>1428</v>
      </c>
    </row>
    <row r="27" spans="1:5" hidden="1" x14ac:dyDescent="0.25">
      <c r="A27" s="30" t="s">
        <v>116</v>
      </c>
      <c r="B27" s="30" t="s">
        <v>119</v>
      </c>
      <c r="C27" s="30" t="s">
        <v>115</v>
      </c>
      <c r="D27" s="31">
        <v>700</v>
      </c>
      <c r="E27" s="32">
        <v>728</v>
      </c>
    </row>
    <row r="28" spans="1:5" ht="15" hidden="1" customHeight="1" x14ac:dyDescent="0.25">
      <c r="A28" s="29" t="s">
        <v>148</v>
      </c>
      <c r="B28" s="30"/>
      <c r="C28" s="30"/>
      <c r="D28" s="31"/>
      <c r="E28" s="32">
        <f>SUBTOTAL(9,E27:E27)</f>
        <v>0</v>
      </c>
    </row>
    <row r="29" spans="1:5" ht="15" customHeight="1" x14ac:dyDescent="0.25">
      <c r="A29" s="30" t="s">
        <v>113</v>
      </c>
      <c r="B29" s="30" t="s">
        <v>111</v>
      </c>
      <c r="C29" s="30" t="s">
        <v>112</v>
      </c>
      <c r="D29" s="31">
        <v>2400</v>
      </c>
      <c r="E29" s="32">
        <v>2496</v>
      </c>
    </row>
    <row r="30" spans="1:5" hidden="1" x14ac:dyDescent="0.25">
      <c r="A30" s="30" t="s">
        <v>116</v>
      </c>
      <c r="B30" s="30" t="s">
        <v>119</v>
      </c>
      <c r="C30" s="30" t="s">
        <v>121</v>
      </c>
      <c r="D30" s="31">
        <v>1100</v>
      </c>
      <c r="E30" s="32">
        <v>1144</v>
      </c>
    </row>
    <row r="31" spans="1:5" ht="15" hidden="1" customHeight="1" x14ac:dyDescent="0.25">
      <c r="A31" s="29" t="s">
        <v>148</v>
      </c>
      <c r="B31" s="30"/>
      <c r="C31" s="30"/>
      <c r="D31" s="31"/>
      <c r="E31" s="32">
        <f>SUBTOTAL(9,E30:E30)</f>
        <v>0</v>
      </c>
    </row>
    <row r="32" spans="1:5" ht="15" hidden="1" customHeight="1" x14ac:dyDescent="0.25">
      <c r="A32" s="30" t="s">
        <v>118</v>
      </c>
      <c r="B32" s="30" t="s">
        <v>119</v>
      </c>
      <c r="C32" s="30" t="s">
        <v>117</v>
      </c>
      <c r="D32" s="31">
        <v>2300</v>
      </c>
      <c r="E32" s="32">
        <v>2392</v>
      </c>
    </row>
    <row r="33" spans="1:5" ht="15" hidden="1" customHeight="1" x14ac:dyDescent="0.25">
      <c r="A33" s="30" t="s">
        <v>120</v>
      </c>
      <c r="B33" s="30" t="s">
        <v>114</v>
      </c>
      <c r="C33" s="30" t="s">
        <v>121</v>
      </c>
      <c r="D33" s="31">
        <v>2400</v>
      </c>
      <c r="E33" s="32">
        <v>2448</v>
      </c>
    </row>
    <row r="34" spans="1:5" hidden="1" x14ac:dyDescent="0.25">
      <c r="A34" s="30" t="s">
        <v>116</v>
      </c>
      <c r="B34" s="30" t="s">
        <v>119</v>
      </c>
      <c r="C34" s="30" t="s">
        <v>121</v>
      </c>
      <c r="D34" s="31">
        <v>2400</v>
      </c>
      <c r="E34" s="32">
        <v>2448</v>
      </c>
    </row>
    <row r="35" spans="1:5" ht="15" hidden="1" customHeight="1" x14ac:dyDescent="0.25">
      <c r="A35" s="29" t="s">
        <v>148</v>
      </c>
      <c r="B35" s="30"/>
      <c r="C35" s="30"/>
      <c r="D35" s="31"/>
      <c r="E35" s="32">
        <f>SUBTOTAL(9,E34:E34)</f>
        <v>0</v>
      </c>
    </row>
    <row r="36" spans="1:5" ht="15" hidden="1" customHeight="1" x14ac:dyDescent="0.25">
      <c r="A36" s="30" t="s">
        <v>120</v>
      </c>
      <c r="B36" s="30" t="s">
        <v>114</v>
      </c>
      <c r="C36" s="30" t="s">
        <v>121</v>
      </c>
      <c r="D36" s="31">
        <v>1900</v>
      </c>
      <c r="E36" s="32">
        <v>1976</v>
      </c>
    </row>
    <row r="37" spans="1:5" ht="15" customHeight="1" x14ac:dyDescent="0.25">
      <c r="A37" s="30" t="s">
        <v>113</v>
      </c>
      <c r="B37" s="30" t="s">
        <v>114</v>
      </c>
      <c r="C37" s="30" t="s">
        <v>121</v>
      </c>
      <c r="D37" s="31">
        <v>1600</v>
      </c>
      <c r="E37" s="32">
        <v>1632</v>
      </c>
    </row>
    <row r="38" spans="1:5" ht="15" customHeight="1" x14ac:dyDescent="0.25">
      <c r="A38" s="30" t="s">
        <v>118</v>
      </c>
      <c r="B38" s="30" t="s">
        <v>111</v>
      </c>
      <c r="C38" s="30" t="s">
        <v>117</v>
      </c>
      <c r="D38" s="31">
        <v>1900</v>
      </c>
      <c r="E38" s="32">
        <v>1976</v>
      </c>
    </row>
    <row r="39" spans="1:5" ht="15" hidden="1" customHeight="1" x14ac:dyDescent="0.25">
      <c r="A39" s="30" t="s">
        <v>118</v>
      </c>
      <c r="B39" s="30" t="s">
        <v>119</v>
      </c>
      <c r="C39" s="30" t="s">
        <v>112</v>
      </c>
      <c r="D39" s="31">
        <v>2300</v>
      </c>
      <c r="E39" s="32">
        <v>2392</v>
      </c>
    </row>
    <row r="40" spans="1:5" ht="15" hidden="1" customHeight="1" x14ac:dyDescent="0.25">
      <c r="A40" s="30" t="s">
        <v>123</v>
      </c>
      <c r="B40" s="30" t="s">
        <v>111</v>
      </c>
      <c r="C40" s="30" t="s">
        <v>115</v>
      </c>
      <c r="D40" s="31">
        <v>600</v>
      </c>
      <c r="E40" s="32">
        <v>612</v>
      </c>
    </row>
    <row r="41" spans="1:5" x14ac:dyDescent="0.25">
      <c r="A41" s="30" t="s">
        <v>116</v>
      </c>
      <c r="B41" s="30" t="s">
        <v>111</v>
      </c>
      <c r="C41" s="30" t="s">
        <v>122</v>
      </c>
      <c r="D41" s="31">
        <v>2500</v>
      </c>
      <c r="E41" s="32">
        <v>2600</v>
      </c>
    </row>
    <row r="42" spans="1:5" ht="15" hidden="1" customHeight="1" x14ac:dyDescent="0.25">
      <c r="A42" s="29" t="s">
        <v>148</v>
      </c>
      <c r="B42" s="30"/>
      <c r="C42" s="30"/>
      <c r="D42" s="31"/>
      <c r="E42" s="32">
        <f>SUBTOTAL(9,E41:E41)</f>
        <v>2600</v>
      </c>
    </row>
    <row r="43" spans="1:5" ht="15" hidden="1" customHeight="1" x14ac:dyDescent="0.25">
      <c r="A43" s="30" t="s">
        <v>123</v>
      </c>
      <c r="B43" s="30" t="s">
        <v>119</v>
      </c>
      <c r="C43" s="30" t="s">
        <v>112</v>
      </c>
      <c r="D43" s="31">
        <v>1800</v>
      </c>
      <c r="E43" s="32">
        <v>1872</v>
      </c>
    </row>
    <row r="44" spans="1:5" ht="15" hidden="1" customHeight="1" x14ac:dyDescent="0.25">
      <c r="A44" s="30" t="s">
        <v>110</v>
      </c>
      <c r="B44" s="30" t="s">
        <v>111</v>
      </c>
      <c r="C44" s="30" t="s">
        <v>112</v>
      </c>
      <c r="D44" s="31">
        <v>1100</v>
      </c>
      <c r="E44" s="32">
        <v>1122</v>
      </c>
    </row>
    <row r="45" spans="1:5" ht="15" hidden="1" customHeight="1" x14ac:dyDescent="0.25">
      <c r="A45" s="30" t="s">
        <v>110</v>
      </c>
      <c r="B45" s="30" t="s">
        <v>119</v>
      </c>
      <c r="C45" s="30" t="s">
        <v>117</v>
      </c>
      <c r="D45" s="31">
        <v>1700</v>
      </c>
      <c r="E45" s="32">
        <v>1734</v>
      </c>
    </row>
    <row r="46" spans="1:5" ht="15" hidden="1" customHeight="1" x14ac:dyDescent="0.25">
      <c r="A46" s="30" t="s">
        <v>110</v>
      </c>
      <c r="B46" s="30" t="s">
        <v>111</v>
      </c>
      <c r="C46" s="30" t="s">
        <v>112</v>
      </c>
      <c r="D46" s="31">
        <v>1500</v>
      </c>
      <c r="E46" s="32">
        <v>1560</v>
      </c>
    </row>
    <row r="47" spans="1:5" ht="15" hidden="1" customHeight="1" x14ac:dyDescent="0.25">
      <c r="A47" s="30" t="s">
        <v>110</v>
      </c>
      <c r="B47" s="30" t="s">
        <v>119</v>
      </c>
      <c r="C47" s="30" t="s">
        <v>117</v>
      </c>
      <c r="D47" s="31">
        <v>700</v>
      </c>
      <c r="E47" s="32">
        <v>714</v>
      </c>
    </row>
    <row r="48" spans="1:5" ht="15" hidden="1" customHeight="1" x14ac:dyDescent="0.25">
      <c r="A48" s="30" t="s">
        <v>110</v>
      </c>
      <c r="B48" s="30" t="s">
        <v>119</v>
      </c>
      <c r="C48" s="30" t="s">
        <v>121</v>
      </c>
      <c r="D48" s="31">
        <v>700</v>
      </c>
      <c r="E48" s="32">
        <v>714</v>
      </c>
    </row>
    <row r="49" spans="1:5" ht="15" hidden="1" customHeight="1" x14ac:dyDescent="0.25">
      <c r="A49" s="29" t="s">
        <v>149</v>
      </c>
      <c r="B49" s="30"/>
      <c r="C49" s="30"/>
      <c r="D49" s="31"/>
      <c r="E49" s="32">
        <f>SUBTOTAL(9,E44:E48)</f>
        <v>0</v>
      </c>
    </row>
    <row r="50" spans="1:5" ht="15" hidden="1" customHeight="1" x14ac:dyDescent="0.25">
      <c r="A50" s="30" t="s">
        <v>118</v>
      </c>
      <c r="B50" s="30" t="s">
        <v>119</v>
      </c>
      <c r="C50" s="30" t="s">
        <v>117</v>
      </c>
      <c r="D50" s="31">
        <v>1800</v>
      </c>
      <c r="E50" s="32">
        <v>1836</v>
      </c>
    </row>
    <row r="51" spans="1:5" ht="15" hidden="1" customHeight="1" x14ac:dyDescent="0.25">
      <c r="A51" s="30" t="s">
        <v>110</v>
      </c>
      <c r="B51" s="30" t="s">
        <v>114</v>
      </c>
      <c r="C51" s="30" t="s">
        <v>122</v>
      </c>
      <c r="D51" s="31">
        <v>1000</v>
      </c>
      <c r="E51" s="32">
        <v>1040</v>
      </c>
    </row>
    <row r="52" spans="1:5" ht="15" hidden="1" customHeight="1" x14ac:dyDescent="0.25">
      <c r="A52" s="29" t="s">
        <v>149</v>
      </c>
      <c r="B52" s="30"/>
      <c r="C52" s="30"/>
      <c r="D52" s="31"/>
      <c r="E52" s="32">
        <f>SUBTOTAL(9,E51:E51)</f>
        <v>0</v>
      </c>
    </row>
    <row r="53" spans="1:5" ht="15" hidden="1" customHeight="1" x14ac:dyDescent="0.25">
      <c r="A53" s="30" t="s">
        <v>113</v>
      </c>
      <c r="B53" s="30" t="s">
        <v>119</v>
      </c>
      <c r="C53" s="30" t="s">
        <v>112</v>
      </c>
      <c r="D53" s="31">
        <v>700</v>
      </c>
      <c r="E53" s="32">
        <v>728</v>
      </c>
    </row>
    <row r="54" spans="1:5" ht="15" hidden="1" customHeight="1" x14ac:dyDescent="0.25">
      <c r="A54" s="30" t="s">
        <v>110</v>
      </c>
      <c r="B54" s="30" t="s">
        <v>119</v>
      </c>
      <c r="C54" s="30" t="s">
        <v>121</v>
      </c>
      <c r="D54" s="31">
        <v>1700</v>
      </c>
      <c r="E54" s="32">
        <v>1734</v>
      </c>
    </row>
    <row r="55" spans="1:5" ht="15" hidden="1" customHeight="1" x14ac:dyDescent="0.25">
      <c r="A55" s="29" t="s">
        <v>149</v>
      </c>
      <c r="B55" s="30"/>
      <c r="C55" s="30"/>
      <c r="D55" s="31"/>
      <c r="E55" s="32">
        <f>SUBTOTAL(9,E54:E54)</f>
        <v>0</v>
      </c>
    </row>
    <row r="56" spans="1:5" ht="15" hidden="1" customHeight="1" x14ac:dyDescent="0.25">
      <c r="A56" s="30" t="s">
        <v>120</v>
      </c>
      <c r="B56" s="30" t="s">
        <v>111</v>
      </c>
      <c r="C56" s="30" t="s">
        <v>122</v>
      </c>
      <c r="D56" s="31">
        <v>2400</v>
      </c>
      <c r="E56" s="32">
        <v>2496</v>
      </c>
    </row>
    <row r="57" spans="1:5" ht="15" hidden="1" customHeight="1" x14ac:dyDescent="0.25">
      <c r="A57" s="30" t="s">
        <v>120</v>
      </c>
      <c r="B57" s="30" t="s">
        <v>119</v>
      </c>
      <c r="C57" s="30" t="s">
        <v>121</v>
      </c>
      <c r="D57" s="31">
        <v>1700</v>
      </c>
      <c r="E57" s="32">
        <v>1734</v>
      </c>
    </row>
    <row r="58" spans="1:5" ht="15" customHeight="1" x14ac:dyDescent="0.25">
      <c r="A58" s="30" t="s">
        <v>113</v>
      </c>
      <c r="B58" s="30" t="s">
        <v>111</v>
      </c>
      <c r="C58" s="30" t="s">
        <v>122</v>
      </c>
      <c r="D58" s="31">
        <v>900</v>
      </c>
      <c r="E58" s="32">
        <v>936</v>
      </c>
    </row>
    <row r="59" spans="1:5" ht="15" hidden="1" customHeight="1" x14ac:dyDescent="0.25">
      <c r="A59" s="30" t="s">
        <v>110</v>
      </c>
      <c r="B59" s="30" t="s">
        <v>114</v>
      </c>
      <c r="C59" s="30" t="s">
        <v>121</v>
      </c>
      <c r="D59" s="31">
        <v>1200</v>
      </c>
      <c r="E59" s="32">
        <v>1248</v>
      </c>
    </row>
    <row r="60" spans="1:5" ht="15" hidden="1" customHeight="1" x14ac:dyDescent="0.25">
      <c r="A60" s="30" t="s">
        <v>110</v>
      </c>
      <c r="B60" s="30" t="s">
        <v>114</v>
      </c>
      <c r="C60" s="30" t="s">
        <v>112</v>
      </c>
      <c r="D60" s="31">
        <v>1800</v>
      </c>
      <c r="E60" s="32">
        <v>1872</v>
      </c>
    </row>
    <row r="61" spans="1:5" ht="15" hidden="1" customHeight="1" x14ac:dyDescent="0.25">
      <c r="A61" s="29" t="s">
        <v>149</v>
      </c>
      <c r="B61" s="30"/>
      <c r="C61" s="30"/>
      <c r="D61" s="31"/>
      <c r="E61" s="32">
        <f>SUBTOTAL(9,E59:E60)</f>
        <v>0</v>
      </c>
    </row>
    <row r="62" spans="1:5" ht="15" hidden="1" customHeight="1" x14ac:dyDescent="0.25">
      <c r="A62" s="30" t="s">
        <v>120</v>
      </c>
      <c r="B62" s="30" t="s">
        <v>119</v>
      </c>
      <c r="C62" s="30" t="s">
        <v>115</v>
      </c>
      <c r="D62" s="31">
        <v>2100</v>
      </c>
      <c r="E62" s="32">
        <v>2142</v>
      </c>
    </row>
    <row r="63" spans="1:5" ht="15" hidden="1" customHeight="1" x14ac:dyDescent="0.25">
      <c r="A63" s="30" t="s">
        <v>123</v>
      </c>
      <c r="B63" s="30" t="s">
        <v>114</v>
      </c>
      <c r="C63" s="30" t="s">
        <v>117</v>
      </c>
      <c r="D63" s="31">
        <v>2200</v>
      </c>
      <c r="E63" s="32">
        <v>2288</v>
      </c>
    </row>
    <row r="64" spans="1:5" ht="15" hidden="1" customHeight="1" x14ac:dyDescent="0.25">
      <c r="A64" s="30" t="s">
        <v>120</v>
      </c>
      <c r="B64" s="30" t="s">
        <v>114</v>
      </c>
      <c r="C64" s="30" t="s">
        <v>122</v>
      </c>
      <c r="D64" s="31">
        <v>2100</v>
      </c>
      <c r="E64" s="32">
        <v>2184</v>
      </c>
    </row>
    <row r="65" spans="1:6" x14ac:dyDescent="0.25">
      <c r="A65" s="29"/>
      <c r="B65" s="30"/>
      <c r="C65" s="30"/>
      <c r="D65" s="31"/>
      <c r="E65" s="32"/>
    </row>
    <row r="66" spans="1:6" x14ac:dyDescent="0.25">
      <c r="E66" s="36">
        <f>SUBTOTAL(9,E2:E60)</f>
        <v>33744</v>
      </c>
      <c r="F66" s="6" t="s">
        <v>156</v>
      </c>
    </row>
  </sheetData>
  <autoFilter ref="A1:E64" xr:uid="{00000000-0009-0000-0000-000007000000}">
    <filterColumn colId="0">
      <filters>
        <filter val="BA"/>
        <filter val="RJ"/>
        <filter val="RS"/>
      </filters>
    </filterColumn>
    <filterColumn colId="1">
      <filters>
        <filter val="2 parcela"/>
        <filter val="a vista"/>
      </filters>
    </filterColumn>
    <sortState ref="A2:E47">
      <sortCondition ref="A2:A50"/>
    </sortState>
  </autoFilter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7"/>
  <sheetViews>
    <sheetView workbookViewId="0">
      <selection activeCell="F33" sqref="F33"/>
    </sheetView>
  </sheetViews>
  <sheetFormatPr defaultRowHeight="15" outlineLevelRow="2" x14ac:dyDescent="0.25"/>
  <cols>
    <col min="1" max="1" width="6.7109375" bestFit="1" customWidth="1"/>
    <col min="2" max="2" width="12.42578125" bestFit="1" customWidth="1"/>
    <col min="3" max="3" width="9.42578125" bestFit="1" customWidth="1"/>
    <col min="4" max="4" width="12.7109375" bestFit="1" customWidth="1"/>
    <col min="5" max="5" width="14.28515625" bestFit="1" customWidth="1"/>
  </cols>
  <sheetData>
    <row r="1" spans="1:5" x14ac:dyDescent="0.25">
      <c r="A1" s="29" t="s">
        <v>105</v>
      </c>
      <c r="B1" s="29" t="s">
        <v>106</v>
      </c>
      <c r="C1" s="29" t="s">
        <v>107</v>
      </c>
      <c r="D1" s="29" t="s">
        <v>108</v>
      </c>
      <c r="E1" s="29" t="s">
        <v>109</v>
      </c>
    </row>
    <row r="2" spans="1:5" hidden="1" outlineLevel="2" x14ac:dyDescent="0.25">
      <c r="A2" s="30" t="s">
        <v>116</v>
      </c>
      <c r="B2" s="30" t="s">
        <v>111</v>
      </c>
      <c r="C2" s="30" t="s">
        <v>117</v>
      </c>
      <c r="D2" s="31">
        <v>1900</v>
      </c>
      <c r="E2" s="32">
        <v>1976</v>
      </c>
    </row>
    <row r="3" spans="1:5" hidden="1" outlineLevel="2" x14ac:dyDescent="0.25">
      <c r="A3" s="30" t="s">
        <v>116</v>
      </c>
      <c r="B3" s="30" t="s">
        <v>114</v>
      </c>
      <c r="C3" s="30" t="s">
        <v>112</v>
      </c>
      <c r="D3" s="31">
        <v>2200</v>
      </c>
      <c r="E3" s="32">
        <v>2288</v>
      </c>
    </row>
    <row r="4" spans="1:5" hidden="1" outlineLevel="2" x14ac:dyDescent="0.25">
      <c r="A4" s="30" t="s">
        <v>116</v>
      </c>
      <c r="B4" s="30" t="s">
        <v>111</v>
      </c>
      <c r="C4" s="30" t="s">
        <v>115</v>
      </c>
      <c r="D4" s="31">
        <v>2100</v>
      </c>
      <c r="E4" s="32">
        <v>2142</v>
      </c>
    </row>
    <row r="5" spans="1:5" hidden="1" outlineLevel="2" x14ac:dyDescent="0.25">
      <c r="A5" s="30" t="s">
        <v>116</v>
      </c>
      <c r="B5" s="30" t="s">
        <v>114</v>
      </c>
      <c r="C5" s="30" t="s">
        <v>112</v>
      </c>
      <c r="D5" s="31">
        <v>2000</v>
      </c>
      <c r="E5" s="32">
        <v>2040</v>
      </c>
    </row>
    <row r="6" spans="1:5" hidden="1" outlineLevel="2" x14ac:dyDescent="0.25">
      <c r="A6" s="30" t="s">
        <v>116</v>
      </c>
      <c r="B6" s="30" t="s">
        <v>114</v>
      </c>
      <c r="C6" s="30" t="s">
        <v>121</v>
      </c>
      <c r="D6" s="31">
        <v>2300</v>
      </c>
      <c r="E6" s="32">
        <v>2392</v>
      </c>
    </row>
    <row r="7" spans="1:5" hidden="1" outlineLevel="2" x14ac:dyDescent="0.25">
      <c r="A7" s="30" t="s">
        <v>116</v>
      </c>
      <c r="B7" s="30" t="s">
        <v>114</v>
      </c>
      <c r="C7" s="30" t="s">
        <v>112</v>
      </c>
      <c r="D7" s="31">
        <v>1900</v>
      </c>
      <c r="E7" s="32">
        <v>1976</v>
      </c>
    </row>
    <row r="8" spans="1:5" hidden="1" outlineLevel="2" x14ac:dyDescent="0.25">
      <c r="A8" s="30" t="s">
        <v>116</v>
      </c>
      <c r="B8" s="30" t="s">
        <v>111</v>
      </c>
      <c r="C8" s="30" t="s">
        <v>112</v>
      </c>
      <c r="D8" s="31">
        <v>700</v>
      </c>
      <c r="E8" s="32">
        <v>714</v>
      </c>
    </row>
    <row r="9" spans="1:5" hidden="1" outlineLevel="2" x14ac:dyDescent="0.25">
      <c r="A9" s="30" t="s">
        <v>116</v>
      </c>
      <c r="B9" s="30" t="s">
        <v>111</v>
      </c>
      <c r="C9" s="30" t="s">
        <v>115</v>
      </c>
      <c r="D9" s="31">
        <v>1100</v>
      </c>
      <c r="E9" s="32">
        <v>1144</v>
      </c>
    </row>
    <row r="10" spans="1:5" hidden="1" outlineLevel="2" x14ac:dyDescent="0.25">
      <c r="A10" s="30" t="s">
        <v>116</v>
      </c>
      <c r="B10" s="30" t="s">
        <v>111</v>
      </c>
      <c r="C10" s="30" t="s">
        <v>122</v>
      </c>
      <c r="D10" s="31">
        <v>900</v>
      </c>
      <c r="E10" s="32">
        <v>936</v>
      </c>
    </row>
    <row r="11" spans="1:5" hidden="1" outlineLevel="2" x14ac:dyDescent="0.25">
      <c r="A11" s="30" t="s">
        <v>116</v>
      </c>
      <c r="B11" s="30" t="s">
        <v>119</v>
      </c>
      <c r="C11" s="30" t="s">
        <v>115</v>
      </c>
      <c r="D11" s="31">
        <v>700</v>
      </c>
      <c r="E11" s="32">
        <v>728</v>
      </c>
    </row>
    <row r="12" spans="1:5" hidden="1" outlineLevel="2" x14ac:dyDescent="0.25">
      <c r="A12" s="30" t="s">
        <v>116</v>
      </c>
      <c r="B12" s="30" t="s">
        <v>119</v>
      </c>
      <c r="C12" s="30" t="s">
        <v>121</v>
      </c>
      <c r="D12" s="31">
        <v>1100</v>
      </c>
      <c r="E12" s="32">
        <v>1144</v>
      </c>
    </row>
    <row r="13" spans="1:5" hidden="1" outlineLevel="2" x14ac:dyDescent="0.25">
      <c r="A13" s="30" t="s">
        <v>116</v>
      </c>
      <c r="B13" s="30" t="s">
        <v>119</v>
      </c>
      <c r="C13" s="30" t="s">
        <v>121</v>
      </c>
      <c r="D13" s="31">
        <v>2400</v>
      </c>
      <c r="E13" s="32">
        <v>2448</v>
      </c>
    </row>
    <row r="14" spans="1:5" hidden="1" outlineLevel="2" x14ac:dyDescent="0.25">
      <c r="A14" s="30" t="s">
        <v>116</v>
      </c>
      <c r="B14" s="30" t="s">
        <v>111</v>
      </c>
      <c r="C14" s="30" t="s">
        <v>122</v>
      </c>
      <c r="D14" s="31">
        <v>2500</v>
      </c>
      <c r="E14" s="32">
        <v>2600</v>
      </c>
    </row>
    <row r="15" spans="1:5" outlineLevel="1" collapsed="1" x14ac:dyDescent="0.25">
      <c r="A15" s="29" t="s">
        <v>148</v>
      </c>
      <c r="B15" s="30"/>
      <c r="C15" s="30"/>
      <c r="D15" s="31"/>
      <c r="E15" s="32">
        <f>SUBTOTAL(9,E2:E14)</f>
        <v>22528</v>
      </c>
    </row>
    <row r="16" spans="1:5" hidden="1" outlineLevel="2" x14ac:dyDescent="0.25">
      <c r="A16" s="30" t="s">
        <v>120</v>
      </c>
      <c r="B16" s="30" t="s">
        <v>114</v>
      </c>
      <c r="C16" s="30" t="s">
        <v>121</v>
      </c>
      <c r="D16" s="31">
        <v>1800</v>
      </c>
      <c r="E16" s="32">
        <v>1836</v>
      </c>
    </row>
    <row r="17" spans="1:5" hidden="1" outlineLevel="2" x14ac:dyDescent="0.25">
      <c r="A17" s="30" t="s">
        <v>120</v>
      </c>
      <c r="B17" s="30" t="s">
        <v>111</v>
      </c>
      <c r="C17" s="30" t="s">
        <v>112</v>
      </c>
      <c r="D17" s="31">
        <v>2300</v>
      </c>
      <c r="E17" s="32">
        <v>2392</v>
      </c>
    </row>
    <row r="18" spans="1:5" hidden="1" outlineLevel="2" x14ac:dyDescent="0.25">
      <c r="A18" s="30" t="s">
        <v>120</v>
      </c>
      <c r="B18" s="30" t="s">
        <v>114</v>
      </c>
      <c r="C18" s="30" t="s">
        <v>121</v>
      </c>
      <c r="D18" s="31">
        <v>2400</v>
      </c>
      <c r="E18" s="32">
        <v>2448</v>
      </c>
    </row>
    <row r="19" spans="1:5" hidden="1" outlineLevel="2" x14ac:dyDescent="0.25">
      <c r="A19" s="30" t="s">
        <v>120</v>
      </c>
      <c r="B19" s="30" t="s">
        <v>114</v>
      </c>
      <c r="C19" s="30" t="s">
        <v>121</v>
      </c>
      <c r="D19" s="31">
        <v>1900</v>
      </c>
      <c r="E19" s="32">
        <v>1976</v>
      </c>
    </row>
    <row r="20" spans="1:5" hidden="1" outlineLevel="2" x14ac:dyDescent="0.25">
      <c r="A20" s="30" t="s">
        <v>120</v>
      </c>
      <c r="B20" s="30" t="s">
        <v>111</v>
      </c>
      <c r="C20" s="30" t="s">
        <v>122</v>
      </c>
      <c r="D20" s="31">
        <v>2400</v>
      </c>
      <c r="E20" s="32">
        <v>2496</v>
      </c>
    </row>
    <row r="21" spans="1:5" hidden="1" outlineLevel="2" x14ac:dyDescent="0.25">
      <c r="A21" s="30" t="s">
        <v>120</v>
      </c>
      <c r="B21" s="30" t="s">
        <v>119</v>
      </c>
      <c r="C21" s="30" t="s">
        <v>121</v>
      </c>
      <c r="D21" s="31">
        <v>1700</v>
      </c>
      <c r="E21" s="32">
        <v>1734</v>
      </c>
    </row>
    <row r="22" spans="1:5" hidden="1" outlineLevel="2" x14ac:dyDescent="0.25">
      <c r="A22" s="30" t="s">
        <v>120</v>
      </c>
      <c r="B22" s="30" t="s">
        <v>119</v>
      </c>
      <c r="C22" s="30" t="s">
        <v>115</v>
      </c>
      <c r="D22" s="31">
        <v>2100</v>
      </c>
      <c r="E22" s="32">
        <v>2142</v>
      </c>
    </row>
    <row r="23" spans="1:5" hidden="1" outlineLevel="2" x14ac:dyDescent="0.25">
      <c r="A23" s="30" t="s">
        <v>120</v>
      </c>
      <c r="B23" s="30" t="s">
        <v>114</v>
      </c>
      <c r="C23" s="30" t="s">
        <v>122</v>
      </c>
      <c r="D23" s="31">
        <v>2100</v>
      </c>
      <c r="E23" s="32">
        <v>2184</v>
      </c>
    </row>
    <row r="24" spans="1:5" outlineLevel="1" collapsed="1" x14ac:dyDescent="0.25">
      <c r="A24" s="29" t="s">
        <v>151</v>
      </c>
      <c r="B24" s="30"/>
      <c r="C24" s="30"/>
      <c r="D24" s="31"/>
      <c r="E24" s="32">
        <f>SUBTOTAL(9,E16:E23)</f>
        <v>17208</v>
      </c>
    </row>
    <row r="25" spans="1:5" outlineLevel="2" x14ac:dyDescent="0.25">
      <c r="A25" s="30" t="s">
        <v>123</v>
      </c>
      <c r="B25" s="30" t="s">
        <v>111</v>
      </c>
      <c r="C25" s="30" t="s">
        <v>115</v>
      </c>
      <c r="D25" s="31">
        <v>600</v>
      </c>
      <c r="E25" s="32">
        <v>612</v>
      </c>
    </row>
    <row r="26" spans="1:5" outlineLevel="2" x14ac:dyDescent="0.25">
      <c r="A26" s="30" t="s">
        <v>123</v>
      </c>
      <c r="B26" s="30" t="s">
        <v>119</v>
      </c>
      <c r="C26" s="30" t="s">
        <v>112</v>
      </c>
      <c r="D26" s="31">
        <v>1800</v>
      </c>
      <c r="E26" s="32">
        <v>1872</v>
      </c>
    </row>
    <row r="27" spans="1:5" outlineLevel="2" x14ac:dyDescent="0.25">
      <c r="A27" s="30" t="s">
        <v>123</v>
      </c>
      <c r="B27" s="30" t="s">
        <v>114</v>
      </c>
      <c r="C27" s="30" t="s">
        <v>117</v>
      </c>
      <c r="D27" s="31">
        <v>2200</v>
      </c>
      <c r="E27" s="32">
        <v>2288</v>
      </c>
    </row>
    <row r="28" spans="1:5" outlineLevel="1" x14ac:dyDescent="0.25">
      <c r="A28" s="29" t="s">
        <v>152</v>
      </c>
      <c r="B28" s="30"/>
      <c r="C28" s="30"/>
      <c r="D28" s="31"/>
      <c r="E28" s="32">
        <f>SUBTOTAL(9,E25:E27)</f>
        <v>4772</v>
      </c>
    </row>
    <row r="29" spans="1:5" outlineLevel="2" x14ac:dyDescent="0.25">
      <c r="A29" s="30" t="s">
        <v>118</v>
      </c>
      <c r="B29" s="30" t="s">
        <v>119</v>
      </c>
      <c r="C29" s="30" t="s">
        <v>115</v>
      </c>
      <c r="D29" s="31">
        <v>1000</v>
      </c>
      <c r="E29" s="32">
        <v>1040</v>
      </c>
    </row>
    <row r="30" spans="1:5" outlineLevel="2" x14ac:dyDescent="0.25">
      <c r="A30" s="30" t="s">
        <v>118</v>
      </c>
      <c r="B30" s="30" t="s">
        <v>111</v>
      </c>
      <c r="C30" s="30" t="s">
        <v>112</v>
      </c>
      <c r="D30" s="31">
        <v>1000</v>
      </c>
      <c r="E30" s="32">
        <v>1020</v>
      </c>
    </row>
    <row r="31" spans="1:5" outlineLevel="2" x14ac:dyDescent="0.25">
      <c r="A31" s="30" t="s">
        <v>118</v>
      </c>
      <c r="B31" s="30" t="s">
        <v>114</v>
      </c>
      <c r="C31" s="30" t="s">
        <v>115</v>
      </c>
      <c r="D31" s="31">
        <v>700</v>
      </c>
      <c r="E31" s="32">
        <v>714</v>
      </c>
    </row>
    <row r="32" spans="1:5" outlineLevel="2" x14ac:dyDescent="0.25">
      <c r="A32" s="30" t="s">
        <v>118</v>
      </c>
      <c r="B32" s="30" t="s">
        <v>114</v>
      </c>
      <c r="C32" s="30" t="s">
        <v>122</v>
      </c>
      <c r="D32" s="31">
        <v>1500</v>
      </c>
      <c r="E32" s="32">
        <v>1560</v>
      </c>
    </row>
    <row r="33" spans="1:5" outlineLevel="2" x14ac:dyDescent="0.25">
      <c r="A33" s="30" t="s">
        <v>118</v>
      </c>
      <c r="B33" s="30" t="s">
        <v>111</v>
      </c>
      <c r="C33" s="30" t="s">
        <v>122</v>
      </c>
      <c r="D33" s="31">
        <v>1400</v>
      </c>
      <c r="E33" s="32">
        <v>1428</v>
      </c>
    </row>
    <row r="34" spans="1:5" outlineLevel="2" x14ac:dyDescent="0.25">
      <c r="A34" s="30" t="s">
        <v>118</v>
      </c>
      <c r="B34" s="30" t="s">
        <v>119</v>
      </c>
      <c r="C34" s="30" t="s">
        <v>117</v>
      </c>
      <c r="D34" s="31">
        <v>2300</v>
      </c>
      <c r="E34" s="32">
        <v>2392</v>
      </c>
    </row>
    <row r="35" spans="1:5" outlineLevel="2" x14ac:dyDescent="0.25">
      <c r="A35" s="30" t="s">
        <v>118</v>
      </c>
      <c r="B35" s="30" t="s">
        <v>111</v>
      </c>
      <c r="C35" s="30" t="s">
        <v>117</v>
      </c>
      <c r="D35" s="31">
        <v>1900</v>
      </c>
      <c r="E35" s="32">
        <v>1976</v>
      </c>
    </row>
    <row r="36" spans="1:5" outlineLevel="2" x14ac:dyDescent="0.25">
      <c r="A36" s="30" t="s">
        <v>118</v>
      </c>
      <c r="B36" s="30" t="s">
        <v>119</v>
      </c>
      <c r="C36" s="30" t="s">
        <v>112</v>
      </c>
      <c r="D36" s="31">
        <v>2300</v>
      </c>
      <c r="E36" s="32">
        <v>2392</v>
      </c>
    </row>
    <row r="37" spans="1:5" outlineLevel="2" x14ac:dyDescent="0.25">
      <c r="A37" s="30" t="s">
        <v>118</v>
      </c>
      <c r="B37" s="30" t="s">
        <v>119</v>
      </c>
      <c r="C37" s="30" t="s">
        <v>117</v>
      </c>
      <c r="D37" s="31">
        <v>1800</v>
      </c>
      <c r="E37" s="32">
        <v>1836</v>
      </c>
    </row>
    <row r="38" spans="1:5" outlineLevel="1" x14ac:dyDescent="0.25">
      <c r="A38" s="29" t="s">
        <v>153</v>
      </c>
      <c r="B38" s="30"/>
      <c r="C38" s="30"/>
      <c r="D38" s="31"/>
      <c r="E38" s="32">
        <f>SUBTOTAL(9,E29:E37)</f>
        <v>14358</v>
      </c>
    </row>
    <row r="39" spans="1:5" hidden="1" outlineLevel="2" x14ac:dyDescent="0.25">
      <c r="A39" s="30" t="s">
        <v>113</v>
      </c>
      <c r="B39" s="30" t="s">
        <v>114</v>
      </c>
      <c r="C39" s="30" t="s">
        <v>115</v>
      </c>
      <c r="D39" s="31">
        <v>1700</v>
      </c>
      <c r="E39" s="32">
        <v>1734</v>
      </c>
    </row>
    <row r="40" spans="1:5" hidden="1" outlineLevel="2" x14ac:dyDescent="0.25">
      <c r="A40" s="30" t="s">
        <v>113</v>
      </c>
      <c r="B40" s="30" t="s">
        <v>119</v>
      </c>
      <c r="C40" s="30" t="s">
        <v>112</v>
      </c>
      <c r="D40" s="31">
        <v>1900</v>
      </c>
      <c r="E40" s="32">
        <v>1938</v>
      </c>
    </row>
    <row r="41" spans="1:5" hidden="1" outlineLevel="2" x14ac:dyDescent="0.25">
      <c r="A41" s="30" t="s">
        <v>113</v>
      </c>
      <c r="B41" s="30" t="s">
        <v>114</v>
      </c>
      <c r="C41" s="30" t="s">
        <v>112</v>
      </c>
      <c r="D41" s="31">
        <v>2000</v>
      </c>
      <c r="E41" s="32">
        <v>2040</v>
      </c>
    </row>
    <row r="42" spans="1:5" hidden="1" outlineLevel="2" x14ac:dyDescent="0.25">
      <c r="A42" s="30" t="s">
        <v>113</v>
      </c>
      <c r="B42" s="30" t="s">
        <v>111</v>
      </c>
      <c r="C42" s="30" t="s">
        <v>112</v>
      </c>
      <c r="D42" s="31">
        <v>2400</v>
      </c>
      <c r="E42" s="32">
        <v>2496</v>
      </c>
    </row>
    <row r="43" spans="1:5" hidden="1" outlineLevel="2" x14ac:dyDescent="0.25">
      <c r="A43" s="30" t="s">
        <v>113</v>
      </c>
      <c r="B43" s="30" t="s">
        <v>114</v>
      </c>
      <c r="C43" s="30" t="s">
        <v>121</v>
      </c>
      <c r="D43" s="31">
        <v>1600</v>
      </c>
      <c r="E43" s="32">
        <v>1632</v>
      </c>
    </row>
    <row r="44" spans="1:5" hidden="1" outlineLevel="2" x14ac:dyDescent="0.25">
      <c r="A44" s="30" t="s">
        <v>113</v>
      </c>
      <c r="B44" s="30" t="s">
        <v>119</v>
      </c>
      <c r="C44" s="30" t="s">
        <v>112</v>
      </c>
      <c r="D44" s="31">
        <v>700</v>
      </c>
      <c r="E44" s="32">
        <v>728</v>
      </c>
    </row>
    <row r="45" spans="1:5" hidden="1" outlineLevel="2" x14ac:dyDescent="0.25">
      <c r="A45" s="30" t="s">
        <v>113</v>
      </c>
      <c r="B45" s="30" t="s">
        <v>111</v>
      </c>
      <c r="C45" s="30" t="s">
        <v>122</v>
      </c>
      <c r="D45" s="31">
        <v>900</v>
      </c>
      <c r="E45" s="32">
        <v>936</v>
      </c>
    </row>
    <row r="46" spans="1:5" outlineLevel="1" collapsed="1" x14ac:dyDescent="0.25">
      <c r="A46" s="29" t="s">
        <v>154</v>
      </c>
      <c r="B46" s="30"/>
      <c r="C46" s="30"/>
      <c r="D46" s="31"/>
      <c r="E46" s="32">
        <f>SUBTOTAL(9,E39:E45)</f>
        <v>11504</v>
      </c>
    </row>
    <row r="47" spans="1:5" hidden="1" outlineLevel="2" x14ac:dyDescent="0.25">
      <c r="A47" s="30" t="s">
        <v>110</v>
      </c>
      <c r="B47" s="30" t="s">
        <v>111</v>
      </c>
      <c r="C47" s="30" t="s">
        <v>112</v>
      </c>
      <c r="D47" s="31">
        <v>1100</v>
      </c>
      <c r="E47" s="32">
        <v>1122</v>
      </c>
    </row>
    <row r="48" spans="1:5" hidden="1" outlineLevel="2" x14ac:dyDescent="0.25">
      <c r="A48" s="30" t="s">
        <v>110</v>
      </c>
      <c r="B48" s="30" t="s">
        <v>119</v>
      </c>
      <c r="C48" s="30" t="s">
        <v>117</v>
      </c>
      <c r="D48" s="31">
        <v>1700</v>
      </c>
      <c r="E48" s="32">
        <v>1734</v>
      </c>
    </row>
    <row r="49" spans="1:5" hidden="1" outlineLevel="2" x14ac:dyDescent="0.25">
      <c r="A49" s="30" t="s">
        <v>110</v>
      </c>
      <c r="B49" s="30" t="s">
        <v>111</v>
      </c>
      <c r="C49" s="30" t="s">
        <v>112</v>
      </c>
      <c r="D49" s="31">
        <v>1500</v>
      </c>
      <c r="E49" s="32">
        <v>1560</v>
      </c>
    </row>
    <row r="50" spans="1:5" hidden="1" outlineLevel="2" x14ac:dyDescent="0.25">
      <c r="A50" s="30" t="s">
        <v>110</v>
      </c>
      <c r="B50" s="30" t="s">
        <v>119</v>
      </c>
      <c r="C50" s="30" t="s">
        <v>117</v>
      </c>
      <c r="D50" s="31">
        <v>700</v>
      </c>
      <c r="E50" s="32">
        <v>714</v>
      </c>
    </row>
    <row r="51" spans="1:5" hidden="1" outlineLevel="2" x14ac:dyDescent="0.25">
      <c r="A51" s="30" t="s">
        <v>110</v>
      </c>
      <c r="B51" s="30" t="s">
        <v>119</v>
      </c>
      <c r="C51" s="30" t="s">
        <v>121</v>
      </c>
      <c r="D51" s="31">
        <v>700</v>
      </c>
      <c r="E51" s="32">
        <v>714</v>
      </c>
    </row>
    <row r="52" spans="1:5" hidden="1" outlineLevel="2" x14ac:dyDescent="0.25">
      <c r="A52" s="30" t="s">
        <v>110</v>
      </c>
      <c r="B52" s="30" t="s">
        <v>114</v>
      </c>
      <c r="C52" s="30" t="s">
        <v>122</v>
      </c>
      <c r="D52" s="31">
        <v>1000</v>
      </c>
      <c r="E52" s="32">
        <v>1040</v>
      </c>
    </row>
    <row r="53" spans="1:5" hidden="1" outlineLevel="2" x14ac:dyDescent="0.25">
      <c r="A53" s="30" t="s">
        <v>110</v>
      </c>
      <c r="B53" s="30" t="s">
        <v>119</v>
      </c>
      <c r="C53" s="30" t="s">
        <v>121</v>
      </c>
      <c r="D53" s="31">
        <v>1700</v>
      </c>
      <c r="E53" s="32">
        <v>1734</v>
      </c>
    </row>
    <row r="54" spans="1:5" hidden="1" outlineLevel="2" x14ac:dyDescent="0.25">
      <c r="A54" s="30" t="s">
        <v>110</v>
      </c>
      <c r="B54" s="30" t="s">
        <v>114</v>
      </c>
      <c r="C54" s="30" t="s">
        <v>121</v>
      </c>
      <c r="D54" s="31">
        <v>1200</v>
      </c>
      <c r="E54" s="32">
        <v>1248</v>
      </c>
    </row>
    <row r="55" spans="1:5" hidden="1" outlineLevel="2" x14ac:dyDescent="0.25">
      <c r="A55" s="30" t="s">
        <v>110</v>
      </c>
      <c r="B55" s="30" t="s">
        <v>114</v>
      </c>
      <c r="C55" s="30" t="s">
        <v>112</v>
      </c>
      <c r="D55" s="31">
        <v>1800</v>
      </c>
      <c r="E55" s="32">
        <v>1872</v>
      </c>
    </row>
    <row r="56" spans="1:5" outlineLevel="1" collapsed="1" x14ac:dyDescent="0.25">
      <c r="A56" s="29" t="s">
        <v>149</v>
      </c>
      <c r="B56" s="30"/>
      <c r="C56" s="30"/>
      <c r="D56" s="31"/>
      <c r="E56" s="32">
        <f>SUBTOTAL(9,E47:E55)</f>
        <v>11738</v>
      </c>
    </row>
    <row r="57" spans="1:5" x14ac:dyDescent="0.25">
      <c r="A57" s="29" t="s">
        <v>150</v>
      </c>
      <c r="B57" s="30"/>
      <c r="C57" s="30"/>
      <c r="D57" s="31"/>
      <c r="E57" s="32">
        <f>SUBTOTAL(9,E2:E55)</f>
        <v>82108</v>
      </c>
    </row>
  </sheetData>
  <autoFilter ref="A1:E55" xr:uid="{00000000-0009-0000-0000-000008000000}">
    <sortState ref="A2:E50">
      <sortCondition ref="A2:A50"/>
    </sortState>
  </autoFilter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E8"/>
  <sheetViews>
    <sheetView workbookViewId="0">
      <selection activeCell="E8" sqref="A1:E8"/>
    </sheetView>
  </sheetViews>
  <sheetFormatPr defaultRowHeight="15" x14ac:dyDescent="0.25"/>
  <cols>
    <col min="1" max="1" width="22" bestFit="1" customWidth="1"/>
    <col min="2" max="4" width="14.7109375" bestFit="1" customWidth="1"/>
    <col min="5" max="5" width="10.5703125" bestFit="1" customWidth="1"/>
    <col min="6" max="6" width="12" bestFit="1" customWidth="1"/>
    <col min="7" max="7" width="10.5703125" bestFit="1" customWidth="1"/>
  </cols>
  <sheetData>
    <row r="3" spans="1:5" x14ac:dyDescent="0.25">
      <c r="A3" s="40" t="s">
        <v>155</v>
      </c>
      <c r="B3" s="40" t="s">
        <v>106</v>
      </c>
      <c r="C3" s="38"/>
      <c r="D3" s="38"/>
      <c r="E3" s="39"/>
    </row>
    <row r="4" spans="1:5" x14ac:dyDescent="0.25">
      <c r="A4" s="40" t="s">
        <v>105</v>
      </c>
      <c r="B4" s="37" t="s">
        <v>114</v>
      </c>
      <c r="C4" s="50" t="s">
        <v>119</v>
      </c>
      <c r="D4" s="50" t="s">
        <v>111</v>
      </c>
      <c r="E4" s="43" t="s">
        <v>150</v>
      </c>
    </row>
    <row r="5" spans="1:5" x14ac:dyDescent="0.25">
      <c r="A5" s="37" t="s">
        <v>116</v>
      </c>
      <c r="B5" s="47">
        <v>8696</v>
      </c>
      <c r="C5" s="51">
        <v>4320</v>
      </c>
      <c r="D5" s="51">
        <v>9512</v>
      </c>
      <c r="E5" s="44">
        <v>22528</v>
      </c>
    </row>
    <row r="6" spans="1:5" x14ac:dyDescent="0.25">
      <c r="A6" s="41" t="s">
        <v>120</v>
      </c>
      <c r="B6" s="48">
        <v>8444</v>
      </c>
      <c r="C6" s="52">
        <v>3876</v>
      </c>
      <c r="D6" s="52">
        <v>4888</v>
      </c>
      <c r="E6" s="45">
        <v>17208</v>
      </c>
    </row>
    <row r="7" spans="1:5" x14ac:dyDescent="0.25">
      <c r="A7" s="41" t="s">
        <v>110</v>
      </c>
      <c r="B7" s="48">
        <v>4160</v>
      </c>
      <c r="C7" s="52">
        <v>4896</v>
      </c>
      <c r="D7" s="52">
        <v>2682</v>
      </c>
      <c r="E7" s="45">
        <v>11738</v>
      </c>
    </row>
    <row r="8" spans="1:5" x14ac:dyDescent="0.25">
      <c r="A8" s="42" t="s">
        <v>150</v>
      </c>
      <c r="B8" s="49">
        <v>21300</v>
      </c>
      <c r="C8" s="53">
        <v>13092</v>
      </c>
      <c r="D8" s="53">
        <v>17082</v>
      </c>
      <c r="E8" s="46">
        <v>51474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0"/>
  <sheetViews>
    <sheetView workbookViewId="0"/>
  </sheetViews>
  <sheetFormatPr defaultRowHeight="15" x14ac:dyDescent="0.25"/>
  <cols>
    <col min="1" max="1" width="6.7109375" bestFit="1" customWidth="1"/>
    <col min="2" max="2" width="12.42578125" bestFit="1" customWidth="1"/>
    <col min="3" max="3" width="9.42578125" bestFit="1" customWidth="1"/>
    <col min="4" max="4" width="12.7109375" bestFit="1" customWidth="1"/>
    <col min="5" max="5" width="14.28515625" bestFit="1" customWidth="1"/>
  </cols>
  <sheetData>
    <row r="1" spans="1:5" x14ac:dyDescent="0.25">
      <c r="A1" s="29" t="s">
        <v>105</v>
      </c>
      <c r="B1" s="29" t="s">
        <v>106</v>
      </c>
      <c r="C1" s="29" t="s">
        <v>107</v>
      </c>
      <c r="D1" s="29" t="s">
        <v>108</v>
      </c>
      <c r="E1" s="29" t="s">
        <v>109</v>
      </c>
    </row>
    <row r="2" spans="1:5" x14ac:dyDescent="0.25">
      <c r="A2" s="30" t="s">
        <v>110</v>
      </c>
      <c r="B2" s="30" t="s">
        <v>111</v>
      </c>
      <c r="C2" s="30" t="s">
        <v>112</v>
      </c>
      <c r="D2" s="31">
        <v>1100</v>
      </c>
      <c r="E2" s="32">
        <v>1122</v>
      </c>
    </row>
    <row r="3" spans="1:5" x14ac:dyDescent="0.25">
      <c r="A3" s="30" t="s">
        <v>113</v>
      </c>
      <c r="B3" s="30" t="s">
        <v>114</v>
      </c>
      <c r="C3" s="30" t="s">
        <v>115</v>
      </c>
      <c r="D3" s="31">
        <v>1700</v>
      </c>
      <c r="E3" s="32">
        <v>1734</v>
      </c>
    </row>
    <row r="4" spans="1:5" x14ac:dyDescent="0.25">
      <c r="A4" s="30" t="s">
        <v>116</v>
      </c>
      <c r="B4" s="30" t="s">
        <v>111</v>
      </c>
      <c r="C4" s="30" t="s">
        <v>117</v>
      </c>
      <c r="D4" s="31">
        <v>1900</v>
      </c>
      <c r="E4" s="32">
        <v>1976</v>
      </c>
    </row>
    <row r="5" spans="1:5" x14ac:dyDescent="0.25">
      <c r="A5" s="30" t="s">
        <v>118</v>
      </c>
      <c r="B5" s="30" t="s">
        <v>119</v>
      </c>
      <c r="C5" s="30" t="s">
        <v>115</v>
      </c>
      <c r="D5" s="31">
        <v>1000</v>
      </c>
      <c r="E5" s="32">
        <v>1040</v>
      </c>
    </row>
    <row r="6" spans="1:5" x14ac:dyDescent="0.25">
      <c r="A6" s="30" t="s">
        <v>116</v>
      </c>
      <c r="B6" s="30" t="s">
        <v>114</v>
      </c>
      <c r="C6" s="30" t="s">
        <v>112</v>
      </c>
      <c r="D6" s="31">
        <v>2200</v>
      </c>
      <c r="E6" s="32">
        <v>2288</v>
      </c>
    </row>
    <row r="7" spans="1:5" x14ac:dyDescent="0.25">
      <c r="A7" s="30" t="s">
        <v>120</v>
      </c>
      <c r="B7" s="30" t="s">
        <v>114</v>
      </c>
      <c r="C7" s="30" t="s">
        <v>121</v>
      </c>
      <c r="D7" s="31">
        <v>1800</v>
      </c>
      <c r="E7" s="32">
        <v>1836</v>
      </c>
    </row>
    <row r="8" spans="1:5" x14ac:dyDescent="0.25">
      <c r="A8" s="30" t="s">
        <v>118</v>
      </c>
      <c r="B8" s="30" t="s">
        <v>111</v>
      </c>
      <c r="C8" s="30" t="s">
        <v>112</v>
      </c>
      <c r="D8" s="31">
        <v>1000</v>
      </c>
      <c r="E8" s="32">
        <v>1020</v>
      </c>
    </row>
    <row r="9" spans="1:5" x14ac:dyDescent="0.25">
      <c r="A9" s="30" t="s">
        <v>116</v>
      </c>
      <c r="B9" s="30" t="s">
        <v>111</v>
      </c>
      <c r="C9" s="30" t="s">
        <v>115</v>
      </c>
      <c r="D9" s="31">
        <v>2100</v>
      </c>
      <c r="E9" s="32">
        <v>2142</v>
      </c>
    </row>
    <row r="10" spans="1:5" x14ac:dyDescent="0.25">
      <c r="A10" s="30" t="s">
        <v>120</v>
      </c>
      <c r="B10" s="30" t="s">
        <v>111</v>
      </c>
      <c r="C10" s="30" t="s">
        <v>112</v>
      </c>
      <c r="D10" s="31">
        <v>2300</v>
      </c>
      <c r="E10" s="32">
        <v>2392</v>
      </c>
    </row>
    <row r="11" spans="1:5" x14ac:dyDescent="0.25">
      <c r="A11" s="30" t="s">
        <v>110</v>
      </c>
      <c r="B11" s="30" t="s">
        <v>119</v>
      </c>
      <c r="C11" s="30" t="s">
        <v>117</v>
      </c>
      <c r="D11" s="31">
        <v>1700</v>
      </c>
      <c r="E11" s="32">
        <v>1734</v>
      </c>
    </row>
    <row r="12" spans="1:5" x14ac:dyDescent="0.25">
      <c r="A12" s="30" t="s">
        <v>116</v>
      </c>
      <c r="B12" s="30" t="s">
        <v>114</v>
      </c>
      <c r="C12" s="30" t="s">
        <v>112</v>
      </c>
      <c r="D12" s="31">
        <v>2000</v>
      </c>
      <c r="E12" s="32">
        <v>2040</v>
      </c>
    </row>
    <row r="13" spans="1:5" x14ac:dyDescent="0.25">
      <c r="A13" s="30" t="s">
        <v>118</v>
      </c>
      <c r="B13" s="30" t="s">
        <v>114</v>
      </c>
      <c r="C13" s="30" t="s">
        <v>115</v>
      </c>
      <c r="D13" s="31">
        <v>700</v>
      </c>
      <c r="E13" s="32">
        <v>714</v>
      </c>
    </row>
    <row r="14" spans="1:5" x14ac:dyDescent="0.25">
      <c r="A14" s="30" t="s">
        <v>113</v>
      </c>
      <c r="B14" s="30" t="s">
        <v>119</v>
      </c>
      <c r="C14" s="30" t="s">
        <v>112</v>
      </c>
      <c r="D14" s="31">
        <v>1900</v>
      </c>
      <c r="E14" s="32">
        <v>1938</v>
      </c>
    </row>
    <row r="15" spans="1:5" x14ac:dyDescent="0.25">
      <c r="A15" s="30" t="s">
        <v>118</v>
      </c>
      <c r="B15" s="30" t="s">
        <v>114</v>
      </c>
      <c r="C15" s="30" t="s">
        <v>122</v>
      </c>
      <c r="D15" s="31">
        <v>1500</v>
      </c>
      <c r="E15" s="32">
        <v>1560</v>
      </c>
    </row>
    <row r="16" spans="1:5" x14ac:dyDescent="0.25">
      <c r="A16" s="30" t="s">
        <v>113</v>
      </c>
      <c r="B16" s="30" t="s">
        <v>114</v>
      </c>
      <c r="C16" s="30" t="s">
        <v>112</v>
      </c>
      <c r="D16" s="31">
        <v>2000</v>
      </c>
      <c r="E16" s="32">
        <v>2040</v>
      </c>
    </row>
    <row r="17" spans="1:5" x14ac:dyDescent="0.25">
      <c r="A17" s="30" t="s">
        <v>110</v>
      </c>
      <c r="B17" s="30" t="s">
        <v>111</v>
      </c>
      <c r="C17" s="30" t="s">
        <v>112</v>
      </c>
      <c r="D17" s="31">
        <v>1500</v>
      </c>
      <c r="E17" s="32">
        <v>1560</v>
      </c>
    </row>
    <row r="18" spans="1:5" x14ac:dyDescent="0.25">
      <c r="A18" s="30" t="s">
        <v>116</v>
      </c>
      <c r="B18" s="30" t="s">
        <v>114</v>
      </c>
      <c r="C18" s="30" t="s">
        <v>121</v>
      </c>
      <c r="D18" s="31">
        <v>2300</v>
      </c>
      <c r="E18" s="32">
        <v>2392</v>
      </c>
    </row>
    <row r="19" spans="1:5" x14ac:dyDescent="0.25">
      <c r="A19" s="30" t="s">
        <v>116</v>
      </c>
      <c r="B19" s="30" t="s">
        <v>114</v>
      </c>
      <c r="C19" s="30" t="s">
        <v>112</v>
      </c>
      <c r="D19" s="31">
        <v>1900</v>
      </c>
      <c r="E19" s="32">
        <v>1976</v>
      </c>
    </row>
    <row r="20" spans="1:5" x14ac:dyDescent="0.25">
      <c r="A20" s="30" t="s">
        <v>118</v>
      </c>
      <c r="B20" s="30" t="s">
        <v>111</v>
      </c>
      <c r="C20" s="30" t="s">
        <v>122</v>
      </c>
      <c r="D20" s="31">
        <v>1400</v>
      </c>
      <c r="E20" s="32">
        <v>1428</v>
      </c>
    </row>
    <row r="21" spans="1:5" x14ac:dyDescent="0.25">
      <c r="A21" s="30" t="s">
        <v>116</v>
      </c>
      <c r="B21" s="30" t="s">
        <v>111</v>
      </c>
      <c r="C21" s="30" t="s">
        <v>112</v>
      </c>
      <c r="D21" s="31">
        <v>700</v>
      </c>
      <c r="E21" s="32">
        <v>714</v>
      </c>
    </row>
    <row r="22" spans="1:5" x14ac:dyDescent="0.25">
      <c r="A22" s="30" t="s">
        <v>113</v>
      </c>
      <c r="B22" s="30" t="s">
        <v>111</v>
      </c>
      <c r="C22" s="30" t="s">
        <v>112</v>
      </c>
      <c r="D22" s="31">
        <v>2400</v>
      </c>
      <c r="E22" s="32">
        <v>2496</v>
      </c>
    </row>
    <row r="23" spans="1:5" x14ac:dyDescent="0.25">
      <c r="A23" s="30" t="s">
        <v>116</v>
      </c>
      <c r="B23" s="30" t="s">
        <v>111</v>
      </c>
      <c r="C23" s="30" t="s">
        <v>115</v>
      </c>
      <c r="D23" s="31">
        <v>1100</v>
      </c>
      <c r="E23" s="32">
        <v>1144</v>
      </c>
    </row>
    <row r="24" spans="1:5" x14ac:dyDescent="0.25">
      <c r="A24" s="30" t="s">
        <v>118</v>
      </c>
      <c r="B24" s="30" t="s">
        <v>119</v>
      </c>
      <c r="C24" s="30" t="s">
        <v>117</v>
      </c>
      <c r="D24" s="31">
        <v>2300</v>
      </c>
      <c r="E24" s="32">
        <v>2392</v>
      </c>
    </row>
    <row r="25" spans="1:5" x14ac:dyDescent="0.25">
      <c r="A25" s="30" t="s">
        <v>120</v>
      </c>
      <c r="B25" s="30" t="s">
        <v>114</v>
      </c>
      <c r="C25" s="30" t="s">
        <v>121</v>
      </c>
      <c r="D25" s="31">
        <v>2400</v>
      </c>
      <c r="E25" s="32">
        <v>2448</v>
      </c>
    </row>
    <row r="26" spans="1:5" x14ac:dyDescent="0.25">
      <c r="A26" s="30" t="s">
        <v>116</v>
      </c>
      <c r="B26" s="30" t="s">
        <v>111</v>
      </c>
      <c r="C26" s="30" t="s">
        <v>122</v>
      </c>
      <c r="D26" s="31">
        <v>900</v>
      </c>
      <c r="E26" s="32">
        <v>936</v>
      </c>
    </row>
    <row r="27" spans="1:5" x14ac:dyDescent="0.25">
      <c r="A27" s="30" t="s">
        <v>120</v>
      </c>
      <c r="B27" s="30" t="s">
        <v>114</v>
      </c>
      <c r="C27" s="30" t="s">
        <v>121</v>
      </c>
      <c r="D27" s="31">
        <v>1900</v>
      </c>
      <c r="E27" s="32">
        <v>1976</v>
      </c>
    </row>
    <row r="28" spans="1:5" x14ac:dyDescent="0.25">
      <c r="A28" s="30" t="s">
        <v>113</v>
      </c>
      <c r="B28" s="30" t="s">
        <v>114</v>
      </c>
      <c r="C28" s="30" t="s">
        <v>121</v>
      </c>
      <c r="D28" s="31">
        <v>1600</v>
      </c>
      <c r="E28" s="32">
        <v>1632</v>
      </c>
    </row>
    <row r="29" spans="1:5" x14ac:dyDescent="0.25">
      <c r="A29" s="30" t="s">
        <v>118</v>
      </c>
      <c r="B29" s="30" t="s">
        <v>111</v>
      </c>
      <c r="C29" s="30" t="s">
        <v>117</v>
      </c>
      <c r="D29" s="31">
        <v>1900</v>
      </c>
      <c r="E29" s="32">
        <v>1976</v>
      </c>
    </row>
    <row r="30" spans="1:5" x14ac:dyDescent="0.25">
      <c r="A30" s="30" t="s">
        <v>118</v>
      </c>
      <c r="B30" s="30" t="s">
        <v>119</v>
      </c>
      <c r="C30" s="30" t="s">
        <v>112</v>
      </c>
      <c r="D30" s="31">
        <v>2300</v>
      </c>
      <c r="E30" s="32">
        <v>2392</v>
      </c>
    </row>
    <row r="31" spans="1:5" x14ac:dyDescent="0.25">
      <c r="A31" s="30" t="s">
        <v>123</v>
      </c>
      <c r="B31" s="30" t="s">
        <v>111</v>
      </c>
      <c r="C31" s="30" t="s">
        <v>115</v>
      </c>
      <c r="D31" s="31">
        <v>600</v>
      </c>
      <c r="E31" s="32">
        <v>612</v>
      </c>
    </row>
    <row r="32" spans="1:5" x14ac:dyDescent="0.25">
      <c r="A32" s="30" t="s">
        <v>116</v>
      </c>
      <c r="B32" s="30" t="s">
        <v>119</v>
      </c>
      <c r="C32" s="30" t="s">
        <v>115</v>
      </c>
      <c r="D32" s="31">
        <v>700</v>
      </c>
      <c r="E32" s="32">
        <v>728</v>
      </c>
    </row>
    <row r="33" spans="1:5" x14ac:dyDescent="0.25">
      <c r="A33" s="30" t="s">
        <v>123</v>
      </c>
      <c r="B33" s="30" t="s">
        <v>119</v>
      </c>
      <c r="C33" s="30" t="s">
        <v>112</v>
      </c>
      <c r="D33" s="31">
        <v>1800</v>
      </c>
      <c r="E33" s="32">
        <v>1872</v>
      </c>
    </row>
    <row r="34" spans="1:5" x14ac:dyDescent="0.25">
      <c r="A34" s="30" t="s">
        <v>116</v>
      </c>
      <c r="B34" s="30" t="s">
        <v>119</v>
      </c>
      <c r="C34" s="30" t="s">
        <v>121</v>
      </c>
      <c r="D34" s="31">
        <v>1100</v>
      </c>
      <c r="E34" s="32">
        <v>1144</v>
      </c>
    </row>
    <row r="35" spans="1:5" x14ac:dyDescent="0.25">
      <c r="A35" s="30" t="s">
        <v>116</v>
      </c>
      <c r="B35" s="30" t="s">
        <v>119</v>
      </c>
      <c r="C35" s="30" t="s">
        <v>121</v>
      </c>
      <c r="D35" s="31">
        <v>2400</v>
      </c>
      <c r="E35" s="32">
        <v>2448</v>
      </c>
    </row>
    <row r="36" spans="1:5" x14ac:dyDescent="0.25">
      <c r="A36" s="30" t="s">
        <v>110</v>
      </c>
      <c r="B36" s="30" t="s">
        <v>119</v>
      </c>
      <c r="C36" s="30" t="s">
        <v>117</v>
      </c>
      <c r="D36" s="31">
        <v>700</v>
      </c>
      <c r="E36" s="32">
        <v>714</v>
      </c>
    </row>
    <row r="37" spans="1:5" x14ac:dyDescent="0.25">
      <c r="A37" s="30" t="s">
        <v>110</v>
      </c>
      <c r="B37" s="30" t="s">
        <v>119</v>
      </c>
      <c r="C37" s="30" t="s">
        <v>121</v>
      </c>
      <c r="D37" s="31">
        <v>700</v>
      </c>
      <c r="E37" s="32">
        <v>714</v>
      </c>
    </row>
    <row r="38" spans="1:5" x14ac:dyDescent="0.25">
      <c r="A38" s="30" t="s">
        <v>110</v>
      </c>
      <c r="B38" s="30" t="s">
        <v>114</v>
      </c>
      <c r="C38" s="30" t="s">
        <v>122</v>
      </c>
      <c r="D38" s="31">
        <v>1000</v>
      </c>
      <c r="E38" s="32">
        <v>1040</v>
      </c>
    </row>
    <row r="39" spans="1:5" x14ac:dyDescent="0.25">
      <c r="A39" s="30" t="s">
        <v>118</v>
      </c>
      <c r="B39" s="30" t="s">
        <v>119</v>
      </c>
      <c r="C39" s="30" t="s">
        <v>117</v>
      </c>
      <c r="D39" s="31">
        <v>1800</v>
      </c>
      <c r="E39" s="32">
        <v>1836</v>
      </c>
    </row>
    <row r="40" spans="1:5" x14ac:dyDescent="0.25">
      <c r="A40" s="30" t="s">
        <v>110</v>
      </c>
      <c r="B40" s="30" t="s">
        <v>119</v>
      </c>
      <c r="C40" s="30" t="s">
        <v>121</v>
      </c>
      <c r="D40" s="31">
        <v>1700</v>
      </c>
      <c r="E40" s="32">
        <v>1734</v>
      </c>
    </row>
    <row r="41" spans="1:5" x14ac:dyDescent="0.25">
      <c r="A41" s="30" t="s">
        <v>113</v>
      </c>
      <c r="B41" s="30" t="s">
        <v>119</v>
      </c>
      <c r="C41" s="30" t="s">
        <v>112</v>
      </c>
      <c r="D41" s="31">
        <v>700</v>
      </c>
      <c r="E41" s="32">
        <v>728</v>
      </c>
    </row>
    <row r="42" spans="1:5" x14ac:dyDescent="0.25">
      <c r="A42" s="30" t="s">
        <v>110</v>
      </c>
      <c r="B42" s="30" t="s">
        <v>114</v>
      </c>
      <c r="C42" s="30" t="s">
        <v>121</v>
      </c>
      <c r="D42" s="31">
        <v>1200</v>
      </c>
      <c r="E42" s="32">
        <v>1248</v>
      </c>
    </row>
    <row r="43" spans="1:5" x14ac:dyDescent="0.25">
      <c r="A43" s="30" t="s">
        <v>120</v>
      </c>
      <c r="B43" s="30" t="s">
        <v>111</v>
      </c>
      <c r="C43" s="30" t="s">
        <v>122</v>
      </c>
      <c r="D43" s="31">
        <v>2400</v>
      </c>
      <c r="E43" s="32">
        <v>2496</v>
      </c>
    </row>
    <row r="44" spans="1:5" x14ac:dyDescent="0.25">
      <c r="A44" s="30" t="s">
        <v>120</v>
      </c>
      <c r="B44" s="30" t="s">
        <v>119</v>
      </c>
      <c r="C44" s="30" t="s">
        <v>121</v>
      </c>
      <c r="D44" s="31">
        <v>1700</v>
      </c>
      <c r="E44" s="32">
        <v>1734</v>
      </c>
    </row>
    <row r="45" spans="1:5" x14ac:dyDescent="0.25">
      <c r="A45" s="30" t="s">
        <v>113</v>
      </c>
      <c r="B45" s="30" t="s">
        <v>111</v>
      </c>
      <c r="C45" s="30" t="s">
        <v>122</v>
      </c>
      <c r="D45" s="31">
        <v>900</v>
      </c>
      <c r="E45" s="32">
        <v>936</v>
      </c>
    </row>
    <row r="46" spans="1:5" x14ac:dyDescent="0.25">
      <c r="A46" s="30" t="s">
        <v>116</v>
      </c>
      <c r="B46" s="30" t="s">
        <v>111</v>
      </c>
      <c r="C46" s="30" t="s">
        <v>122</v>
      </c>
      <c r="D46" s="31">
        <v>2500</v>
      </c>
      <c r="E46" s="32">
        <v>2600</v>
      </c>
    </row>
    <row r="47" spans="1:5" x14ac:dyDescent="0.25">
      <c r="A47" s="30" t="s">
        <v>110</v>
      </c>
      <c r="B47" s="30" t="s">
        <v>114</v>
      </c>
      <c r="C47" s="30" t="s">
        <v>112</v>
      </c>
      <c r="D47" s="31">
        <v>1800</v>
      </c>
      <c r="E47" s="32">
        <v>1872</v>
      </c>
    </row>
    <row r="48" spans="1:5" x14ac:dyDescent="0.25">
      <c r="A48" s="30" t="s">
        <v>120</v>
      </c>
      <c r="B48" s="30" t="s">
        <v>119</v>
      </c>
      <c r="C48" s="30" t="s">
        <v>115</v>
      </c>
      <c r="D48" s="31">
        <v>2100</v>
      </c>
      <c r="E48" s="32">
        <v>2142</v>
      </c>
    </row>
    <row r="49" spans="1:5" x14ac:dyDescent="0.25">
      <c r="A49" s="30" t="s">
        <v>123</v>
      </c>
      <c r="B49" s="30" t="s">
        <v>114</v>
      </c>
      <c r="C49" s="30" t="s">
        <v>117</v>
      </c>
      <c r="D49" s="31">
        <v>2200</v>
      </c>
      <c r="E49" s="32">
        <v>2288</v>
      </c>
    </row>
    <row r="50" spans="1:5" x14ac:dyDescent="0.25">
      <c r="A50" s="30" t="s">
        <v>120</v>
      </c>
      <c r="B50" s="30" t="s">
        <v>114</v>
      </c>
      <c r="C50" s="30" t="s">
        <v>122</v>
      </c>
      <c r="D50" s="31">
        <v>2100</v>
      </c>
      <c r="E50" s="32">
        <v>2184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1"/>
  <sheetViews>
    <sheetView topLeftCell="A4" workbookViewId="0">
      <selection activeCell="B13" sqref="B13"/>
    </sheetView>
  </sheetViews>
  <sheetFormatPr defaultRowHeight="15" x14ac:dyDescent="0.25"/>
  <cols>
    <col min="1" max="1" width="18.85546875" customWidth="1"/>
    <col min="2" max="2" width="20" customWidth="1"/>
  </cols>
  <sheetData>
    <row r="1" spans="1:4" ht="30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25">
      <c r="A2" s="3" t="s">
        <v>21</v>
      </c>
      <c r="B2" s="3" t="s">
        <v>22</v>
      </c>
      <c r="C2" s="3">
        <v>145</v>
      </c>
      <c r="D2" s="4">
        <v>0.3</v>
      </c>
    </row>
    <row r="3" spans="1:4" x14ac:dyDescent="0.25">
      <c r="A3" s="3" t="s">
        <v>23</v>
      </c>
      <c r="B3" s="3" t="s">
        <v>24</v>
      </c>
      <c r="C3" s="3">
        <v>3.56</v>
      </c>
      <c r="D3" s="4">
        <v>0.4</v>
      </c>
    </row>
    <row r="4" spans="1:4" x14ac:dyDescent="0.25">
      <c r="A4" s="3" t="s">
        <v>25</v>
      </c>
      <c r="B4" s="3" t="s">
        <v>26</v>
      </c>
      <c r="C4" s="3">
        <v>21.45</v>
      </c>
      <c r="D4" s="4">
        <v>0.35</v>
      </c>
    </row>
    <row r="5" spans="1:4" x14ac:dyDescent="0.25">
      <c r="A5" s="3" t="s">
        <v>27</v>
      </c>
      <c r="B5" s="3" t="s">
        <v>28</v>
      </c>
      <c r="C5" s="3">
        <v>5.12</v>
      </c>
      <c r="D5" s="4">
        <v>0.4</v>
      </c>
    </row>
    <row r="6" spans="1:4" x14ac:dyDescent="0.25">
      <c r="A6" s="3" t="s">
        <v>29</v>
      </c>
      <c r="B6" s="3" t="s">
        <v>30</v>
      </c>
      <c r="C6" s="3">
        <v>2.56</v>
      </c>
      <c r="D6" s="4">
        <v>0.45</v>
      </c>
    </row>
    <row r="8" spans="1:4" x14ac:dyDescent="0.25">
      <c r="A8" s="54" t="s">
        <v>31</v>
      </c>
      <c r="B8" s="54"/>
      <c r="C8" s="54"/>
      <c r="D8" s="54"/>
    </row>
    <row r="9" spans="1:4" ht="17.25" x14ac:dyDescent="0.25">
      <c r="A9" s="5" t="s">
        <v>35</v>
      </c>
    </row>
    <row r="11" spans="1:4" x14ac:dyDescent="0.25">
      <c r="A11" t="s">
        <v>32</v>
      </c>
      <c r="B11" t="s">
        <v>21</v>
      </c>
    </row>
    <row r="12" spans="1:4" x14ac:dyDescent="0.25">
      <c r="A12" t="s">
        <v>19</v>
      </c>
      <c r="B12" t="s">
        <v>33</v>
      </c>
    </row>
    <row r="13" spans="1:4" x14ac:dyDescent="0.25">
      <c r="A13" t="s">
        <v>34</v>
      </c>
      <c r="B13" t="s">
        <v>33</v>
      </c>
    </row>
    <row r="22" spans="1:2" x14ac:dyDescent="0.25">
      <c r="A22" t="s">
        <v>36</v>
      </c>
      <c r="B22" t="s">
        <v>21</v>
      </c>
    </row>
    <row r="23" spans="1:2" x14ac:dyDescent="0.25">
      <c r="B23" t="s">
        <v>37</v>
      </c>
    </row>
    <row r="25" spans="1:2" x14ac:dyDescent="0.25">
      <c r="B25" t="s">
        <v>38</v>
      </c>
    </row>
    <row r="26" spans="1:2" x14ac:dyDescent="0.25">
      <c r="B26" t="s">
        <v>39</v>
      </c>
    </row>
    <row r="27" spans="1:2" x14ac:dyDescent="0.25">
      <c r="B27" t="s">
        <v>40</v>
      </c>
    </row>
    <row r="28" spans="1:2" x14ac:dyDescent="0.25">
      <c r="B28" t="s">
        <v>41</v>
      </c>
    </row>
    <row r="29" spans="1:2" x14ac:dyDescent="0.25">
      <c r="B29" t="s">
        <v>42</v>
      </c>
    </row>
    <row r="30" spans="1:2" x14ac:dyDescent="0.25">
      <c r="B30" s="6" t="s">
        <v>43</v>
      </c>
    </row>
    <row r="31" spans="1:2" x14ac:dyDescent="0.25">
      <c r="B31" t="s">
        <v>44</v>
      </c>
    </row>
  </sheetData>
  <mergeCells count="1">
    <mergeCell ref="A8:D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7"/>
  <sheetViews>
    <sheetView workbookViewId="0">
      <selection activeCell="N7" sqref="N7"/>
    </sheetView>
  </sheetViews>
  <sheetFormatPr defaultRowHeight="15" x14ac:dyDescent="0.25"/>
  <cols>
    <col min="3" max="3" width="14.5703125" customWidth="1"/>
    <col min="5" max="8" width="2" customWidth="1"/>
    <col min="9" max="9" width="14.140625" customWidth="1"/>
  </cols>
  <sheetData>
    <row r="1" spans="1:14" x14ac:dyDescent="0.25">
      <c r="A1" s="16" t="s">
        <v>75</v>
      </c>
      <c r="B1" s="17" t="s">
        <v>76</v>
      </c>
      <c r="C1" s="17" t="s">
        <v>77</v>
      </c>
      <c r="D1" s="18" t="s">
        <v>78</v>
      </c>
    </row>
    <row r="2" spans="1:14" x14ac:dyDescent="0.25">
      <c r="A2" s="19">
        <v>12333</v>
      </c>
      <c r="B2" s="20" t="s">
        <v>79</v>
      </c>
      <c r="C2" s="20" t="s">
        <v>80</v>
      </c>
      <c r="D2" s="21">
        <v>4555</v>
      </c>
      <c r="I2" t="s">
        <v>75</v>
      </c>
      <c r="J2">
        <v>12345</v>
      </c>
    </row>
    <row r="3" spans="1:14" x14ac:dyDescent="0.25">
      <c r="A3" s="19">
        <v>12345</v>
      </c>
      <c r="B3" s="20" t="s">
        <v>81</v>
      </c>
      <c r="C3" s="20" t="s">
        <v>82</v>
      </c>
      <c r="D3" s="21">
        <v>4333</v>
      </c>
      <c r="I3" t="s">
        <v>77</v>
      </c>
      <c r="J3" t="s">
        <v>33</v>
      </c>
    </row>
    <row r="4" spans="1:14" x14ac:dyDescent="0.25">
      <c r="A4" s="19">
        <v>12346</v>
      </c>
      <c r="B4" s="20" t="s">
        <v>83</v>
      </c>
      <c r="C4" s="20" t="s">
        <v>84</v>
      </c>
      <c r="D4" s="21">
        <v>2334</v>
      </c>
      <c r="I4" t="s">
        <v>85</v>
      </c>
      <c r="J4" t="s">
        <v>33</v>
      </c>
    </row>
    <row r="5" spans="1:14" x14ac:dyDescent="0.25">
      <c r="A5" s="19">
        <v>12654</v>
      </c>
      <c r="B5" s="20" t="s">
        <v>86</v>
      </c>
      <c r="C5" s="20" t="s">
        <v>84</v>
      </c>
      <c r="D5" s="21">
        <v>8999</v>
      </c>
      <c r="I5" t="s">
        <v>78</v>
      </c>
      <c r="J5" t="s">
        <v>33</v>
      </c>
    </row>
    <row r="6" spans="1:14" x14ac:dyDescent="0.25">
      <c r="A6" s="19">
        <v>14321</v>
      </c>
      <c r="B6" s="20" t="s">
        <v>87</v>
      </c>
      <c r="C6" s="20" t="s">
        <v>82</v>
      </c>
      <c r="D6" s="21">
        <v>2111</v>
      </c>
      <c r="I6" t="s">
        <v>126</v>
      </c>
      <c r="N6" t="s">
        <v>88</v>
      </c>
    </row>
    <row r="7" spans="1:14" x14ac:dyDescent="0.25">
      <c r="A7" s="19">
        <v>23467</v>
      </c>
      <c r="B7" s="20" t="s">
        <v>89</v>
      </c>
      <c r="C7" s="20" t="s">
        <v>82</v>
      </c>
      <c r="D7" s="21">
        <v>3232</v>
      </c>
      <c r="I7" t="s">
        <v>90</v>
      </c>
      <c r="N7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8"/>
  <sheetViews>
    <sheetView workbookViewId="0"/>
  </sheetViews>
  <sheetFormatPr defaultColWidth="15" defaultRowHeight="15" x14ac:dyDescent="0.25"/>
  <cols>
    <col min="1" max="1" width="24.140625" customWidth="1"/>
    <col min="3" max="3" width="6.5703125" customWidth="1"/>
    <col min="4" max="4" width="7.140625" customWidth="1"/>
    <col min="5" max="5" width="10.28515625" customWidth="1"/>
    <col min="6" max="6" width="14.5703125" customWidth="1"/>
  </cols>
  <sheetData>
    <row r="1" spans="1:6" x14ac:dyDescent="0.25">
      <c r="A1" s="7" t="s">
        <v>45</v>
      </c>
      <c r="B1" s="7">
        <v>2000</v>
      </c>
      <c r="D1" s="55" t="s">
        <v>46</v>
      </c>
      <c r="E1" s="55"/>
      <c r="F1" s="55"/>
    </row>
    <row r="2" spans="1:6" x14ac:dyDescent="0.25">
      <c r="A2" s="7" t="s">
        <v>47</v>
      </c>
      <c r="B2" s="7">
        <v>5</v>
      </c>
      <c r="D2" s="7" t="s">
        <v>48</v>
      </c>
      <c r="E2" s="7" t="s">
        <v>49</v>
      </c>
      <c r="F2" s="7" t="s">
        <v>50</v>
      </c>
    </row>
    <row r="3" spans="1:6" x14ac:dyDescent="0.25">
      <c r="A3" s="7" t="s">
        <v>51</v>
      </c>
      <c r="B3" s="8">
        <v>2500</v>
      </c>
      <c r="D3" s="7">
        <v>2</v>
      </c>
      <c r="E3" s="9">
        <f>(1+D3*2.52%)/D3</f>
        <v>0.5252</v>
      </c>
      <c r="F3" s="9">
        <f t="shared" ref="F3:F21" si="0">E3+0.013</f>
        <v>0.53820000000000001</v>
      </c>
    </row>
    <row r="4" spans="1:6" x14ac:dyDescent="0.25">
      <c r="A4" s="7" t="s">
        <v>52</v>
      </c>
      <c r="B4" s="10" t="s">
        <v>53</v>
      </c>
      <c r="D4" s="7">
        <v>3</v>
      </c>
      <c r="E4" s="9">
        <f t="shared" ref="E4:E21" si="1">(1+D4*2.52%)/D4</f>
        <v>0.35853333333333337</v>
      </c>
      <c r="F4" s="9">
        <f t="shared" si="0"/>
        <v>0.37153333333333338</v>
      </c>
    </row>
    <row r="5" spans="1:6" x14ac:dyDescent="0.25">
      <c r="B5" s="11"/>
      <c r="D5" s="7">
        <v>4</v>
      </c>
      <c r="E5" s="9">
        <f t="shared" si="1"/>
        <v>0.2752</v>
      </c>
      <c r="F5" s="9">
        <f t="shared" si="0"/>
        <v>0.28820000000000001</v>
      </c>
    </row>
    <row r="6" spans="1:6" x14ac:dyDescent="0.25">
      <c r="D6" s="7">
        <v>5</v>
      </c>
      <c r="E6" s="9">
        <f t="shared" si="1"/>
        <v>0.22519999999999998</v>
      </c>
      <c r="F6" s="9">
        <f t="shared" si="0"/>
        <v>0.2382</v>
      </c>
    </row>
    <row r="7" spans="1:6" x14ac:dyDescent="0.25">
      <c r="D7" s="7">
        <v>6</v>
      </c>
      <c r="E7" s="9">
        <f t="shared" si="1"/>
        <v>0.19186666666666666</v>
      </c>
      <c r="F7" s="9">
        <f t="shared" si="0"/>
        <v>0.20486666666666667</v>
      </c>
    </row>
    <row r="8" spans="1:6" x14ac:dyDescent="0.25">
      <c r="D8" s="7">
        <v>7</v>
      </c>
      <c r="E8" s="9">
        <f t="shared" si="1"/>
        <v>0.16805714285714288</v>
      </c>
      <c r="F8" s="9">
        <f t="shared" si="0"/>
        <v>0.18105714285714289</v>
      </c>
    </row>
    <row r="9" spans="1:6" x14ac:dyDescent="0.25">
      <c r="D9" s="7">
        <v>8</v>
      </c>
      <c r="E9" s="9">
        <f t="shared" si="1"/>
        <v>0.1502</v>
      </c>
      <c r="F9" s="9">
        <f t="shared" si="0"/>
        <v>0.16320000000000001</v>
      </c>
    </row>
    <row r="10" spans="1:6" x14ac:dyDescent="0.25">
      <c r="D10" s="7">
        <v>9</v>
      </c>
      <c r="E10" s="9">
        <f t="shared" si="1"/>
        <v>0.13631111111111111</v>
      </c>
      <c r="F10" s="9">
        <f t="shared" si="0"/>
        <v>0.14931111111111112</v>
      </c>
    </row>
    <row r="11" spans="1:6" x14ac:dyDescent="0.25">
      <c r="D11" s="7">
        <v>10</v>
      </c>
      <c r="E11" s="9">
        <f t="shared" si="1"/>
        <v>0.12520000000000001</v>
      </c>
      <c r="F11" s="9">
        <f t="shared" si="0"/>
        <v>0.13820000000000002</v>
      </c>
    </row>
    <row r="12" spans="1:6" x14ac:dyDescent="0.25">
      <c r="D12" s="7">
        <v>11</v>
      </c>
      <c r="E12" s="9">
        <f t="shared" si="1"/>
        <v>0.11610909090909093</v>
      </c>
      <c r="F12" s="9">
        <f t="shared" si="0"/>
        <v>0.12910909090909092</v>
      </c>
    </row>
    <row r="13" spans="1:6" x14ac:dyDescent="0.25">
      <c r="D13" s="7">
        <v>12</v>
      </c>
      <c r="E13" s="9">
        <f t="shared" si="1"/>
        <v>0.10853333333333333</v>
      </c>
      <c r="F13" s="9">
        <f t="shared" si="0"/>
        <v>0.12153333333333333</v>
      </c>
    </row>
    <row r="14" spans="1:6" x14ac:dyDescent="0.25">
      <c r="D14" s="7">
        <v>13</v>
      </c>
      <c r="E14" s="9">
        <f t="shared" si="1"/>
        <v>0.10212307692307691</v>
      </c>
      <c r="F14" s="9">
        <f t="shared" si="0"/>
        <v>0.11512307692307691</v>
      </c>
    </row>
    <row r="15" spans="1:6" x14ac:dyDescent="0.25">
      <c r="D15" s="7">
        <v>14</v>
      </c>
      <c r="E15" s="9">
        <f t="shared" si="1"/>
        <v>9.6628571428571425E-2</v>
      </c>
      <c r="F15" s="9">
        <f t="shared" si="0"/>
        <v>0.10962857142857142</v>
      </c>
    </row>
    <row r="16" spans="1:6" x14ac:dyDescent="0.25">
      <c r="D16" s="7">
        <v>15</v>
      </c>
      <c r="E16" s="9">
        <f t="shared" si="1"/>
        <v>9.186666666666668E-2</v>
      </c>
      <c r="F16" s="9">
        <f t="shared" si="0"/>
        <v>0.10486666666666668</v>
      </c>
    </row>
    <row r="17" spans="4:6" x14ac:dyDescent="0.25">
      <c r="D17" s="7">
        <v>16</v>
      </c>
      <c r="E17" s="9">
        <f t="shared" si="1"/>
        <v>8.77E-2</v>
      </c>
      <c r="F17" s="9">
        <f t="shared" si="0"/>
        <v>0.1007</v>
      </c>
    </row>
    <row r="18" spans="4:6" x14ac:dyDescent="0.25">
      <c r="D18" s="7">
        <v>17</v>
      </c>
      <c r="E18" s="9">
        <f t="shared" si="1"/>
        <v>8.4023529411764705E-2</v>
      </c>
      <c r="F18" s="9">
        <f t="shared" si="0"/>
        <v>9.7023529411764703E-2</v>
      </c>
    </row>
    <row r="19" spans="4:6" x14ac:dyDescent="0.25">
      <c r="D19" s="7">
        <v>18</v>
      </c>
      <c r="E19" s="9">
        <f t="shared" si="1"/>
        <v>8.0755555555555553E-2</v>
      </c>
      <c r="F19" s="9">
        <f t="shared" si="0"/>
        <v>9.375555555555555E-2</v>
      </c>
    </row>
    <row r="20" spans="4:6" x14ac:dyDescent="0.25">
      <c r="D20" s="7">
        <v>19</v>
      </c>
      <c r="E20" s="9">
        <f t="shared" si="1"/>
        <v>7.7831578947368432E-2</v>
      </c>
      <c r="F20" s="9">
        <f t="shared" si="0"/>
        <v>9.083157894736843E-2</v>
      </c>
    </row>
    <row r="21" spans="4:6" x14ac:dyDescent="0.25">
      <c r="D21" s="7">
        <v>20</v>
      </c>
      <c r="E21" s="9">
        <f t="shared" si="1"/>
        <v>7.5200000000000003E-2</v>
      </c>
      <c r="F21" s="9">
        <f t="shared" si="0"/>
        <v>8.8200000000000001E-2</v>
      </c>
    </row>
    <row r="48" spans="2:2" x14ac:dyDescent="0.25">
      <c r="B48" s="12">
        <f>IF(VLOOKUP(B2,D2:F21,IF(B3&lt;1500,2,3),FALSE)*B1&gt;B3/3,"SI",VLOOKUP(B2,D2:F21,IF(B3&lt;1500,2,3),FALSE)*B1)</f>
        <v>476.4</v>
      </c>
    </row>
  </sheetData>
  <mergeCells count="1">
    <mergeCell ref="D1:F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6"/>
  <sheetViews>
    <sheetView workbookViewId="0">
      <selection activeCell="C9" sqref="C9"/>
    </sheetView>
  </sheetViews>
  <sheetFormatPr defaultRowHeight="15" x14ac:dyDescent="0.25"/>
  <cols>
    <col min="1" max="1" width="12.42578125" customWidth="1"/>
  </cols>
  <sheetData>
    <row r="1" spans="1:7" x14ac:dyDescent="0.25">
      <c r="A1" s="13" t="s">
        <v>32</v>
      </c>
      <c r="B1" s="13" t="s">
        <v>54</v>
      </c>
      <c r="C1" s="13" t="s">
        <v>55</v>
      </c>
      <c r="D1" s="13" t="s">
        <v>56</v>
      </c>
      <c r="E1" s="13" t="s">
        <v>57</v>
      </c>
      <c r="F1" s="13" t="s">
        <v>58</v>
      </c>
      <c r="G1" s="13" t="s">
        <v>59</v>
      </c>
    </row>
    <row r="2" spans="1:7" x14ac:dyDescent="0.25">
      <c r="A2" s="14" t="s">
        <v>60</v>
      </c>
      <c r="B2" s="7">
        <v>20</v>
      </c>
      <c r="C2" s="7">
        <v>22</v>
      </c>
      <c r="D2" s="7">
        <v>24</v>
      </c>
      <c r="E2" s="7">
        <v>26</v>
      </c>
      <c r="F2" s="7">
        <v>28</v>
      </c>
      <c r="G2" s="7">
        <v>30</v>
      </c>
    </row>
    <row r="3" spans="1:7" x14ac:dyDescent="0.25">
      <c r="A3" s="14" t="s">
        <v>61</v>
      </c>
      <c r="B3" s="7">
        <v>22</v>
      </c>
      <c r="C3" s="7">
        <v>32</v>
      </c>
      <c r="D3" s="7">
        <v>42</v>
      </c>
      <c r="E3" s="7">
        <v>52</v>
      </c>
      <c r="F3" s="7">
        <v>62</v>
      </c>
      <c r="G3" s="7">
        <v>72</v>
      </c>
    </row>
    <row r="5" spans="1:7" x14ac:dyDescent="0.25">
      <c r="A5" t="s">
        <v>64</v>
      </c>
      <c r="B5" t="s">
        <v>60</v>
      </c>
    </row>
    <row r="6" spans="1:7" x14ac:dyDescent="0.25">
      <c r="A6" t="s">
        <v>32</v>
      </c>
      <c r="B6" t="s">
        <v>58</v>
      </c>
    </row>
    <row r="7" spans="1:7" x14ac:dyDescent="0.25">
      <c r="A7" t="s">
        <v>63</v>
      </c>
      <c r="B7">
        <f>HLOOKUP(B6,A1:G3,IF(B5="Janeiro",2,3),0)</f>
        <v>28</v>
      </c>
    </row>
    <row r="9" spans="1:7" x14ac:dyDescent="0.25">
      <c r="C9" s="6" t="s">
        <v>157</v>
      </c>
    </row>
    <row r="36" spans="3:3" x14ac:dyDescent="0.25">
      <c r="C36">
        <f>HLOOKUP(B6,A1:G4,IF(B5="janeiro",2,3),FALSE)</f>
        <v>28</v>
      </c>
    </row>
  </sheetData>
  <dataValidations count="2">
    <dataValidation type="list" allowBlank="1" showInputMessage="1" showErrorMessage="1" sqref="B5" xr:uid="{00000000-0002-0000-0E00-000000000000}">
      <formula1>$A$2:$A$3</formula1>
    </dataValidation>
    <dataValidation type="list" allowBlank="1" showInputMessage="1" showErrorMessage="1" sqref="B6" xr:uid="{00000000-0002-0000-0E00-000001000000}">
      <formula1>$B$1:$G$1</formula1>
    </dataValidation>
  </dataValidation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8"/>
  <sheetViews>
    <sheetView workbookViewId="0">
      <selection activeCell="A12" sqref="A12"/>
    </sheetView>
  </sheetViews>
  <sheetFormatPr defaultRowHeight="15" x14ac:dyDescent="0.25"/>
  <cols>
    <col min="1" max="1" width="12.42578125" customWidth="1"/>
    <col min="10" max="10" width="10.140625" customWidth="1"/>
  </cols>
  <sheetData>
    <row r="1" spans="1:11" x14ac:dyDescent="0.25">
      <c r="A1" s="13" t="s">
        <v>32</v>
      </c>
      <c r="B1" s="13" t="s">
        <v>54</v>
      </c>
      <c r="C1" s="13" t="s">
        <v>55</v>
      </c>
      <c r="D1" s="13" t="s">
        <v>56</v>
      </c>
      <c r="E1" s="13" t="s">
        <v>57</v>
      </c>
      <c r="F1" s="13" t="s">
        <v>58</v>
      </c>
      <c r="G1" s="13" t="s">
        <v>59</v>
      </c>
      <c r="J1" s="15" t="s">
        <v>48</v>
      </c>
      <c r="K1" s="15" t="s">
        <v>65</v>
      </c>
    </row>
    <row r="2" spans="1:11" x14ac:dyDescent="0.25">
      <c r="A2" s="14" t="s">
        <v>60</v>
      </c>
      <c r="B2" s="7">
        <v>20</v>
      </c>
      <c r="C2" s="7">
        <v>22</v>
      </c>
      <c r="D2" s="7">
        <v>24</v>
      </c>
      <c r="E2" s="7">
        <v>26</v>
      </c>
      <c r="F2" s="7">
        <v>28</v>
      </c>
      <c r="G2" s="7">
        <v>30</v>
      </c>
      <c r="J2" t="s">
        <v>60</v>
      </c>
      <c r="K2">
        <v>1</v>
      </c>
    </row>
    <row r="3" spans="1:11" x14ac:dyDescent="0.25">
      <c r="A3" s="14" t="s">
        <v>61</v>
      </c>
      <c r="B3" s="7">
        <v>22</v>
      </c>
      <c r="C3" s="7">
        <v>32</v>
      </c>
      <c r="D3" s="7">
        <v>42</v>
      </c>
      <c r="E3" s="7">
        <v>52</v>
      </c>
      <c r="F3" s="7">
        <v>62</v>
      </c>
      <c r="G3" s="7">
        <v>72</v>
      </c>
      <c r="J3" t="s">
        <v>61</v>
      </c>
      <c r="K3">
        <v>2</v>
      </c>
    </row>
    <row r="4" spans="1:11" x14ac:dyDescent="0.25">
      <c r="A4" s="14" t="s">
        <v>62</v>
      </c>
      <c r="B4" s="7">
        <v>24</v>
      </c>
      <c r="C4" s="7">
        <v>42</v>
      </c>
      <c r="D4" s="7">
        <v>60</v>
      </c>
      <c r="E4" s="7">
        <v>78</v>
      </c>
      <c r="F4" s="7">
        <v>96</v>
      </c>
      <c r="G4" s="7">
        <v>114</v>
      </c>
      <c r="J4" t="s">
        <v>62</v>
      </c>
      <c r="K4">
        <v>3</v>
      </c>
    </row>
    <row r="5" spans="1:11" x14ac:dyDescent="0.25">
      <c r="A5" s="14" t="s">
        <v>66</v>
      </c>
      <c r="B5" s="7">
        <v>26</v>
      </c>
      <c r="C5" s="7">
        <v>52</v>
      </c>
      <c r="D5" s="7">
        <v>78</v>
      </c>
      <c r="E5" s="7">
        <v>104</v>
      </c>
      <c r="F5" s="7">
        <v>130</v>
      </c>
      <c r="G5" s="7">
        <v>156</v>
      </c>
      <c r="J5" t="s">
        <v>66</v>
      </c>
      <c r="K5">
        <v>4</v>
      </c>
    </row>
    <row r="6" spans="1:11" x14ac:dyDescent="0.25">
      <c r="A6" s="14" t="s">
        <v>67</v>
      </c>
      <c r="B6" s="7">
        <v>28</v>
      </c>
      <c r="C6" s="7">
        <v>62</v>
      </c>
      <c r="D6" s="7">
        <v>96</v>
      </c>
      <c r="E6" s="7">
        <v>130</v>
      </c>
      <c r="F6" s="7">
        <v>164</v>
      </c>
      <c r="G6" s="7">
        <v>198</v>
      </c>
      <c r="J6" t="s">
        <v>67</v>
      </c>
      <c r="K6">
        <v>5</v>
      </c>
    </row>
    <row r="7" spans="1:11" x14ac:dyDescent="0.25">
      <c r="A7" s="14" t="s">
        <v>68</v>
      </c>
      <c r="B7" s="7">
        <v>30</v>
      </c>
      <c r="C7" s="7">
        <v>72</v>
      </c>
      <c r="D7" s="7">
        <v>114</v>
      </c>
      <c r="E7" s="7">
        <v>156</v>
      </c>
      <c r="F7" s="7">
        <v>198</v>
      </c>
      <c r="G7" s="7">
        <v>240</v>
      </c>
      <c r="J7" t="s">
        <v>68</v>
      </c>
      <c r="K7">
        <v>6</v>
      </c>
    </row>
    <row r="8" spans="1:11" x14ac:dyDescent="0.25">
      <c r="A8" s="14" t="s">
        <v>69</v>
      </c>
      <c r="B8" s="7">
        <v>32</v>
      </c>
      <c r="C8" s="7">
        <v>82</v>
      </c>
      <c r="D8" s="7">
        <v>132</v>
      </c>
      <c r="E8" s="7">
        <v>182</v>
      </c>
      <c r="F8" s="7">
        <v>232</v>
      </c>
      <c r="G8" s="7">
        <v>282</v>
      </c>
      <c r="J8" t="s">
        <v>69</v>
      </c>
      <c r="K8">
        <v>7</v>
      </c>
    </row>
    <row r="9" spans="1:11" x14ac:dyDescent="0.25">
      <c r="A9" s="14" t="s">
        <v>70</v>
      </c>
      <c r="B9" s="7">
        <v>34</v>
      </c>
      <c r="C9" s="7">
        <v>92</v>
      </c>
      <c r="D9" s="7">
        <v>150</v>
      </c>
      <c r="E9" s="7">
        <v>208</v>
      </c>
      <c r="F9" s="7">
        <v>266</v>
      </c>
      <c r="G9" s="7">
        <v>324</v>
      </c>
      <c r="J9" t="s">
        <v>70</v>
      </c>
      <c r="K9">
        <v>8</v>
      </c>
    </row>
    <row r="10" spans="1:11" x14ac:dyDescent="0.25">
      <c r="A10" s="14" t="s">
        <v>71</v>
      </c>
      <c r="B10" s="7">
        <v>36</v>
      </c>
      <c r="C10" s="7">
        <v>102</v>
      </c>
      <c r="D10" s="7">
        <v>168</v>
      </c>
      <c r="E10" s="7">
        <v>234</v>
      </c>
      <c r="F10" s="7">
        <v>300</v>
      </c>
      <c r="G10" s="7">
        <v>366</v>
      </c>
      <c r="J10" t="s">
        <v>71</v>
      </c>
      <c r="K10">
        <v>9</v>
      </c>
    </row>
    <row r="11" spans="1:11" x14ac:dyDescent="0.25">
      <c r="A11" s="14" t="s">
        <v>72</v>
      </c>
      <c r="B11" s="7">
        <v>38</v>
      </c>
      <c r="C11" s="7">
        <v>112</v>
      </c>
      <c r="D11" s="7">
        <v>186</v>
      </c>
      <c r="E11" s="7">
        <v>260</v>
      </c>
      <c r="F11" s="7">
        <v>334</v>
      </c>
      <c r="G11" s="7">
        <v>408</v>
      </c>
      <c r="J11" t="s">
        <v>72</v>
      </c>
      <c r="K11">
        <v>10</v>
      </c>
    </row>
    <row r="12" spans="1:11" x14ac:dyDescent="0.25">
      <c r="A12" s="14" t="s">
        <v>73</v>
      </c>
      <c r="B12" s="7">
        <v>40</v>
      </c>
      <c r="C12" s="7">
        <v>122</v>
      </c>
      <c r="D12" s="7">
        <v>204</v>
      </c>
      <c r="E12" s="7">
        <v>286</v>
      </c>
      <c r="F12" s="7">
        <v>368</v>
      </c>
      <c r="G12" s="7">
        <v>450</v>
      </c>
      <c r="J12" t="s">
        <v>73</v>
      </c>
      <c r="K12">
        <v>11</v>
      </c>
    </row>
    <row r="13" spans="1:11" x14ac:dyDescent="0.25">
      <c r="A13" s="14" t="s">
        <v>74</v>
      </c>
      <c r="B13" s="7">
        <v>42</v>
      </c>
      <c r="C13" s="7">
        <v>132</v>
      </c>
      <c r="D13" s="7">
        <v>222</v>
      </c>
      <c r="E13" s="7">
        <v>312</v>
      </c>
      <c r="F13" s="7">
        <v>402</v>
      </c>
      <c r="G13" s="7">
        <v>492</v>
      </c>
      <c r="J13" t="s">
        <v>74</v>
      </c>
      <c r="K13">
        <v>12</v>
      </c>
    </row>
    <row r="15" spans="1:11" x14ac:dyDescent="0.25">
      <c r="A15" t="s">
        <v>64</v>
      </c>
      <c r="B15" t="s">
        <v>70</v>
      </c>
      <c r="C15">
        <f>MATCH(B15,A1:A13,0)</f>
        <v>9</v>
      </c>
    </row>
    <row r="16" spans="1:11" x14ac:dyDescent="0.25">
      <c r="A16" t="s">
        <v>32</v>
      </c>
      <c r="B16" t="s">
        <v>55</v>
      </c>
    </row>
    <row r="17" spans="1:3" x14ac:dyDescent="0.25">
      <c r="A17" t="s">
        <v>63</v>
      </c>
      <c r="B17">
        <f>HLOOKUP(B16,A1:G13,MATCH(B15,A1:A13,0),0)</f>
        <v>92</v>
      </c>
    </row>
    <row r="18" spans="1:3" x14ac:dyDescent="0.25">
      <c r="C18" s="6" t="s">
        <v>158</v>
      </c>
    </row>
  </sheetData>
  <dataValidations count="2">
    <dataValidation type="list" allowBlank="1" showInputMessage="1" showErrorMessage="1" sqref="B16" xr:uid="{00000000-0002-0000-0F00-000000000000}">
      <formula1>$B$1:$G$1</formula1>
    </dataValidation>
    <dataValidation type="list" allowBlank="1" showInputMessage="1" showErrorMessage="1" sqref="B15" xr:uid="{00000000-0002-0000-0F00-000001000000}">
      <formula1>$A$2:$A$13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Int()</vt:lpstr>
      <vt:lpstr>MOD</vt:lpstr>
      <vt:lpstr>Truncar()</vt:lpstr>
      <vt:lpstr>Arred()</vt:lpstr>
      <vt:lpstr>EX Int e mod</vt:lpstr>
      <vt:lpstr>Solver</vt:lpstr>
      <vt:lpstr>Ex Solver</vt:lpstr>
      <vt:lpstr>Filtro</vt:lpstr>
      <vt:lpstr>Subtotal</vt:lpstr>
      <vt:lpstr>MinhaTabelaDinamica</vt:lpstr>
      <vt:lpstr>Tabela dinâmica</vt:lpstr>
      <vt:lpstr>Procv()</vt:lpstr>
      <vt:lpstr>Ex PRocv() 1</vt:lpstr>
      <vt:lpstr>EX Procv()</vt:lpstr>
      <vt:lpstr>Proch()</vt:lpstr>
      <vt:lpstr>EX Proch()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Rafael Nunes</cp:lastModifiedBy>
  <dcterms:created xsi:type="dcterms:W3CDTF">2010-04-14T10:22:30Z</dcterms:created>
  <dcterms:modified xsi:type="dcterms:W3CDTF">2019-10-03T04:19:28Z</dcterms:modified>
</cp:coreProperties>
</file>