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<sst xmlns="http://schemas.openxmlformats.org/spreadsheetml/2006/main" count="40" uniqueCount="32">
  <si>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Geschäftsjahr 01</t>
  </si>
  <si>
    <t xml:space="preserve">Geschäftsjahr 02</t>
  </si>
  <si>
    <t xml:space="preserve">Veränderung</t>
  </si>
  <si>
    <t xml:space="preserve">Bertrieb A</t>
  </si>
  <si>
    <t xml:space="preserve">Betrieb B</t>
  </si>
  <si>
    <t xml:space="preserve">Mitarbeiterzahl in Gronau</t>
  </si>
  <si>
    <t xml:space="preserve">Stundenproduktivität</t>
  </si>
  <si>
    <t xml:space="preserve">Jährliche Arbeitsstunden pro Mitarbeiter</t>
  </si>
  <si>
    <t xml:space="preserve">Wirtschaftlichkeit</t>
  </si>
  <si>
    <t xml:space="preserve">Produktionsmenge "Design Pro"</t>
  </si>
  <si>
    <t xml:space="preserve">Eigenkapitalrentabilität</t>
  </si>
  <si>
    <t xml:space="preserve">Durchschnittlich eingesetztes Sachkapital (€)</t>
  </si>
  <si>
    <t xml:space="preserve">Gesamtkapitalrentabilität</t>
  </si>
  <si>
    <t xml:space="preserve">Verkaufpreis je Stück (€)</t>
  </si>
  <si>
    <t xml:space="preserve">Umsatzrentabilität</t>
  </si>
  <si>
    <t xml:space="preserve">Lohnkosten je Stunde einschließlich der Lohnnebenkosten</t>
  </si>
  <si>
    <t xml:space="preserve">Materialkosten je Stück (€)</t>
  </si>
  <si>
    <t xml:space="preserve">Sonstige kosten (ohne Zinsaufwendung) (€)</t>
  </si>
  <si>
    <t xml:space="preserve">Zinsaufwendungen (€)</t>
  </si>
  <si>
    <t xml:space="preserve">Durschscnittliches Eigenkapital (€)</t>
  </si>
  <si>
    <t xml:space="preserve">Durschnittliches Fremdkapital (€)</t>
  </si>
  <si>
    <t xml:space="preserve">Die Lage der Plastic GmbH scheint sich bis auf die
Kapitalproduktivität verbessert zu haben und
sind Nun mit weniger Mitarbeitern besser dran 
als zuvor.</t>
  </si>
  <si>
    <t xml:space="preserve">Firma Plastic GmbH</t>
  </si>
  <si>
    <t xml:space="preserve">Arbeitsproduktivität</t>
  </si>
  <si>
    <t xml:space="preserve">Produktions-/Absatzmenge</t>
  </si>
  <si>
    <t xml:space="preserve">Kapitalproduktivität</t>
  </si>
  <si>
    <t xml:space="preserve">Verkaufserlös pro Stück</t>
  </si>
  <si>
    <t xml:space="preserve">Zahl der Beschäftigten</t>
  </si>
  <si>
    <t xml:space="preserve">Gewinn</t>
  </si>
  <si>
    <t xml:space="preserve">Fixe Kosten (Kf)</t>
  </si>
  <si>
    <t xml:space="preserve">variable Stückkosten (kv)</t>
  </si>
  <si>
    <t xml:space="preserve">Gesamtkapital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</si>
</sst>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€_-;\-* #,##0.00\ _€_-;_-* \-??\ _€_-;_-@_-"/>
    <numFmt numFmtId="166" formatCode="General"/>
    <numFmt numFmtId="167" formatCode="_-* #,##0.000\ _€_-;\-* #,##0.000\ _€_-;_-* \-??\ _€_-;_-@_-"/>
    <numFmt numFmtId="168" formatCode="#,##0.00"/>
    <numFmt numFmtId="169" formatCode="#,##0.00\ [$€-407];[RED]\-#,##0.00\ [$€-407]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" min="1" style="0" width="53.86"/>
    <col collapsed="false" customWidth="true" hidden="false" outlineLevel="0" max="2" min="2" style="0" width="15.42"/>
    <col collapsed="false" customWidth="true" hidden="false" outlineLevel="0" max="3" min="3" style="1" width="17"/>
    <col collapsed="false" customWidth="true" hidden="false" outlineLevel="0" max="4" min="4" style="0" width="13.7"/>
    <col collapsed="false" customWidth="true" hidden="false" outlineLevel="0" max="5" min="5" style="0" width="24"/>
    <col collapsed="false" customWidth="true" hidden="false" outlineLevel="0" max="6" min="6" style="0" width="15.57"/>
    <col collapsed="false" customWidth="true" hidden="false" outlineLevel="0" max="7" min="7" style="0" width="15.23"/>
    <col collapsed="false" customWidth="true" hidden="false" outlineLevel="0" max="8" min="8" style="0" width="12.57"/>
    <col collapsed="false" customWidth="true" hidden="false" outlineLevel="0" max="1025" min="9" style="0" width="10.67"/>
  </cols>
  <sheetData>
    <row r="1" customFormat="false" ht="15" hidden="false" customHeight="false" outlineLevel="0" collapsed="false">
      <c r="B1" s="0" t="s">
        <v>0</v>
      </c>
      <c r="C1" s="1" t="s">
        <v>1</v>
      </c>
      <c r="D1" s="0" t="s">
        <v>2</v>
      </c>
      <c r="F1" s="0" t="s">
        <v>3</v>
      </c>
      <c r="G1" s="0" t="s">
        <v>4</v>
      </c>
      <c r="H1" s="0" t="s">
        <v>2</v>
      </c>
    </row>
    <row r="2" customFormat="false" ht="13.8" hidden="false" customHeight="false" outlineLevel="0" collapsed="false">
      <c r="A2" s="0" t="s">
        <v>5</v>
      </c>
      <c r="B2" s="1" t="n">
        <v>8</v>
      </c>
      <c r="C2" s="1" t="n">
        <v>10</v>
      </c>
      <c r="D2" s="2" t="n">
        <f aca="false">C2-B2</f>
        <v>2</v>
      </c>
      <c r="E2" s="0" t="s">
        <v>6</v>
      </c>
      <c r="F2" s="3" t="n">
        <f aca="false">B$4/(B$3*B$2)</f>
        <v>11.3636363636364</v>
      </c>
      <c r="G2" s="0" t="n">
        <f aca="false">C$4/(C$3*C$2)</f>
        <v>14.1176470588235</v>
      </c>
      <c r="H2" s="0" t="n">
        <f aca="false">(100/F2*G2)-100</f>
        <v>24.2352941176471</v>
      </c>
    </row>
    <row r="3" customFormat="false" ht="15" hidden="false" customHeight="false" outlineLevel="0" collapsed="false">
      <c r="A3" s="0" t="s">
        <v>7</v>
      </c>
      <c r="B3" s="1" t="n">
        <v>1650</v>
      </c>
      <c r="C3" s="1" t="n">
        <v>1700</v>
      </c>
      <c r="D3" s="2" t="n">
        <f aca="false">C3-B3</f>
        <v>50</v>
      </c>
      <c r="E3" s="0" t="s">
        <v>8</v>
      </c>
      <c r="F3" s="4" t="n">
        <f aca="false">(B4*B6)/((B4*B8+B9)+(B2*B3*B7)+B10)</f>
        <v>1.06647707074298</v>
      </c>
      <c r="G3" s="4" t="n">
        <f aca="false">(C4*C6)/((C4*C8+C9)+(C2*C3*C7)+C10)</f>
        <v>1.10769230769231</v>
      </c>
      <c r="H3" s="0" t="n">
        <f aca="false">(100/F3*G3)-100</f>
        <v>3.8646153846154</v>
      </c>
    </row>
    <row r="4" customFormat="false" ht="15" hidden="false" customHeight="false" outlineLevel="0" collapsed="false">
      <c r="A4" s="0" t="s">
        <v>9</v>
      </c>
      <c r="B4" s="1" t="n">
        <v>150000</v>
      </c>
      <c r="C4" s="1" t="n">
        <v>240000</v>
      </c>
      <c r="D4" s="2" t="n">
        <f aca="false">C4-B4</f>
        <v>90000</v>
      </c>
      <c r="E4" s="0" t="s">
        <v>10</v>
      </c>
      <c r="F4" s="2" t="n">
        <f aca="false">(((B$4*B$6)-((B$4*B$8+B$9)+(B$2*B$3*B$7)+B$10))*100)/B$11</f>
        <v>12.4666666666667</v>
      </c>
      <c r="G4" s="2" t="n">
        <f aca="false">(((C4*C6)-((C4*C8+C9)+(C2*C3*C7)+C10))*100)/C11</f>
        <v>28</v>
      </c>
      <c r="H4" s="0" t="n">
        <f aca="false">(100/F4*G4)-100</f>
        <v>124.598930481283</v>
      </c>
    </row>
    <row r="5" customFormat="false" ht="15" hidden="false" customHeight="false" outlineLevel="0" collapsed="false">
      <c r="A5" s="0" t="s">
        <v>11</v>
      </c>
      <c r="B5" s="1" t="n">
        <v>1500000</v>
      </c>
      <c r="C5" s="1" t="n">
        <v>2000000</v>
      </c>
      <c r="D5" s="2" t="n">
        <f aca="false">C5-B5</f>
        <v>500000</v>
      </c>
      <c r="E5" s="0" t="s">
        <v>12</v>
      </c>
      <c r="F5" s="2" t="n">
        <f aca="false">((((B$4*B$6)-((B$4*B$8+B$9)+(B$2*B$3*B$7)+B$10))+B10)*100)/(B11+B12)</f>
        <v>9.675</v>
      </c>
      <c r="G5" s="2" t="n">
        <f aca="false">((((C$4*C$6)-((C$4*C$8+C$9)+(C$2*C$3*C$7)+C$10))+C10)*100)/(C11+C12)</f>
        <v>14.8888888888889</v>
      </c>
      <c r="H5" s="0" t="n">
        <f aca="false">(100/F5*G5)-100</f>
        <v>53.8903244329601</v>
      </c>
    </row>
    <row r="6" customFormat="false" ht="15" hidden="false" customHeight="false" outlineLevel="0" collapsed="false">
      <c r="A6" s="0" t="s">
        <v>13</v>
      </c>
      <c r="B6" s="1" t="n">
        <v>20</v>
      </c>
      <c r="C6" s="1" t="n">
        <v>18</v>
      </c>
      <c r="D6" s="2" t="n">
        <f aca="false">C6-B6</f>
        <v>-2</v>
      </c>
      <c r="E6" s="0" t="s">
        <v>14</v>
      </c>
      <c r="F6" s="2" t="n">
        <f aca="false">(((B$4*B$6)-((B$4*B$8+B$9)+(B$2*B$3*B$7)+B$10))*100)/(B$4*B$6)</f>
        <v>6.23333333333333</v>
      </c>
      <c r="G6" s="2" t="n">
        <f aca="false">(((C$4*C$6)-((C$4*C$8+C$9)+(C$2*C$3*C$7)+C$10))*100)/(C$4*C$6)</f>
        <v>9.72222222222222</v>
      </c>
      <c r="H6" s="0" t="n">
        <f aca="false">(100/F6*G6)-100</f>
        <v>55.9714795008913</v>
      </c>
    </row>
    <row r="7" customFormat="false" ht="15" hidden="false" customHeight="false" outlineLevel="0" collapsed="false">
      <c r="A7" s="0" t="s">
        <v>15</v>
      </c>
      <c r="B7" s="1" t="n">
        <v>48</v>
      </c>
      <c r="C7" s="1" t="n">
        <v>50</v>
      </c>
      <c r="D7" s="2" t="n">
        <f aca="false">C7-B7</f>
        <v>2</v>
      </c>
    </row>
    <row r="8" customFormat="false" ht="15" hidden="false" customHeight="false" outlineLevel="0" collapsed="false">
      <c r="A8" s="0" t="s">
        <v>16</v>
      </c>
      <c r="B8" s="1" t="n">
        <v>10</v>
      </c>
      <c r="C8" s="1" t="n">
        <v>9</v>
      </c>
      <c r="D8" s="2" t="n">
        <f aca="false">C8-B8</f>
        <v>-1</v>
      </c>
    </row>
    <row r="9" customFormat="false" ht="15" hidden="false" customHeight="false" outlineLevel="0" collapsed="false">
      <c r="A9" s="0" t="s">
        <v>17</v>
      </c>
      <c r="B9" s="1" t="n">
        <v>479400</v>
      </c>
      <c r="C9" s="1" t="n">
        <v>640000</v>
      </c>
      <c r="D9" s="2" t="n">
        <f aca="false">C9-B9</f>
        <v>160600</v>
      </c>
    </row>
    <row r="10" customFormat="false" ht="15" hidden="false" customHeight="false" outlineLevel="0" collapsed="false">
      <c r="A10" s="0" t="s">
        <v>18</v>
      </c>
      <c r="B10" s="1" t="n">
        <v>200000</v>
      </c>
      <c r="C10" s="1" t="n">
        <v>250000</v>
      </c>
      <c r="D10" s="2" t="n">
        <f aca="false">C10-B10</f>
        <v>50000</v>
      </c>
    </row>
    <row r="11" customFormat="false" ht="15" hidden="false" customHeight="false" outlineLevel="0" collapsed="false">
      <c r="A11" s="0" t="s">
        <v>19</v>
      </c>
      <c r="B11" s="1" t="n">
        <v>1500000</v>
      </c>
      <c r="C11" s="1" t="n">
        <v>1500000</v>
      </c>
      <c r="D11" s="2" t="n">
        <f aca="false">C11-B11</f>
        <v>0</v>
      </c>
    </row>
    <row r="12" customFormat="false" ht="15" hidden="false" customHeight="false" outlineLevel="0" collapsed="false">
      <c r="A12" s="0" t="s">
        <v>20</v>
      </c>
      <c r="B12" s="1" t="n">
        <v>2500000</v>
      </c>
      <c r="C12" s="1" t="n">
        <v>3000000</v>
      </c>
      <c r="D12" s="2" t="n">
        <f aca="false">C12-B12</f>
        <v>500000</v>
      </c>
    </row>
    <row r="14" customFormat="false" ht="13.8" hidden="false" customHeight="true" outlineLevel="0" collapsed="false">
      <c r="C14" s="0"/>
      <c r="F14" s="0" t="s">
        <v>0</v>
      </c>
      <c r="G14" s="0" t="s">
        <v>1</v>
      </c>
      <c r="I14" s="5" t="s">
        <v>21</v>
      </c>
      <c r="J14" s="5"/>
      <c r="K14" s="5"/>
      <c r="L14" s="5"/>
    </row>
    <row r="15" customFormat="false" ht="13.8" hidden="false" customHeight="false" outlineLevel="0" collapsed="false">
      <c r="A15" s="0" t="s">
        <v>22</v>
      </c>
      <c r="B15" s="0" t="s">
        <v>0</v>
      </c>
      <c r="C15" s="1" t="s">
        <v>1</v>
      </c>
      <c r="E15" s="0" t="s">
        <v>23</v>
      </c>
      <c r="F15" s="0" t="n">
        <f aca="false">B16/B18</f>
        <v>2000</v>
      </c>
      <c r="G15" s="0" t="n">
        <f aca="false">C16/C18</f>
        <v>2750</v>
      </c>
      <c r="I15" s="5"/>
      <c r="J15" s="5"/>
      <c r="K15" s="5"/>
      <c r="L15" s="5"/>
    </row>
    <row r="16" customFormat="false" ht="13.8" hidden="false" customHeight="false" outlineLevel="0" collapsed="false">
      <c r="A16" s="0" t="s">
        <v>24</v>
      </c>
      <c r="B16" s="6" t="n">
        <v>200000</v>
      </c>
      <c r="C16" s="1" t="n">
        <v>220000</v>
      </c>
      <c r="E16" s="0" t="s">
        <v>25</v>
      </c>
      <c r="F16" s="0" t="n">
        <f aca="false">B16/B22</f>
        <v>0.04</v>
      </c>
      <c r="G16" s="0" t="n">
        <f aca="false">C16/C22</f>
        <v>0.0314285714285714</v>
      </c>
      <c r="I16" s="5"/>
      <c r="J16" s="5"/>
      <c r="K16" s="5"/>
      <c r="L16" s="5"/>
    </row>
    <row r="17" customFormat="false" ht="13.8" hidden="false" customHeight="false" outlineLevel="0" collapsed="false">
      <c r="A17" s="0" t="s">
        <v>26</v>
      </c>
      <c r="B17" s="7" t="n">
        <v>30</v>
      </c>
      <c r="C17" s="1" t="n">
        <v>30</v>
      </c>
      <c r="E17" s="0" t="s">
        <v>8</v>
      </c>
      <c r="F17" s="0" t="n">
        <f aca="false">(B16*B17)/(B20+(B16*B21))</f>
        <v>1.09090909090909</v>
      </c>
      <c r="G17" s="0" t="n">
        <f aca="false">(C16*C17)/(C20+(C16*C21))</f>
        <v>1.14583333333333</v>
      </c>
      <c r="I17" s="5"/>
      <c r="J17" s="5"/>
      <c r="K17" s="5"/>
      <c r="L17" s="5"/>
    </row>
    <row r="18" customFormat="false" ht="13.8" hidden="false" customHeight="false" outlineLevel="0" collapsed="false">
      <c r="A18" s="0" t="s">
        <v>27</v>
      </c>
      <c r="B18" s="0" t="n">
        <v>100</v>
      </c>
      <c r="C18" s="1" t="n">
        <v>80</v>
      </c>
      <c r="E18" s="0" t="s">
        <v>12</v>
      </c>
      <c r="F18" s="0" t="n">
        <f aca="false">B19*100/B22</f>
        <v>10</v>
      </c>
      <c r="G18" s="0" t="n">
        <f aca="false">C19*100/C22</f>
        <v>12</v>
      </c>
      <c r="I18" s="5"/>
      <c r="J18" s="5"/>
      <c r="K18" s="5"/>
      <c r="L18" s="5"/>
    </row>
    <row r="19" customFormat="false" ht="13.8" hidden="false" customHeight="false" outlineLevel="0" collapsed="false">
      <c r="A19" s="0" t="s">
        <v>28</v>
      </c>
      <c r="B19" s="7" t="n">
        <v>500000</v>
      </c>
      <c r="C19" s="1" t="n">
        <v>840000</v>
      </c>
      <c r="E19" s="0" t="s">
        <v>14</v>
      </c>
      <c r="F19" s="8" t="n">
        <f aca="false">(B19*100)/(B16*B17)</f>
        <v>8.33333333333333</v>
      </c>
      <c r="G19" s="8" t="n">
        <f aca="false">(C19*100)/(C16*C17)</f>
        <v>12.7272727272727</v>
      </c>
      <c r="I19" s="5"/>
      <c r="J19" s="5"/>
      <c r="K19" s="5"/>
      <c r="L19" s="5"/>
    </row>
    <row r="20" customFormat="false" ht="13.8" hidden="false" customHeight="false" outlineLevel="0" collapsed="false">
      <c r="A20" s="0" t="s">
        <v>29</v>
      </c>
      <c r="B20" s="7" t="n">
        <v>3500000</v>
      </c>
      <c r="C20" s="1" t="n">
        <v>4000000</v>
      </c>
      <c r="I20" s="5"/>
      <c r="J20" s="5"/>
      <c r="K20" s="5"/>
      <c r="L20" s="5"/>
    </row>
    <row r="21" customFormat="false" ht="15" hidden="false" customHeight="false" outlineLevel="0" collapsed="false">
      <c r="A21" s="0" t="s">
        <v>30</v>
      </c>
      <c r="B21" s="7" t="n">
        <v>10</v>
      </c>
      <c r="C21" s="1" t="n">
        <v>8</v>
      </c>
    </row>
    <row r="22" customFormat="false" ht="15" hidden="false" customHeight="false" outlineLevel="0" collapsed="false">
      <c r="A22" s="0" t="s">
        <v>31</v>
      </c>
      <c r="B22" s="7" t="n">
        <v>5000000</v>
      </c>
      <c r="C22" s="1" t="n">
        <v>7000000</v>
      </c>
    </row>
  </sheetData>
  <mergeCells count="1">
    <mergeCell ref="I14:L2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2020-09-07T09:04:36Z</dcterms:created>
  <dc:creator>Boeven_ste</dc:creator>
  <dc:description/>
  <dc:language>de-DE</dc:language>
  <cp:lastModifiedBy/>
  <dcterms:modified xsi:type="dcterms:W3CDTF">2020-09-14T16:11:59Z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