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chool_Project\GVI\Lösungen\"/>
    </mc:Choice>
  </mc:AlternateContent>
  <xr:revisionPtr revIDLastSave="0" documentId="13_ncr:1_{034E6C92-10DF-4283-AD9F-60A86F8ACD01}" xr6:coauthVersionLast="36" xr6:coauthVersionMax="36" xr10:uidLastSave="{00000000-0000-0000-0000-000000000000}"/>
  <bookViews>
    <workbookView xWindow="0" yWindow="0" windowWidth="25200" windowHeight="11775" tabRatio="500" xr2:uid="{00000000-000D-0000-FFFF-FFFF00000000}"/>
  </bookViews>
  <sheets>
    <sheet name="Tabelle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9" i="1" l="1"/>
  <c r="F19" i="1"/>
  <c r="G18" i="1"/>
  <c r="F18" i="1"/>
  <c r="G17" i="1"/>
  <c r="F17" i="1"/>
  <c r="G16" i="1"/>
  <c r="F16" i="1"/>
  <c r="G15" i="1"/>
  <c r="F15" i="1"/>
  <c r="D12" i="1"/>
  <c r="D11" i="1"/>
  <c r="D10" i="1"/>
  <c r="D9" i="1"/>
  <c r="D8" i="1"/>
  <c r="D7" i="1"/>
  <c r="G6" i="1"/>
  <c r="H6" i="1" s="1"/>
  <c r="F6" i="1"/>
  <c r="D6" i="1"/>
  <c r="H5" i="1"/>
  <c r="G5" i="1"/>
  <c r="F5" i="1"/>
  <c r="D5" i="1"/>
  <c r="G4" i="1"/>
  <c r="H4" i="1" s="1"/>
  <c r="F4" i="1"/>
  <c r="D4" i="1"/>
  <c r="G3" i="1"/>
  <c r="H3" i="1" s="1"/>
  <c r="F3" i="1"/>
  <c r="D3" i="1"/>
  <c r="G2" i="1"/>
  <c r="H2" i="1" s="1"/>
  <c r="F2" i="1"/>
  <c r="D2" i="1"/>
</calcChain>
</file>

<file path=xl/sharedStrings.xml><?xml version="1.0" encoding="utf-8"?>
<sst xmlns="http://schemas.openxmlformats.org/spreadsheetml/2006/main" count="41" uniqueCount="33">
  <si>
    <t>Geschäftsjahr 01</t>
  </si>
  <si>
    <t>Geschäftsjahr 02</t>
  </si>
  <si>
    <t>Veränderung</t>
  </si>
  <si>
    <t>Bertrieb A</t>
  </si>
  <si>
    <t>Betrieb B</t>
  </si>
  <si>
    <t>Mitarbeiterzahl in Gronau</t>
  </si>
  <si>
    <t>Stundenproduktivität</t>
  </si>
  <si>
    <t>Jährliche Arbeitsstunden pro Mitarbeiter</t>
  </si>
  <si>
    <t>Wirtschaftlichkeit</t>
  </si>
  <si>
    <t>Produktionsmenge "Design Pro"</t>
  </si>
  <si>
    <t>Eigenkapitalrentabilität</t>
  </si>
  <si>
    <t>Durchschnittlich eingesetztes Sachkapital (€)</t>
  </si>
  <si>
    <t>Gesamtkapitalrentabilität</t>
  </si>
  <si>
    <t>Verkaufpreis je Stück (€)</t>
  </si>
  <si>
    <t>Umsatzrentabilität</t>
  </si>
  <si>
    <t>Lohnkosten je Stunde einschließlich der Lohnnebenkosten</t>
  </si>
  <si>
    <t>Materialkosten je Stück (€)</t>
  </si>
  <si>
    <t>Sonstige kosten (ohne Zinsaufwendung) (€)</t>
  </si>
  <si>
    <t>Zinsaufwendungen (€)</t>
  </si>
  <si>
    <t>Durschscnittliches Eigenkapital (€)</t>
  </si>
  <si>
    <t>Durschnittliches Fremdkapital (€)</t>
  </si>
  <si>
    <t>Die Lage der Plastic GmbH scheint sich bis auf die
Kapitalproduktivität verbessert zu haben und
sind Nun mit weniger Mitarbeitern besser dran 
als zuvor.</t>
  </si>
  <si>
    <t>Firma Plastic GmbH</t>
  </si>
  <si>
    <t>Arbeitsproduktivität</t>
  </si>
  <si>
    <t>Produktions-/Absatzmenge</t>
  </si>
  <si>
    <t>Kapitalproduktivität</t>
  </si>
  <si>
    <t>Verkaufserlös pro Stück</t>
  </si>
  <si>
    <t>Zahl der Beschäftigten</t>
  </si>
  <si>
    <t>Gewinn</t>
  </si>
  <si>
    <t>Fixe Kosten (Kf)</t>
  </si>
  <si>
    <t>variable Stückkosten (kv)</t>
  </si>
  <si>
    <t>Gesamtkapital</t>
  </si>
  <si>
    <t>Die Rentabilität ist weit genug über dem
Zinssatz das es sich lohnt zu produiziern, aber es
ist noch viel luft nach oben da sie weit unter
dem Durchschnitt liegt.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</si>
</sst>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\-??\ _€_-;_-@_-"/>
    <numFmt numFmtId="165" formatCode="_-* #,##0.000\ _€_-;\-* #,##0.000\ _€_-;_-* \-??\ _€_-;_-@_-"/>
    <numFmt numFmtId="166" formatCode="#,##0.00\ [$€-407];[Red]\-#,##0.00\ [$€-407]"/>
    <numFmt numFmtId="173" formatCode="0.0000"/>
    <numFmt numFmtId="174" formatCode="0.00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12">
    <xf numFmtId="0" fontId="0" fillId="0" borderId="0" xfId="0"/>
    <xf numFmtId="0" fontId="0" fillId="0" borderId="0" xfId="0" applyFont="1" applyAlignment="1">
      <alignment horizontal="left" vertical="top" wrapText="1"/>
    </xf>
    <xf numFmtId="164" fontId="0" fillId="0" borderId="0" xfId="1" applyFont="1" applyBorder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173" fontId="0" fillId="0" borderId="0" xfId="0" applyNumberFormat="1"/>
    <xf numFmtId="174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B1" zoomScale="130" zoomScaleNormal="130" workbookViewId="0">
      <selection activeCell="I26" sqref="I26"/>
    </sheetView>
  </sheetViews>
  <sheetFormatPr baseColWidth="10" defaultColWidth="9.140625" defaultRowHeight="15" x14ac:dyDescent="0.25"/>
  <cols>
    <col min="1" max="1" width="53.85546875" customWidth="1"/>
    <col min="2" max="2" width="15.42578125" customWidth="1"/>
    <col min="3" max="3" width="17" style="2" customWidth="1"/>
    <col min="4" max="4" width="13.7109375" customWidth="1"/>
    <col min="5" max="5" width="24" customWidth="1"/>
    <col min="6" max="6" width="15.5703125" customWidth="1"/>
    <col min="7" max="7" width="15.28515625" customWidth="1"/>
    <col min="8" max="8" width="12.5703125" customWidth="1"/>
    <col min="9" max="1025" width="10.7109375" customWidth="1"/>
  </cols>
  <sheetData>
    <row r="1" spans="1:12" x14ac:dyDescent="0.25">
      <c r="B1" t="s">
        <v>0</v>
      </c>
      <c r="C1" s="2" t="s">
        <v>1</v>
      </c>
      <c r="D1" t="s">
        <v>2</v>
      </c>
      <c r="F1" t="s">
        <v>3</v>
      </c>
      <c r="G1" t="s">
        <v>4</v>
      </c>
      <c r="H1" t="s">
        <v>2</v>
      </c>
    </row>
    <row r="2" spans="1:12" x14ac:dyDescent="0.25">
      <c r="A2" t="s">
        <v>5</v>
      </c>
      <c r="B2" s="2">
        <v>8</v>
      </c>
      <c r="C2" s="2">
        <v>10</v>
      </c>
      <c r="D2" s="3">
        <f t="shared" ref="D2:D12" si="0">C2-B2</f>
        <v>2</v>
      </c>
      <c r="E2" t="s">
        <v>6</v>
      </c>
      <c r="F2" s="4">
        <f>B$4/(B$3*B$2)</f>
        <v>11.363636363636363</v>
      </c>
      <c r="G2">
        <f>C$4/(C$3*C$2)</f>
        <v>14.117647058823529</v>
      </c>
      <c r="H2">
        <f>(100/F2*G2)-100</f>
        <v>24.235294117647072</v>
      </c>
    </row>
    <row r="3" spans="1:12" x14ac:dyDescent="0.25">
      <c r="A3" t="s">
        <v>7</v>
      </c>
      <c r="B3" s="2">
        <v>1650</v>
      </c>
      <c r="C3" s="2">
        <v>1700</v>
      </c>
      <c r="D3" s="3">
        <f t="shared" si="0"/>
        <v>50</v>
      </c>
      <c r="E3" t="s">
        <v>8</v>
      </c>
      <c r="F3" s="5">
        <f>(B4*B6)/((B4*B8+B9)+(B2*B3*B7)+B10)</f>
        <v>1.0664770707429789</v>
      </c>
      <c r="G3" s="5">
        <f>(C4*C6)/((C4*C8+C9)+(C2*C3*C7)+C10)</f>
        <v>1.1076923076923078</v>
      </c>
      <c r="H3">
        <f>(100/F3*G3)-100</f>
        <v>3.864615384615405</v>
      </c>
    </row>
    <row r="4" spans="1:12" x14ac:dyDescent="0.25">
      <c r="A4" t="s">
        <v>9</v>
      </c>
      <c r="B4" s="2">
        <v>150000</v>
      </c>
      <c r="C4" s="2">
        <v>240000</v>
      </c>
      <c r="D4" s="3">
        <f t="shared" si="0"/>
        <v>90000</v>
      </c>
      <c r="E4" t="s">
        <v>10</v>
      </c>
      <c r="F4" s="3">
        <f>(((B$4*B$6)-((B$4*B$8+B$9)+(B$2*B$3*B$7)+B$10))*100)/B$11</f>
        <v>12.466666666666667</v>
      </c>
      <c r="G4" s="3">
        <f>(((C4*C6)-((C4*C8+C9)+(C2*C3*C7)+C10))*100)/C11</f>
        <v>28</v>
      </c>
      <c r="H4">
        <f>(100/F4*G4)-100</f>
        <v>124.59893048128342</v>
      </c>
    </row>
    <row r="5" spans="1:12" x14ac:dyDescent="0.25">
      <c r="A5" t="s">
        <v>11</v>
      </c>
      <c r="B5" s="2">
        <v>1500000</v>
      </c>
      <c r="C5" s="2">
        <v>2000000</v>
      </c>
      <c r="D5" s="3">
        <f t="shared" si="0"/>
        <v>500000</v>
      </c>
      <c r="E5" t="s">
        <v>12</v>
      </c>
      <c r="F5" s="3">
        <f>((((B$4*B$6)-((B$4*B$8+B$9)+(B$2*B$3*B$7)+B$10))+B10)*100)/(B11+B12)</f>
        <v>9.6750000000000007</v>
      </c>
      <c r="G5" s="3">
        <f>((((C$4*C$6)-((C$4*C$8+C$9)+(C$2*C$3*C$7)+C$10))+C10)*100)/(C11+C12)</f>
        <v>14.888888888888889</v>
      </c>
      <c r="H5">
        <f>(100/F5*G5)-100</f>
        <v>53.890324432960085</v>
      </c>
    </row>
    <row r="6" spans="1:12" x14ac:dyDescent="0.25">
      <c r="A6" t="s">
        <v>13</v>
      </c>
      <c r="B6" s="2">
        <v>20</v>
      </c>
      <c r="C6" s="2">
        <v>18</v>
      </c>
      <c r="D6" s="3">
        <f t="shared" si="0"/>
        <v>-2</v>
      </c>
      <c r="E6" t="s">
        <v>14</v>
      </c>
      <c r="F6" s="3">
        <f>(((B$4*B$6)-((B$4*B$8+B$9)+(B$2*B$3*B$7)+B$10))*100)/(B$4*B$6)</f>
        <v>6.2333333333333334</v>
      </c>
      <c r="G6" s="3">
        <f>(((C$4*C$6)-((C$4*C$8+C$9)+(C$2*C$3*C$7)+C$10))*100)/(C$4*C$6)</f>
        <v>9.7222222222222214</v>
      </c>
      <c r="H6">
        <f>(100/F6*G6)-100</f>
        <v>55.971479500891263</v>
      </c>
    </row>
    <row r="7" spans="1:12" x14ac:dyDescent="0.25">
      <c r="A7" t="s">
        <v>15</v>
      </c>
      <c r="B7" s="2">
        <v>48</v>
      </c>
      <c r="C7" s="2">
        <v>50</v>
      </c>
      <c r="D7" s="3">
        <f t="shared" si="0"/>
        <v>2</v>
      </c>
    </row>
    <row r="8" spans="1:12" x14ac:dyDescent="0.25">
      <c r="A8" t="s">
        <v>16</v>
      </c>
      <c r="B8" s="2">
        <v>10</v>
      </c>
      <c r="C8" s="2">
        <v>9</v>
      </c>
      <c r="D8" s="3">
        <f t="shared" si="0"/>
        <v>-1</v>
      </c>
    </row>
    <row r="9" spans="1:12" x14ac:dyDescent="0.25">
      <c r="A9" t="s">
        <v>17</v>
      </c>
      <c r="B9" s="2">
        <v>479400</v>
      </c>
      <c r="C9" s="2">
        <v>640000</v>
      </c>
      <c r="D9" s="3">
        <f t="shared" si="0"/>
        <v>160600</v>
      </c>
    </row>
    <row r="10" spans="1:12" x14ac:dyDescent="0.25">
      <c r="A10" t="s">
        <v>18</v>
      </c>
      <c r="B10" s="2">
        <v>200000</v>
      </c>
      <c r="C10" s="2">
        <v>250000</v>
      </c>
      <c r="D10" s="3">
        <f t="shared" si="0"/>
        <v>50000</v>
      </c>
    </row>
    <row r="11" spans="1:12" x14ac:dyDescent="0.25">
      <c r="A11" t="s">
        <v>19</v>
      </c>
      <c r="B11" s="2">
        <v>1500000</v>
      </c>
      <c r="C11" s="2">
        <v>1500000</v>
      </c>
      <c r="D11" s="3">
        <f t="shared" si="0"/>
        <v>0</v>
      </c>
    </row>
    <row r="12" spans="1:12" x14ac:dyDescent="0.25">
      <c r="A12" t="s">
        <v>20</v>
      </c>
      <c r="B12" s="2">
        <v>2500000</v>
      </c>
      <c r="C12" s="2">
        <v>3000000</v>
      </c>
      <c r="D12" s="3">
        <f t="shared" si="0"/>
        <v>500000</v>
      </c>
    </row>
    <row r="14" spans="1:12" ht="13.9" customHeight="1" x14ac:dyDescent="0.25">
      <c r="C14"/>
      <c r="F14" t="s">
        <v>0</v>
      </c>
      <c r="G14" t="s">
        <v>1</v>
      </c>
      <c r="I14" s="1" t="s">
        <v>21</v>
      </c>
      <c r="J14" s="1"/>
      <c r="K14" s="1"/>
      <c r="L14" s="1"/>
    </row>
    <row r="15" spans="1:12" x14ac:dyDescent="0.25">
      <c r="A15" t="s">
        <v>22</v>
      </c>
      <c r="B15" t="s">
        <v>0</v>
      </c>
      <c r="C15" s="2" t="s">
        <v>1</v>
      </c>
      <c r="E15" t="s">
        <v>23</v>
      </c>
      <c r="F15">
        <f>B16/B18</f>
        <v>2000</v>
      </c>
      <c r="G15">
        <f>C16/C18</f>
        <v>2750</v>
      </c>
      <c r="I15" s="1"/>
      <c r="J15" s="1"/>
      <c r="K15" s="1"/>
      <c r="L15" s="1"/>
    </row>
    <row r="16" spans="1:12" x14ac:dyDescent="0.25">
      <c r="A16" t="s">
        <v>24</v>
      </c>
      <c r="B16" s="6">
        <v>200000</v>
      </c>
      <c r="C16" s="2">
        <v>220000</v>
      </c>
      <c r="E16" t="s">
        <v>25</v>
      </c>
      <c r="F16">
        <f>B16/B22</f>
        <v>0.04</v>
      </c>
      <c r="G16" s="8">
        <f>C16/C22</f>
        <v>3.1428571428571431E-2</v>
      </c>
      <c r="I16" s="1"/>
      <c r="J16" s="1"/>
      <c r="K16" s="1"/>
      <c r="L16" s="1"/>
    </row>
    <row r="17" spans="1:12" x14ac:dyDescent="0.25">
      <c r="A17" t="s">
        <v>26</v>
      </c>
      <c r="B17" s="7">
        <v>30</v>
      </c>
      <c r="C17" s="2">
        <v>30</v>
      </c>
      <c r="E17" t="s">
        <v>8</v>
      </c>
      <c r="F17" s="9">
        <f>(B16*B17)/(B20+(B16*B21))</f>
        <v>1.0909090909090908</v>
      </c>
      <c r="G17" s="9">
        <f>(C16*C17)/(C20+(C16*C21))</f>
        <v>1.1458333333333333</v>
      </c>
      <c r="I17" s="1"/>
      <c r="J17" s="1"/>
      <c r="K17" s="1"/>
      <c r="L17" s="1"/>
    </row>
    <row r="18" spans="1:12" x14ac:dyDescent="0.25">
      <c r="A18" t="s">
        <v>27</v>
      </c>
      <c r="B18">
        <v>100</v>
      </c>
      <c r="C18" s="2">
        <v>80</v>
      </c>
      <c r="E18" t="s">
        <v>12</v>
      </c>
      <c r="F18">
        <f>B19*100/B22</f>
        <v>10</v>
      </c>
      <c r="G18">
        <f>C19*100/C22</f>
        <v>12</v>
      </c>
      <c r="I18" s="1"/>
      <c r="J18" s="1"/>
      <c r="K18" s="1"/>
      <c r="L18" s="1"/>
    </row>
    <row r="19" spans="1:12" x14ac:dyDescent="0.25">
      <c r="A19" t="s">
        <v>28</v>
      </c>
      <c r="B19" s="7">
        <v>500000</v>
      </c>
      <c r="C19" s="2">
        <v>840000</v>
      </c>
      <c r="E19" t="s">
        <v>14</v>
      </c>
      <c r="F19" s="9">
        <f>(B19*100)/(B16*B17)</f>
        <v>8.3333333333333339</v>
      </c>
      <c r="G19" s="9">
        <f>(C19*100)/(C16*C17)</f>
        <v>12.727272727272727</v>
      </c>
      <c r="I19" s="1"/>
      <c r="J19" s="1"/>
      <c r="K19" s="1"/>
      <c r="L19" s="1"/>
    </row>
    <row r="20" spans="1:12" x14ac:dyDescent="0.25">
      <c r="A20" t="s">
        <v>29</v>
      </c>
      <c r="B20" s="7">
        <v>3500000</v>
      </c>
      <c r="C20" s="2">
        <v>4000000</v>
      </c>
      <c r="I20" s="1"/>
      <c r="J20" s="1"/>
      <c r="K20" s="1"/>
      <c r="L20" s="1"/>
    </row>
    <row r="21" spans="1:12" x14ac:dyDescent="0.25">
      <c r="A21" t="s">
        <v>30</v>
      </c>
      <c r="B21" s="7">
        <v>10</v>
      </c>
      <c r="C21" s="2">
        <v>8</v>
      </c>
      <c r="I21" s="11" t="s">
        <v>32</v>
      </c>
      <c r="J21" s="10"/>
      <c r="K21" s="10"/>
      <c r="L21" s="10"/>
    </row>
    <row r="22" spans="1:12" x14ac:dyDescent="0.25">
      <c r="A22" t="s">
        <v>31</v>
      </c>
      <c r="B22" s="7">
        <v>5000000</v>
      </c>
      <c r="C22" s="2">
        <v>7000000</v>
      </c>
      <c r="I22" s="10"/>
      <c r="J22" s="10"/>
      <c r="K22" s="10"/>
      <c r="L22" s="10"/>
    </row>
    <row r="23" spans="1:12" x14ac:dyDescent="0.25">
      <c r="I23" s="10"/>
      <c r="J23" s="10"/>
      <c r="K23" s="10"/>
      <c r="L23" s="10"/>
    </row>
    <row r="24" spans="1:12" x14ac:dyDescent="0.25">
      <c r="I24" s="10"/>
      <c r="J24" s="10"/>
      <c r="K24" s="10"/>
      <c r="L24" s="10"/>
    </row>
    <row r="25" spans="1:12" x14ac:dyDescent="0.25">
      <c r="I25" s="10"/>
      <c r="J25" s="10"/>
      <c r="K25" s="10"/>
      <c r="L25" s="10"/>
    </row>
  </sheetData>
  <mergeCells count="2">
    <mergeCell ref="I14:L20"/>
    <mergeCell ref="I21:L25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Boeven_ste</dc:creator>
  <dc:description/>
  <cp:lastModifiedBy>Boeven_ste</cp:lastModifiedBy>
  <cp:revision>1</cp:revision>
  <dcterms:created xsi:type="dcterms:W3CDTF">2020-09-07T09:04:36Z</dcterms:created>
  <dcterms:modified xsi:type="dcterms:W3CDTF">2020-09-21T09:11:57Z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