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3" Type="http://schemas.openxmlformats.org/officeDocument/2006/relationships/extended-properties" Target="docProps/app.xml"/>
  <Relationship Id="rId2" Type="http://schemas.openxmlformats.org/package/2006/relationships/metadata/core-properties" Target="docProps/core.xml"/>
  <Relationship Id="rId1" Type="http://schemas.openxmlformats.org/officeDocument/2006/relationships/officeDocument" Target="xl/workbook.xml"/>
  <Relationship Id="xvbaRibbonId86" Type="http://schemas.microsoft.com/office/2007/relationships/ui/extensibility" Target="customUI/customUI14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Fichas Técnicas\"/>
    </mc:Choice>
  </mc:AlternateContent>
  <bookViews>
    <workbookView showHorizontalScroll="0" xWindow="26130" yWindow="50400" windowWidth="27870" windowHeight="14730"/>
  </bookViews>
  <sheets>
    <sheet name="Ficha Técnica" sheetId="1" r:id="rId1"/>
    <sheet name="Amarrados" sheetId="2" r:id="rId2"/>
    <sheet name="Base de Dados" sheetId="4" r:id="rId3"/>
  </sheets>
  <definedNames>
    <definedName name="amarrados">INDEX(Amarrados!$B:$B,MATCH('Ficha Técnica'!$G$89,Amarrados!$A:$A,0),1)</definedName>
    <definedName name="AMR">INDEX(Amarrados!XCE:XCE,MATCH('Ficha Técnica'!$G$89,Amarrados!XCD:XCD,0),1)</definedName>
    <definedName name="área">STAKEHOLDERS[ÁREA]</definedName>
    <definedName name="_xlnm.Print_Area" localSheetId="0">'Ficha Técnica'!$N$7:$DJ$228</definedName>
    <definedName name="pessoas">STAKEHOLDERS[PESSOA]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81" i="1" l="1"/>
  <c r="V9" i="4" l="1"/>
  <c r="V8" i="4"/>
  <c r="V7" i="4"/>
  <c r="V6" i="4"/>
  <c r="V5" i="4"/>
  <c r="V4" i="4"/>
  <c r="V3" i="4"/>
  <c r="V16" i="4" l="1" a="1"/>
  <c r="V16" i="4" s="1"/>
  <c r="V17" i="4" a="1"/>
  <c r="V17" i="4" s="1"/>
  <c r="V18" i="4" a="1"/>
  <c r="V18" i="4" s="1"/>
  <c r="V19" i="4" a="1"/>
  <c r="V19" i="4" s="1"/>
  <c r="V12" i="4" a="1"/>
  <c r="V12" i="4" s="1"/>
  <c r="BM107" i="1" s="1"/>
  <c r="BD117" i="1" s="1"/>
  <c r="V11" i="4" a="1"/>
  <c r="V11" i="4" s="1"/>
  <c r="BM93" i="1" s="1"/>
  <c r="BD103" i="1" s="1"/>
  <c r="V14" i="4" a="1"/>
  <c r="V14" i="4" s="1"/>
  <c r="BM135" i="1" s="1"/>
  <c r="V13" i="4" a="1"/>
  <c r="V13" i="4" s="1"/>
  <c r="BM121" i="1" s="1"/>
  <c r="CY290" i="1"/>
  <c r="CM290" i="1"/>
  <c r="CA290" i="1"/>
  <c r="BO290" i="1"/>
  <c r="CY286" i="1"/>
  <c r="CM286" i="1"/>
  <c r="CA286" i="1"/>
  <c r="BO286" i="1"/>
  <c r="CY282" i="1"/>
  <c r="CM282" i="1"/>
  <c r="CA282" i="1"/>
  <c r="BO282" i="1"/>
  <c r="CY278" i="1"/>
  <c r="CM278" i="1"/>
  <c r="CA278" i="1"/>
  <c r="BO278" i="1"/>
  <c r="CY274" i="1"/>
  <c r="CM274" i="1"/>
  <c r="CA274" i="1"/>
  <c r="BO274" i="1"/>
  <c r="CY270" i="1"/>
  <c r="CM270" i="1"/>
  <c r="CA270" i="1"/>
  <c r="BO270" i="1"/>
  <c r="CY266" i="1"/>
  <c r="CM266" i="1"/>
  <c r="CA266" i="1"/>
  <c r="BO266" i="1"/>
  <c r="CY262" i="1"/>
  <c r="CM262" i="1"/>
  <c r="CA262" i="1"/>
  <c r="BO262" i="1"/>
  <c r="CY258" i="1"/>
  <c r="CM258" i="1"/>
  <c r="CA258" i="1"/>
  <c r="BO258" i="1"/>
  <c r="CY254" i="1"/>
  <c r="CM254" i="1"/>
  <c r="CA254" i="1"/>
  <c r="BO254" i="1"/>
  <c r="CY250" i="1"/>
  <c r="CM250" i="1"/>
  <c r="CA250" i="1"/>
  <c r="BO250" i="1"/>
  <c r="CY246" i="1"/>
  <c r="CM246" i="1"/>
  <c r="CA246" i="1"/>
  <c r="BO246" i="1"/>
  <c r="CY242" i="1"/>
  <c r="CM242" i="1"/>
  <c r="CA242" i="1"/>
  <c r="BO242" i="1"/>
  <c r="CY238" i="1"/>
  <c r="CM238" i="1"/>
  <c r="CA238" i="1"/>
  <c r="BO238" i="1"/>
  <c r="CA234" i="1"/>
  <c r="CM234" i="1"/>
  <c r="CY234" i="1"/>
  <c r="BO234" i="1"/>
  <c r="Y173" i="1" l="1"/>
  <c r="BD131" i="1"/>
  <c r="BH142" i="1"/>
  <c r="BD145" i="1"/>
  <c r="BD139" i="1"/>
  <c r="AT142" i="1"/>
  <c r="AT128" i="1"/>
  <c r="O3" i="4"/>
  <c r="I92" i="1" l="1"/>
  <c r="CX42" i="1" l="1"/>
  <c r="CO515" i="1" l="1"/>
  <c r="CO512" i="1"/>
  <c r="CR100" i="1" l="1"/>
  <c r="CN100" i="1"/>
  <c r="E90" i="1"/>
  <c r="CO297" i="1"/>
  <c r="CO294" i="1"/>
  <c r="CV96" i="1" l="1"/>
  <c r="I13" i="4"/>
  <c r="D134" i="1"/>
  <c r="J133" i="1"/>
  <c r="J131" i="1"/>
  <c r="J129" i="1"/>
  <c r="J127" i="1"/>
  <c r="J125" i="1"/>
  <c r="J123" i="1"/>
  <c r="J121" i="1"/>
  <c r="I10" i="4" l="1"/>
  <c r="BD125" i="1" s="1"/>
  <c r="J10" i="4"/>
  <c r="BH128" i="1" s="1"/>
  <c r="AT100" i="1"/>
  <c r="BD97" i="1"/>
  <c r="BH100" i="1"/>
  <c r="J134" i="1"/>
  <c r="N220" i="1"/>
  <c r="CY222" i="1" s="1"/>
  <c r="D135" i="1" l="1"/>
  <c r="BO222" i="1"/>
  <c r="CA220" i="1"/>
  <c r="BO220" i="1"/>
  <c r="CA222" i="1"/>
  <c r="CM220" i="1"/>
  <c r="CM222" i="1"/>
  <c r="BI222" i="1"/>
  <c r="Q220" i="1"/>
  <c r="CY220" i="1"/>
  <c r="CV100" i="1"/>
  <c r="F134" i="1" l="1"/>
  <c r="N725" i="1"/>
  <c r="CY722" i="1"/>
  <c r="CM722" i="1"/>
  <c r="CA722" i="1"/>
  <c r="BO722" i="1"/>
  <c r="BI722" i="1"/>
  <c r="CY720" i="1"/>
  <c r="CM720" i="1"/>
  <c r="CA720" i="1"/>
  <c r="BO720" i="1"/>
  <c r="Q720" i="1"/>
  <c r="N720" i="1"/>
  <c r="N502" i="1"/>
  <c r="Q502" i="1"/>
  <c r="BI504" i="1"/>
  <c r="BO504" i="1"/>
  <c r="BO502" i="1"/>
  <c r="CA504" i="1"/>
  <c r="CA502" i="1"/>
  <c r="CM504" i="1"/>
  <c r="CM502" i="1"/>
  <c r="CY504" i="1"/>
  <c r="CY502" i="1"/>
  <c r="N507" i="1"/>
  <c r="N225" i="1"/>
  <c r="CM507" i="1" s="1"/>
  <c r="AT114" i="1" l="1"/>
  <c r="BD111" i="1"/>
  <c r="BH114" i="1"/>
  <c r="BO725" i="1"/>
  <c r="CY727" i="1"/>
  <c r="CA725" i="1"/>
  <c r="CM725" i="1"/>
  <c r="CY725" i="1"/>
  <c r="BI727" i="1"/>
  <c r="BO727" i="1"/>
  <c r="CA727" i="1"/>
  <c r="Q725" i="1"/>
  <c r="CM727" i="1"/>
  <c r="CY507" i="1"/>
  <c r="BI509" i="1"/>
  <c r="BI227" i="1"/>
  <c r="BO509" i="1"/>
  <c r="CA509" i="1"/>
  <c r="BO507" i="1"/>
  <c r="CA507" i="1"/>
  <c r="Q507" i="1"/>
  <c r="CM509" i="1"/>
  <c r="CY509" i="1"/>
  <c r="Q225" i="1"/>
  <c r="CL42" i="1"/>
  <c r="O191" i="1"/>
  <c r="BO227" i="1" l="1"/>
  <c r="CA227" i="1" l="1"/>
  <c r="CM227" i="1"/>
  <c r="CA225" i="1"/>
  <c r="CY225" i="1"/>
  <c r="BO225" i="1"/>
  <c r="CY227" i="1"/>
  <c r="CM225" i="1"/>
  <c r="I116" i="1"/>
  <c r="J116" i="1" s="1"/>
  <c r="I114" i="1"/>
  <c r="J114" i="1" s="1"/>
  <c r="I112" i="1"/>
  <c r="J112" i="1" s="1"/>
  <c r="I110" i="1"/>
  <c r="J110" i="1" s="1"/>
  <c r="I108" i="1"/>
  <c r="J108" i="1" s="1"/>
  <c r="I106" i="1"/>
  <c r="J106" i="1" s="1"/>
  <c r="I104" i="1"/>
  <c r="J104" i="1" s="1"/>
  <c r="I102" i="1"/>
  <c r="I100" i="1"/>
  <c r="J100" i="1" s="1"/>
  <c r="I98" i="1"/>
  <c r="J98" i="1" s="1"/>
  <c r="I96" i="1"/>
  <c r="AZ201" i="1" l="1"/>
  <c r="J96" i="1"/>
  <c r="AZ204" i="1" s="1"/>
  <c r="J102" i="1"/>
  <c r="AZ198" i="1" l="1"/>
  <c r="AZ207" i="1"/>
  <c r="AZ186" i="1"/>
  <c r="AZ210" i="1"/>
  <c r="AZ189" i="1"/>
  <c r="AZ213" i="1"/>
  <c r="DN65" i="1" s="1"/>
  <c r="AZ192" i="1"/>
  <c r="AZ195" i="1"/>
  <c r="CB100" i="1"/>
  <c r="C60" i="1" l="1"/>
  <c r="AN119" i="1"/>
  <c r="AN123" i="1"/>
  <c r="AN128" i="1"/>
  <c r="AG128" i="1"/>
  <c r="Y176" i="1" s="1"/>
  <c r="AG123" i="1"/>
  <c r="AG119" i="1"/>
  <c r="AN114" i="1"/>
  <c r="AG114" i="1"/>
  <c r="CU84" i="1"/>
  <c r="C66" i="1" l="1"/>
  <c r="O182" i="1" s="1"/>
  <c r="P3" i="4"/>
  <c r="CZ65" i="1" s="1"/>
  <c r="G89" i="1"/>
  <c r="D89" i="1" l="1"/>
  <c r="H89" i="1" l="1"/>
  <c r="M42" i="2" l="1"/>
  <c r="N42" i="2" s="1"/>
  <c r="O42" i="2" s="1"/>
  <c r="BS524" i="1" l="1"/>
  <c r="AN524" i="1"/>
  <c r="CI521" i="1"/>
  <c r="BE521" i="1"/>
  <c r="V521" i="1"/>
  <c r="AN306" i="1" l="1"/>
  <c r="V303" i="1" l="1"/>
  <c r="BE303" i="1"/>
  <c r="BS306" i="1"/>
  <c r="CI303" i="1"/>
  <c r="DH7" i="1" l="1"/>
  <c r="DH512" i="1" l="1"/>
  <c r="DH294" i="1"/>
  <c r="DB13" i="1" l="1"/>
  <c r="DB300" i="1" s="1"/>
  <c r="DB518" i="1" l="1"/>
  <c r="DN53" i="1"/>
  <c r="DN59" i="1"/>
  <c r="DN62" i="1"/>
  <c r="DN56" i="1"/>
  <c r="DN50" i="1"/>
  <c r="DN41" i="1"/>
  <c r="DN47" i="1"/>
  <c r="DN44" i="1"/>
  <c r="DN38" i="1"/>
</calcChain>
</file>

<file path=xl/comments1.xml><?xml version="1.0" encoding="utf-8"?>
<comments xmlns="http://schemas.openxmlformats.org/spreadsheetml/2006/main">
  <authors>
    <author>Boff Arthur</author>
  </authors>
  <commentList>
    <comment ref="C7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Seleciona-se o fomato da seção do tubo. Há uma representação de cada lado (A / B) para cada geometria, basta passar o mouse em cima para ver a imagem.</t>
        </r>
      </text>
    </comment>
    <comment ref="C9" authorId="0" shapeId="0">
      <text/>
    </comment>
    <comment ref="C12" authorId="0" shapeId="0">
      <text/>
    </comment>
    <comment ref="C15" authorId="0" shapeId="0">
      <text/>
    </comment>
    <comment ref="C18" authorId="0" shapeId="0">
      <text/>
    </comment>
    <comment ref="DL34" authorId="0" shapeId="0">
      <text>
        <r>
          <rPr>
            <b/>
            <u/>
            <sz val="16"/>
            <color indexed="81"/>
            <rFont val="Segoe UI"/>
            <family val="2"/>
          </rPr>
          <t>Cópia rapida de balão:</t>
        </r>
        <r>
          <rPr>
            <sz val="16"/>
            <color indexed="81"/>
            <rFont val="Segoe UI"/>
            <family val="2"/>
          </rPr>
          <t xml:space="preserve">
Segurar CTRL, clicar sobre o balão desejado e arrastar até a posição. Soltar o botão do mouse e o CTRL por ultimo.</t>
        </r>
      </text>
    </comment>
    <comment ref="C36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o item necessita de rebarba interna removida, conforme restrições abaixo:
1. Materiais FQ e FF acima de 1,50 mm
2. Materiais CZ (Chapa Zincada) – </t>
        </r>
        <r>
          <rPr>
            <u/>
            <sz val="16"/>
            <color indexed="81"/>
            <rFont val="Segoe UI"/>
            <family val="2"/>
          </rPr>
          <t>Não Raspamos</t>
        </r>
        <r>
          <rPr>
            <sz val="16"/>
            <color indexed="81"/>
            <rFont val="Segoe UI"/>
            <family val="2"/>
          </rPr>
          <t xml:space="preserve">.
3. Máquinas:
→F01 NÃO TEM
→F02 TEM
→F03 TEM
→F04 NÃO TEM
→F05 TEM
→F06 NÃO TEM
4. Mais INFO na </t>
        </r>
        <r>
          <rPr>
            <b/>
            <u/>
            <sz val="16"/>
            <color indexed="81"/>
            <rFont val="Segoe UI"/>
            <family val="2"/>
          </rPr>
          <t>IT 3.1.1</t>
        </r>
        <r>
          <rPr>
            <sz val="16"/>
            <color indexed="81"/>
            <rFont val="Segoe UI"/>
            <family val="2"/>
          </rPr>
          <t xml:space="preserve">
</t>
        </r>
        <r>
          <rPr>
            <i/>
            <sz val="16"/>
            <color indexed="81"/>
            <rFont val="Segoe UI"/>
            <family val="2"/>
          </rPr>
          <t>A tabela de tolerância aparece automaticamente.</t>
        </r>
      </text>
    </comment>
    <comment ref="C39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o item tem descarte de emendas. Normalmente todos os tubos que não são "Mão de Obra" terão descarte de emenda (Todos com códigos de 8 digitos são mão-de-obra). Tubos perfurados não tem descarte de emenda.</t>
        </r>
      </text>
    </comment>
    <comment ref="C42" authorId="0" shapeId="0">
      <text>
        <r>
          <rPr>
            <b/>
            <sz val="16"/>
            <color indexed="81"/>
            <rFont val="Arial"/>
            <family val="2"/>
          </rPr>
          <t>Boff Arthur:</t>
        </r>
        <r>
          <rPr>
            <sz val="16"/>
            <color indexed="81"/>
            <rFont val="Arial"/>
            <family val="2"/>
          </rPr>
          <t xml:space="preserve">
Disponivel em:
F01→Não Tem
F02→Tem     IT 4.0.66
F03→Tem     IT 4.0.26
F04→Tem     IT 4.0.27
F05→Tem     IT 4.0.28
F06→Não Tem
F07→Tem     IT 4.0.58
</t>
        </r>
      </text>
    </comment>
    <comment ref="C45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ira marcação "M" interna. 
Disponivel em:
F01→Não Tem
F02→Tem
F03→Tem
F04→Tem
F05→Tem
F06→Não Tem
</t>
        </r>
        <r>
          <rPr>
            <b/>
            <sz val="16"/>
            <color indexed="81"/>
            <rFont val="Segoe UI"/>
            <family val="2"/>
          </rPr>
          <t>Espessura &gt;1,50</t>
        </r>
      </text>
    </comment>
    <comment ref="C51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A frequencia de inspeção deve ser igual para teste de achatamento e teste de expansão (Facilita para produção)</t>
        </r>
      </text>
    </comment>
    <comment ref="I62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Para o teste de expansão é preenchido somente o percentual desejado. A bitola inicial e diametro final são preenchidos automaticamente conforme dados inseridos acima.</t>
        </r>
      </text>
    </comment>
    <comment ref="C78" authorId="0" shapeId="0">
      <text>
        <r>
          <rPr>
            <b/>
            <sz val="16"/>
            <color indexed="81"/>
            <rFont val="Segoe UI"/>
            <family val="2"/>
          </rPr>
          <t xml:space="preserve">Boff Arthur:
</t>
        </r>
        <r>
          <rPr>
            <sz val="16"/>
            <color indexed="81"/>
            <rFont val="Segoe UI"/>
            <family val="2"/>
          </rPr>
          <t>Selecionar o formato do amarrado desejado. Normalmente o amarrado segue o formato do tubo, com exceção dos tubos redondos que usam amarrados hexagonais. Para amarrados retangulares procura-se sempre deixar o amarrado o mais estável possivel, ou seja, em formato quadrado.
Caso o tamanho inserido tenha na base de dados da FT, uma imagem será retornada.</t>
        </r>
        <r>
          <rPr>
            <b/>
            <sz val="16"/>
            <color indexed="81"/>
            <rFont val="Segoe UI"/>
            <family val="2"/>
          </rPr>
          <t xml:space="preserve">
</t>
        </r>
        <r>
          <rPr>
            <b/>
            <u/>
            <sz val="16"/>
            <color indexed="81"/>
            <rFont val="Segoe UI"/>
            <family val="2"/>
          </rPr>
          <t>SEGUIR INFORMAÇÕES DO FICHÃO.</t>
        </r>
      </text>
    </comment>
    <comment ref="D81" authorId="0" shapeId="0">
      <text/>
    </comment>
    <comment ref="C94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Selecionar os instrumentos desejados.</t>
        </r>
      </text>
    </comment>
    <comment ref="C136" authorId="0" shapeId="0">
      <text>
        <r>
          <rPr>
            <b/>
            <sz val="16"/>
            <color indexed="81"/>
            <rFont val="Arial"/>
            <family val="2"/>
          </rPr>
          <t xml:space="preserve">Boff Arthur:
</t>
        </r>
        <r>
          <rPr>
            <sz val="16"/>
            <color indexed="81"/>
            <rFont val="Arial"/>
            <family val="2"/>
          </rPr>
          <t>Esse número é preciso para calculo do tempo de setup On-Line e Off-Line.</t>
        </r>
      </text>
    </comment>
  </commentList>
</comments>
</file>

<file path=xl/sharedStrings.xml><?xml version="1.0" encoding="utf-8"?>
<sst xmlns="http://schemas.openxmlformats.org/spreadsheetml/2006/main" count="548" uniqueCount="262">
  <si>
    <t>-</t>
  </si>
  <si>
    <t>CLIENTE:</t>
  </si>
  <si>
    <t>Ficha Técnica Produto</t>
  </si>
  <si>
    <t>Lote Piloto:</t>
  </si>
  <si>
    <t>Produção</t>
  </si>
  <si>
    <t>Revisão:</t>
  </si>
  <si>
    <t>Página</t>
  </si>
  <si>
    <t>de</t>
  </si>
  <si>
    <t>Data de Criação:</t>
  </si>
  <si>
    <t>CÓDIGO:</t>
  </si>
  <si>
    <t>PROJETO:</t>
  </si>
  <si>
    <t>ESPECIFICAÇÃO DO MATERIAL:</t>
  </si>
  <si>
    <t>APLICAÇÃO:</t>
  </si>
  <si>
    <t>(Nome)</t>
  </si>
  <si>
    <t>Revisado por:</t>
  </si>
  <si>
    <t>DATA:</t>
  </si>
  <si>
    <t>XX/XX/XX</t>
  </si>
  <si>
    <t>Eng. Produto</t>
  </si>
  <si>
    <t>ACINTAMENTO</t>
  </si>
  <si>
    <t>SOLDA</t>
  </si>
  <si>
    <t>Eng. Processo:</t>
  </si>
  <si>
    <t>EMENDAS</t>
  </si>
  <si>
    <t>SIM</t>
  </si>
  <si>
    <t>(</t>
  </si>
  <si>
    <t>)</t>
  </si>
  <si>
    <t>NÃO</t>
  </si>
  <si>
    <t>MARCAÇÃO</t>
  </si>
  <si>
    <t>F01</t>
  </si>
  <si>
    <t xml:space="preserve">Tempo de Setup - </t>
  </si>
  <si>
    <t>Qualidade:</t>
  </si>
  <si>
    <t>Ø Bobina/Impeder/Ferrite: Conforme IT 4.0.24</t>
  </si>
  <si>
    <t>ENFARDAMENTO</t>
  </si>
  <si>
    <t>/</t>
  </si>
  <si>
    <t>PEÇAS POR AMARRADO:</t>
  </si>
  <si>
    <t>HEXAGONAL 10/22</t>
  </si>
  <si>
    <t>HEXAGONAL 11/22</t>
  </si>
  <si>
    <t>HEXAGONAL 10/20</t>
  </si>
  <si>
    <t>HEXAGONAL 8/18</t>
  </si>
  <si>
    <t>HEXAGONAL 9/18</t>
  </si>
  <si>
    <t>HEXAGONAL 8/16</t>
  </si>
  <si>
    <t>HEXAGONAL 7/14</t>
  </si>
  <si>
    <t>HEXAGONAL 8/15</t>
  </si>
  <si>
    <t>HEXAGONAL 6/12</t>
  </si>
  <si>
    <t>HEXAGONAL 5/10</t>
  </si>
  <si>
    <t>HEXAGONAL 8/14</t>
  </si>
  <si>
    <t>HEXAGONAL 6/11</t>
  </si>
  <si>
    <t>HEXAGONAL 9/14</t>
  </si>
  <si>
    <t>HEXAGONAL 5/9</t>
  </si>
  <si>
    <t>HEXAGONAL 6/10</t>
  </si>
  <si>
    <t>HEXAGONAL 5/8</t>
  </si>
  <si>
    <t>HEXAGONAL 4/6</t>
  </si>
  <si>
    <t>HEXAGONAL 3/5</t>
  </si>
  <si>
    <t>HEXAGONAL 3/4</t>
  </si>
  <si>
    <t>HEXAGONAL 4/5</t>
  </si>
  <si>
    <t>HEXAGONAL 2/3</t>
  </si>
  <si>
    <t>padrão de escrita:</t>
  </si>
  <si>
    <t>Corpo de prova de aproximadamente 200mm de comprimento. As amostras sempre deverão ser retiradas após a emenda.</t>
  </si>
  <si>
    <t>Achatamento</t>
  </si>
  <si>
    <t>Expansão</t>
  </si>
  <si>
    <t>Eddy Current:</t>
  </si>
  <si>
    <t>Metalização:</t>
  </si>
  <si>
    <t>Frequencia no Registro de Inspeção:</t>
  </si>
  <si>
    <t>Instrumentos de medição:</t>
  </si>
  <si>
    <t>OBSERVAÇÃO</t>
  </si>
  <si>
    <t>Massa:</t>
  </si>
  <si>
    <t>Largura da tira:</t>
  </si>
  <si>
    <t>Tolerância do Comprimento</t>
  </si>
  <si>
    <t>TESTE DESTRUTIVO:</t>
  </si>
  <si>
    <t>SOLDA:</t>
  </si>
  <si>
    <t>Bobina de Solda:</t>
  </si>
  <si>
    <t>Impeder:</t>
  </si>
  <si>
    <t>Distância do centro da bobina ao centro dos rolos de solda:</t>
  </si>
  <si>
    <t>Abertura do "V" de solda no centro da bobina:</t>
  </si>
  <si>
    <t>Parâmetros orientativos:</t>
  </si>
  <si>
    <t>Tensão anódica:</t>
  </si>
  <si>
    <t>Corrente anódica:</t>
  </si>
  <si>
    <t>QUADRADO 11/11</t>
  </si>
  <si>
    <t>QUADRADO 13/13</t>
  </si>
  <si>
    <t xml:space="preserve">HEXAGONAL BASE/MEIO QUADRADO BASE/ALTURA </t>
  </si>
  <si>
    <t>QUADRADO 10/10</t>
  </si>
  <si>
    <t>QUADRADO 8/8</t>
  </si>
  <si>
    <t>QUADRADO 9/9</t>
  </si>
  <si>
    <t>QUADRADO 7/7</t>
  </si>
  <si>
    <t>QUADRADO 4/4</t>
  </si>
  <si>
    <t>QUADRADO 5/5</t>
  </si>
  <si>
    <t>QUADRADO 3/3</t>
  </si>
  <si>
    <t>F07</t>
  </si>
  <si>
    <t>Formadora de Tubos:</t>
  </si>
  <si>
    <t>LARGURA DA TIRA</t>
  </si>
  <si>
    <t>ESPESSURA DA CHAPA</t>
  </si>
  <si>
    <t>LADO "A"</t>
  </si>
  <si>
    <t>LADO "B"</t>
  </si>
  <si>
    <t>HEXAGONAL</t>
  </si>
  <si>
    <t>QUADRADO</t>
  </si>
  <si>
    <t>REDONDO</t>
  </si>
  <si>
    <t>RETANGULAR</t>
  </si>
  <si>
    <t>OBLONGO</t>
  </si>
  <si>
    <t>FORMATO AMARRADO</t>
  </si>
  <si>
    <t>↑</t>
  </si>
  <si>
    <t>↓</t>
  </si>
  <si>
    <t>Espessura do CORDÃO DE SOLDA RIR</t>
  </si>
  <si>
    <t>CORDÃO RIR</t>
  </si>
  <si>
    <t>METALIZAÇÃO</t>
  </si>
  <si>
    <t>TESTE DE EXPANSÃO</t>
  </si>
  <si>
    <t>TESTE DE ACHATAMENTO</t>
  </si>
  <si>
    <t>DIÂMETRO FINAL</t>
  </si>
  <si>
    <t>BITOLA INICIAL</t>
  </si>
  <si>
    <t>SEÇÃO:</t>
  </si>
  <si>
    <r>
      <rPr>
        <b/>
        <sz val="20"/>
        <color rgb="FFFF3232"/>
        <rFont val="Arial"/>
        <family val="2"/>
      </rPr>
      <t>ELABORADO:</t>
    </r>
    <r>
      <rPr>
        <b/>
        <sz val="20"/>
        <color theme="1"/>
        <rFont val="Arial"/>
        <family val="2"/>
      </rPr>
      <t xml:space="preserve"> </t>
    </r>
    <r>
      <rPr>
        <sz val="20"/>
        <color theme="1"/>
        <rFont val="Arial"/>
        <family val="2"/>
      </rPr>
      <t>Arthur Boff (Engenharia de Produto)</t>
    </r>
  </si>
  <si>
    <t>DESCARTE DE EMENDAS:</t>
  </si>
  <si>
    <t>METALIZADO:</t>
  </si>
  <si>
    <t>EDDY CURRENT:</t>
  </si>
  <si>
    <t>INSTRUMENTOS DE MEDIÇÃO</t>
  </si>
  <si>
    <t>TABELA PARA PREENCHIMENTO DOS BALÕES DE COTAS</t>
  </si>
  <si>
    <t/>
  </si>
  <si>
    <t>EDDY CURRENT</t>
  </si>
  <si>
    <t>O acintamento dos amarrados deve ser efetuado conforme IT 4.0.40</t>
  </si>
  <si>
    <t xml:space="preserve"> - Paquímetro</t>
  </si>
  <si>
    <t xml:space="preserve"> - Micrômetro</t>
  </si>
  <si>
    <t xml:space="preserve"> - Trena</t>
  </si>
  <si>
    <t xml:space="preserve"> - Verificador de Raios</t>
  </si>
  <si>
    <t xml:space="preserve"> - Transferidor de Graus</t>
  </si>
  <si>
    <t xml:space="preserve"> - Mesa de Retilineidade</t>
  </si>
  <si>
    <t xml:space="preserve"> - Esquadro</t>
  </si>
  <si>
    <t>Velocidade Conf.-</t>
  </si>
  <si>
    <t xml:space="preserve">Eddy Current </t>
  </si>
  <si>
    <t>F02</t>
  </si>
  <si>
    <t>F03</t>
  </si>
  <si>
    <t>F04</t>
  </si>
  <si>
    <t>F05</t>
  </si>
  <si>
    <t>F06</t>
  </si>
  <si>
    <t>N</t>
  </si>
  <si>
    <t>S</t>
  </si>
  <si>
    <r>
      <t>Marcação "</t>
    </r>
    <r>
      <rPr>
        <i/>
        <sz val="10"/>
        <color theme="0"/>
        <rFont val="Arial"/>
        <family val="2"/>
      </rPr>
      <t>M"</t>
    </r>
  </si>
  <si>
    <t>Tempo de Setup Formadoras</t>
  </si>
  <si>
    <t>Máquina</t>
  </si>
  <si>
    <t>Geral</t>
  </si>
  <si>
    <t>Parcial</t>
  </si>
  <si>
    <t>Tem?</t>
  </si>
  <si>
    <r>
      <t xml:space="preserve">MARCAÇÃO:
</t>
    </r>
    <r>
      <rPr>
        <sz val="18"/>
        <color theme="1"/>
        <rFont val="Arial"/>
        <family val="2"/>
      </rPr>
      <t>Marcação '</t>
    </r>
    <r>
      <rPr>
        <i/>
        <sz val="18"/>
        <color theme="1"/>
        <rFont val="Arial"/>
        <family val="2"/>
      </rPr>
      <t>M'</t>
    </r>
    <r>
      <rPr>
        <sz val="18"/>
        <color theme="1"/>
        <rFont val="Arial"/>
        <family val="2"/>
      </rPr>
      <t xml:space="preserve"> em baixo relevo.</t>
    </r>
  </si>
  <si>
    <t>FREQUÊNCIA DE TESTE</t>
  </si>
  <si>
    <t>*Imagem meramente ilustrativa.</t>
  </si>
  <si>
    <r>
      <t>NOTA:</t>
    </r>
    <r>
      <rPr>
        <sz val="20"/>
        <color theme="1"/>
        <rFont val="Arial"/>
        <family val="2"/>
      </rPr>
      <t xml:space="preserve"> Para realizar a verificação das dimenções, verificar o número relacionado ao instrumento de medição. Ver tópico "INSTRUMENTOS DE MEDIÇÃO" no campo da Qualidade.</t>
    </r>
    <r>
      <rPr>
        <u/>
        <sz val="20"/>
        <color theme="1"/>
        <rFont val="Arial"/>
        <family val="2"/>
      </rPr>
      <t xml:space="preserve"> </t>
    </r>
  </si>
  <si>
    <t>RIR</t>
  </si>
  <si>
    <t>IT</t>
  </si>
  <si>
    <t>IT 4.0.26</t>
  </si>
  <si>
    <t>IT 4.0.27</t>
  </si>
  <si>
    <t>IT 4.0.28</t>
  </si>
  <si>
    <t>IT 4.0.58</t>
  </si>
  <si>
    <t>IT 4.0.66</t>
  </si>
  <si>
    <t>RETANGULAR 12/24</t>
  </si>
  <si>
    <t>RETANGULAR 10/14</t>
  </si>
  <si>
    <t>RETANGULAR 7/17</t>
  </si>
  <si>
    <t>RETANGULAR 9/12</t>
  </si>
  <si>
    <t>RETANGULAR 7/14</t>
  </si>
  <si>
    <t>RETANGULAR 8/11</t>
  </si>
  <si>
    <t>RETANGULAR 8/10</t>
  </si>
  <si>
    <t>RETANGULAR 9/17</t>
  </si>
  <si>
    <t>RETANGULAR 10/16</t>
  </si>
  <si>
    <t>RETANGULAR 4/16</t>
  </si>
  <si>
    <t>RETANGULAR 6/12</t>
  </si>
  <si>
    <t>RETANGULAR 6/13</t>
  </si>
  <si>
    <t>RETANGULAR 6/9</t>
  </si>
  <si>
    <t>RETANGULAR 7/10</t>
  </si>
  <si>
    <t>RETANGULAR 7/9</t>
  </si>
  <si>
    <t>RETANGULAR 4/12</t>
  </si>
  <si>
    <t>RETANGULAR 7/12</t>
  </si>
  <si>
    <t>RETANGULAR 6/8</t>
  </si>
  <si>
    <t>RETANGULAR 6/7</t>
  </si>
  <si>
    <t>RETANGULAR 5/7</t>
  </si>
  <si>
    <t>RETANGULAR 4/9</t>
  </si>
  <si>
    <t>RETANGULAR 6/10</t>
  </si>
  <si>
    <t>RETANGULAR 5/9</t>
  </si>
  <si>
    <t>RETANGULAR 4/7</t>
  </si>
  <si>
    <t>RETANGULAR 3/4</t>
  </si>
  <si>
    <t>RETANGULAR 4/6</t>
  </si>
  <si>
    <t>RETANGULAR 4/5</t>
  </si>
  <si>
    <t>RETANGULAR 8/9</t>
  </si>
  <si>
    <t>RETANGULAR 5/10</t>
  </si>
  <si>
    <t>RETANGULAR 7/18</t>
  </si>
  <si>
    <t>RETANGULAR 6/17</t>
  </si>
  <si>
    <t>RETANGULAR 6/16</t>
  </si>
  <si>
    <t>RETANGULAR 3/6</t>
  </si>
  <si>
    <t>RETANGULAR 3/5</t>
  </si>
  <si>
    <t>RETANGULAR 2/4</t>
  </si>
  <si>
    <t>RETANGULAR 2/3</t>
  </si>
  <si>
    <t>RETANGULAR 3/2</t>
  </si>
  <si>
    <t>COLOCAR OS DADOS DAS REVISÕES NA TABELA ABAIXO</t>
  </si>
  <si>
    <t>HEXAGONAL 13/24</t>
  </si>
  <si>
    <t>Alterado Por:</t>
  </si>
  <si>
    <t>CENTRO DE TRABALHO</t>
  </si>
  <si>
    <t>FORMADORA 1</t>
  </si>
  <si>
    <t>FORMADORA 2</t>
  </si>
  <si>
    <t>FORMADORA 3</t>
  </si>
  <si>
    <t>FORMADORA 4</t>
  </si>
  <si>
    <t>FORMADORA 5</t>
  </si>
  <si>
    <t>FORMADORA 6</t>
  </si>
  <si>
    <t>FORMADORA 7</t>
  </si>
  <si>
    <t xml:space="preserve"> +D1?</t>
  </si>
  <si>
    <t>QUAIS?</t>
  </si>
  <si>
    <t xml:space="preserve"> -</t>
  </si>
  <si>
    <t>NÚMERO DE ESTÁGIOS?</t>
  </si>
  <si>
    <t>F07?</t>
  </si>
  <si>
    <t>NÚMERO DE ESTÁGIOS</t>
  </si>
  <si>
    <t>2</t>
  </si>
  <si>
    <t>On-Line</t>
  </si>
  <si>
    <t>Off-Line</t>
  </si>
  <si>
    <t>BASE</t>
  </si>
  <si>
    <t>TOPO</t>
  </si>
  <si>
    <t>1 teste de tira/tira ou de hora/hora, o que ocorrer primeiro</t>
  </si>
  <si>
    <t>Criada Ficha Técnica</t>
  </si>
  <si>
    <t>Retangular XX x XX mm (Base x altura - medidas internas)</t>
  </si>
  <si>
    <t>XX x XXX mm (Ø x comprimento)</t>
  </si>
  <si>
    <t>Aproximadamente XXX mm</t>
  </si>
  <si>
    <t>Aproximadamente XX mm</t>
  </si>
  <si>
    <t>XX KV</t>
  </si>
  <si>
    <t>XX A</t>
  </si>
  <si>
    <t>Para velocidade de XX m/min, considerar como valor de partida o que segue abaixo:</t>
  </si>
  <si>
    <t>Método de Inspeção Dimensional</t>
  </si>
  <si>
    <t>Testes Destrutivos</t>
  </si>
  <si>
    <t xml:space="preserve">- Seguir conforme Descrito na IT.6.1.1.
</t>
  </si>
  <si>
    <t xml:space="preserve"> - Calibre de Folga</t>
  </si>
  <si>
    <t>Retilineidade máx.:</t>
  </si>
  <si>
    <t>Torção máx.:</t>
  </si>
  <si>
    <t>TORÇÃO MÁX.</t>
  </si>
  <si>
    <t>BITOLA</t>
  </si>
  <si>
    <t>TOL.</t>
  </si>
  <si>
    <t>RANGE</t>
  </si>
  <si>
    <t>STAKEHOLDERS</t>
  </si>
  <si>
    <t>PESSOA</t>
  </si>
  <si>
    <t>ÁREA</t>
  </si>
  <si>
    <t>Arthur Boff</t>
  </si>
  <si>
    <t>Luis Afonso</t>
  </si>
  <si>
    <t>Cristian Garcia</t>
  </si>
  <si>
    <t>Fernando Lemos</t>
  </si>
  <si>
    <t>Rafael Testolin</t>
  </si>
  <si>
    <t>Tiago dos Santos</t>
  </si>
  <si>
    <t>Cristine Visioli</t>
  </si>
  <si>
    <t>Carlos Vieceli</t>
  </si>
  <si>
    <t>Eng. Processo</t>
  </si>
  <si>
    <t>Jonas Greff</t>
  </si>
  <si>
    <t>Tiago Rodrigues</t>
  </si>
  <si>
    <t>Douglas Serafin</t>
  </si>
  <si>
    <t>Joel Hoffmann</t>
  </si>
  <si>
    <t>Cesar Ulian</t>
  </si>
  <si>
    <t>Qualidade</t>
  </si>
  <si>
    <t>Sabrina Bergamin</t>
  </si>
  <si>
    <t>Bibiana Dall Alba</t>
  </si>
  <si>
    <t>Heribeto Rietta</t>
  </si>
  <si>
    <t>Juliano Bet</t>
  </si>
  <si>
    <t>Guilherme Pezzi</t>
  </si>
  <si>
    <t>Claudino Klein</t>
  </si>
  <si>
    <t>Máquinas de Produ.</t>
  </si>
  <si>
    <t>Selecionado?</t>
  </si>
  <si>
    <t>1° Máquina</t>
  </si>
  <si>
    <t>2° Máquina</t>
  </si>
  <si>
    <t>3° Máquina</t>
  </si>
  <si>
    <t>4° Máquina</t>
  </si>
  <si>
    <t>1° IT</t>
  </si>
  <si>
    <t>2° IT</t>
  </si>
  <si>
    <t>3° IT</t>
  </si>
  <si>
    <t>4°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</si>
</sst>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0"/>
    <numFmt numFmtId="165" formatCode="#.00\ &quot;Horas&quot;"/>
    <numFmt numFmtId="166" formatCode="0.0"/>
    <numFmt numFmtId="167" formatCode="0.000\ &quot;Kg/m&quot;"/>
    <numFmt numFmtId="168" formatCode="0\ &quot;mm&quot;"/>
    <numFmt numFmtId="169" formatCode="\(@\)"/>
    <numFmt numFmtId="170" formatCode="0.0\ &quot;mm/m&quot;"/>
  </numFmts>
  <fonts count="69" x14ac:knownFonts="1">
    <font>
      <sz val="10"/>
      <color theme="1"/>
      <name val="Arial"/>
      <family val="2"/>
    </font>
    <font>
      <sz val="45"/>
      <color theme="1"/>
      <name val="Arial"/>
      <family val="2"/>
    </font>
    <font>
      <sz val="20"/>
      <color theme="1"/>
      <name val="Arial"/>
      <family val="2"/>
    </font>
    <font>
      <sz val="30"/>
      <color theme="1"/>
      <name val="Arial"/>
      <family val="2"/>
    </font>
    <font>
      <b/>
      <sz val="20"/>
      <color theme="1"/>
      <name val="Arial"/>
      <family val="2"/>
    </font>
    <font>
      <sz val="30"/>
      <color theme="1"/>
      <name val="voestalpine Medium"/>
      <family val="2"/>
    </font>
    <font>
      <sz val="57"/>
      <color theme="1"/>
      <name val="voestalpine Medium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  <font>
      <u/>
      <sz val="34"/>
      <color theme="1"/>
      <name val="Arial"/>
      <family val="2"/>
    </font>
    <font>
      <u/>
      <sz val="28"/>
      <color theme="1"/>
      <name val="Arial"/>
      <family val="2"/>
    </font>
    <font>
      <u/>
      <sz val="30"/>
      <color theme="1"/>
      <name val="Arial"/>
      <family val="2"/>
    </font>
    <font>
      <sz val="30"/>
      <color theme="0"/>
      <name val="Arial"/>
      <family val="2"/>
    </font>
    <font>
      <sz val="43"/>
      <color theme="1"/>
      <name val="Arial"/>
      <family val="2"/>
    </font>
    <font>
      <sz val="48"/>
      <color theme="1"/>
      <name val="Arial"/>
      <family val="2"/>
    </font>
    <font>
      <sz val="48"/>
      <color theme="0"/>
      <name val="Arial"/>
      <family val="2"/>
    </font>
    <font>
      <b/>
      <sz val="20"/>
      <color theme="1"/>
      <name val="voestalpine"/>
      <family val="2"/>
    </font>
    <font>
      <sz val="72"/>
      <color theme="1"/>
      <name val="Arial"/>
      <family val="2"/>
    </font>
    <font>
      <sz val="24"/>
      <color theme="1"/>
      <name val="Arial"/>
      <family val="2"/>
    </font>
    <font>
      <sz val="23"/>
      <color theme="1"/>
      <name val="Arial"/>
      <family val="2"/>
    </font>
    <font>
      <u/>
      <sz val="20"/>
      <color theme="1"/>
      <name val="Arial"/>
      <family val="2"/>
    </font>
    <font>
      <u/>
      <sz val="36"/>
      <color theme="1"/>
      <name val="Arial"/>
      <family val="2"/>
    </font>
    <font>
      <b/>
      <u/>
      <sz val="30"/>
      <color theme="1"/>
      <name val="Arial"/>
      <family val="2"/>
    </font>
    <font>
      <sz val="12"/>
      <color theme="1"/>
      <name val="Arial"/>
      <family val="2"/>
    </font>
    <font>
      <sz val="26"/>
      <color theme="1"/>
      <name val="voestalpine"/>
      <family val="2"/>
    </font>
    <font>
      <u/>
      <sz val="29"/>
      <color theme="1"/>
      <name val="Arial"/>
      <family val="2"/>
    </font>
    <font>
      <sz val="20"/>
      <color theme="1"/>
      <name val="voestalpine"/>
      <family val="2"/>
    </font>
    <font>
      <sz val="40"/>
      <color theme="0" tint="-0.34998626667073579"/>
      <name val="Arial"/>
      <family val="2"/>
    </font>
    <font>
      <u/>
      <sz val="16"/>
      <color theme="1"/>
      <name val="voestalpine"/>
      <family val="2"/>
    </font>
    <font>
      <sz val="18"/>
      <color theme="1"/>
      <name val="voestalpine"/>
      <family val="2"/>
    </font>
    <font>
      <sz val="16"/>
      <color theme="1"/>
      <name val="voestalpine"/>
      <family val="2"/>
    </font>
    <font>
      <sz val="15"/>
      <color theme="1"/>
      <name val="voestalpine"/>
      <family val="2"/>
    </font>
    <font>
      <sz val="18"/>
      <color theme="0" tint="-0.34998626667073579"/>
      <name val="voestalpine"/>
      <family val="2"/>
    </font>
    <font>
      <sz val="10"/>
      <color theme="0" tint="-0.34998626667073579"/>
      <name val="Arial"/>
      <family val="2"/>
    </font>
    <font>
      <sz val="16"/>
      <color theme="0" tint="-0.34998626667073579"/>
      <name val="voestalpine"/>
      <family val="2"/>
    </font>
    <font>
      <sz val="14"/>
      <color theme="1"/>
      <name val="voestalpine"/>
      <family val="2"/>
    </font>
    <font>
      <sz val="12"/>
      <color theme="0" tint="-0.34998626667073579"/>
      <name val="Arial"/>
      <family val="2"/>
    </font>
    <font>
      <b/>
      <sz val="36"/>
      <color theme="1"/>
      <name val="Arial"/>
      <family val="2"/>
    </font>
    <font>
      <b/>
      <sz val="30"/>
      <color theme="1"/>
      <name val="Arial"/>
      <family val="2"/>
    </font>
    <font>
      <b/>
      <sz val="72"/>
      <color theme="0"/>
      <name val="Arial"/>
      <family val="2"/>
    </font>
    <font>
      <sz val="23"/>
      <color theme="1"/>
      <name val="voestalpine"/>
      <family val="2"/>
    </font>
    <font>
      <sz val="28"/>
      <color theme="1"/>
      <name val="voestalpine"/>
      <family val="2"/>
    </font>
    <font>
      <sz val="19"/>
      <color theme="0" tint="-0.34998626667073579"/>
      <name val="voestalpine"/>
      <family val="2"/>
    </font>
    <font>
      <sz val="15"/>
      <color theme="0" tint="-0.34998626667073579"/>
      <name val="voestalpine"/>
      <family val="2"/>
    </font>
    <font>
      <i/>
      <u/>
      <sz val="34"/>
      <color rgb="FFFF0000"/>
      <name val="Arial"/>
      <family val="2"/>
    </font>
    <font>
      <b/>
      <sz val="20"/>
      <color rgb="FFFF3232"/>
      <name val="Arial"/>
      <family val="2"/>
    </font>
    <font>
      <sz val="28"/>
      <color theme="1"/>
      <name val="Arial"/>
      <family val="2"/>
    </font>
    <font>
      <sz val="5"/>
      <color theme="0" tint="-0.34998626667073579"/>
      <name val="Arial"/>
      <family val="2"/>
    </font>
    <font>
      <sz val="5"/>
      <color theme="0" tint="-0.34998626667073579"/>
      <name val="voestalpine"/>
      <family val="2"/>
    </font>
    <font>
      <sz val="16"/>
      <color indexed="81"/>
      <name val="Segoe UI"/>
      <family val="2"/>
    </font>
    <font>
      <b/>
      <sz val="16"/>
      <color indexed="81"/>
      <name val="Segoe UI"/>
      <family val="2"/>
    </font>
    <font>
      <sz val="29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u/>
      <sz val="16"/>
      <color indexed="81"/>
      <name val="Segoe UI"/>
      <family val="2"/>
    </font>
    <font>
      <sz val="18"/>
      <color theme="1"/>
      <name val="Arial"/>
      <family val="2"/>
    </font>
    <font>
      <i/>
      <sz val="18"/>
      <color theme="1"/>
      <name val="Arial"/>
      <family val="2"/>
    </font>
    <font>
      <u/>
      <sz val="16"/>
      <color indexed="81"/>
      <name val="Segoe UI"/>
      <family val="2"/>
    </font>
    <font>
      <i/>
      <sz val="16"/>
      <color indexed="81"/>
      <name val="Segoe UI"/>
      <family val="2"/>
    </font>
    <font>
      <b/>
      <sz val="16"/>
      <color indexed="81"/>
      <name val="Arial"/>
      <family val="2"/>
    </font>
    <font>
      <sz val="16"/>
      <color indexed="81"/>
      <name val="Arial"/>
      <family val="2"/>
    </font>
    <font>
      <sz val="8"/>
      <color rgb="FF000000"/>
      <name val="Segoe UI"/>
      <family val="2"/>
    </font>
    <font>
      <sz val="8"/>
      <color theme="1"/>
      <name val="Arial"/>
      <family val="2"/>
    </font>
    <font>
      <sz val="7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14"/>
      <color theme="0" tint="-0.34998626667073579"/>
      <name val="voestalpine"/>
      <family val="2"/>
    </font>
    <font>
      <sz val="14.2"/>
      <color theme="1"/>
      <name val="voestalpine"/>
      <family val="2"/>
    </font>
    <font>
      <sz val="29.5"/>
      <color theme="1"/>
      <name val="voestalpine Medium"/>
      <family val="2"/>
    </font>
    <font>
      <u/>
      <sz val="34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/>
      <top style="thin">
        <color theme="1"/>
      </top>
      <bottom/>
      <diagonal/>
    </border>
    <border>
      <left style="double">
        <color indexed="64"/>
      </left>
      <right/>
      <top/>
      <bottom style="thin">
        <color theme="1"/>
      </bottom>
      <diagonal/>
    </border>
    <border>
      <left/>
      <right style="thin">
        <color theme="1"/>
      </right>
      <top/>
      <bottom style="double">
        <color indexed="64"/>
      </bottom>
      <diagonal/>
    </border>
    <border>
      <left/>
      <right style="thin">
        <color theme="1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thin">
        <color theme="1"/>
      </left>
      <right/>
      <top/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24">
    <xf numFmtId="0" fontId="0" fillId="0" borderId="0" xfId="0"/>
    <xf numFmtId="0" fontId="3" fillId="0" borderId="0" xfId="0" applyFont="1" applyBorder="1" applyAlignment="1">
      <alignment vertical="center"/>
    </xf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49" fontId="3" fillId="0" borderId="0" xfId="0" applyNumberFormat="1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0" borderId="7" xfId="0" applyBorder="1"/>
    <xf numFmtId="0" fontId="0" fillId="2" borderId="0" xfId="0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0" xfId="0" applyBorder="1"/>
    <xf numFmtId="0" fontId="2" fillId="0" borderId="15" xfId="0" applyFont="1" applyBorder="1" applyAlignment="1">
      <alignment vertical="center"/>
    </xf>
    <xf numFmtId="0" fontId="10" fillId="0" borderId="0" xfId="0" applyFont="1" applyBorder="1" applyAlignment="1"/>
    <xf numFmtId="0" fontId="3" fillId="0" borderId="0" xfId="0" applyFont="1" applyBorder="1" applyAlignment="1"/>
    <xf numFmtId="0" fontId="0" fillId="0" borderId="16" xfId="0" applyBorder="1"/>
    <xf numFmtId="0" fontId="16" fillId="0" borderId="17" xfId="0" applyFont="1" applyBorder="1" applyAlignment="1">
      <alignment horizontal="center" vertical="center" wrapText="1"/>
    </xf>
    <xf numFmtId="0" fontId="17" fillId="0" borderId="0" xfId="0" applyFont="1"/>
    <xf numFmtId="0" fontId="14" fillId="0" borderId="0" xfId="0" applyFont="1"/>
    <xf numFmtId="0" fontId="0" fillId="0" borderId="0" xfId="0" applyAlignment="1">
      <alignment horizontal="left" vertical="top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2" borderId="0" xfId="0" applyFont="1" applyFill="1" applyBorder="1" applyAlignment="1">
      <alignment vertical="top"/>
    </xf>
    <xf numFmtId="164" fontId="2" fillId="2" borderId="0" xfId="0" applyNumberFormat="1" applyFont="1" applyFill="1" applyBorder="1" applyAlignment="1">
      <alignment vertical="top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/>
    <xf numFmtId="0" fontId="0" fillId="0" borderId="0" xfId="0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4" xfId="0" applyBorder="1" applyAlignment="1">
      <alignment vertical="center"/>
    </xf>
    <xf numFmtId="0" fontId="2" fillId="0" borderId="10" xfId="0" applyFont="1" applyBorder="1" applyAlignment="1">
      <alignment vertical="center"/>
    </xf>
    <xf numFmtId="0" fontId="0" fillId="0" borderId="5" xfId="0" applyBorder="1"/>
    <xf numFmtId="0" fontId="0" fillId="0" borderId="3" xfId="0" applyBorder="1"/>
    <xf numFmtId="0" fontId="0" fillId="3" borderId="0" xfId="0" applyFill="1" applyBorder="1"/>
    <xf numFmtId="0" fontId="23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4" fillId="2" borderId="0" xfId="0" applyFont="1" applyFill="1" applyBorder="1" applyAlignment="1">
      <alignment vertical="top" wrapText="1"/>
    </xf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42" xfId="0" applyBorder="1" applyAlignment="1">
      <alignment vertical="center"/>
    </xf>
    <xf numFmtId="0" fontId="38" fillId="0" borderId="0" xfId="0" applyFont="1" applyBorder="1" applyAlignment="1">
      <alignment vertical="top" textRotation="90"/>
    </xf>
    <xf numFmtId="0" fontId="37" fillId="0" borderId="0" xfId="0" applyFont="1" applyBorder="1" applyAlignment="1"/>
    <xf numFmtId="0" fontId="33" fillId="6" borderId="0" xfId="0" applyFont="1" applyFill="1" applyAlignment="1">
      <alignment vertical="center"/>
    </xf>
    <xf numFmtId="0" fontId="29" fillId="0" borderId="0" xfId="0" applyFont="1" applyBorder="1" applyAlignment="1">
      <alignment vertical="top"/>
    </xf>
    <xf numFmtId="0" fontId="28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0" fillId="7" borderId="0" xfId="0" applyFont="1" applyFill="1" applyAlignment="1">
      <alignment vertical="center"/>
    </xf>
    <xf numFmtId="0" fontId="24" fillId="2" borderId="0" xfId="0" applyFont="1" applyFill="1" applyBorder="1" applyAlignment="1">
      <alignment wrapText="1"/>
    </xf>
    <xf numFmtId="0" fontId="26" fillId="2" borderId="0" xfId="0" applyFont="1" applyFill="1" applyBorder="1" applyAlignment="1">
      <alignment vertical="top" wrapText="1"/>
    </xf>
    <xf numFmtId="0" fontId="29" fillId="6" borderId="0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/>
    <xf numFmtId="0" fontId="0" fillId="0" borderId="0" xfId="0" applyBorder="1" applyAlignment="1"/>
    <xf numFmtId="0" fontId="0" fillId="0" borderId="0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32" xfId="0" applyFont="1" applyBorder="1" applyAlignment="1">
      <alignment vertical="center"/>
    </xf>
    <xf numFmtId="0" fontId="48" fillId="0" borderId="0" xfId="0" applyFont="1" applyBorder="1" applyAlignment="1">
      <alignment vertical="center"/>
    </xf>
    <xf numFmtId="0" fontId="48" fillId="0" borderId="32" xfId="0" applyFont="1" applyBorder="1" applyAlignment="1">
      <alignment vertical="center"/>
    </xf>
    <xf numFmtId="0" fontId="48" fillId="0" borderId="29" xfId="0" applyFont="1" applyBorder="1" applyAlignment="1">
      <alignment vertical="center"/>
    </xf>
    <xf numFmtId="0" fontId="48" fillId="0" borderId="30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8" xfId="0" quotePrefix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78" xfId="0" applyBorder="1" applyAlignment="1">
      <alignment vertical="center"/>
    </xf>
    <xf numFmtId="0" fontId="0" fillId="0" borderId="33" xfId="0" applyBorder="1"/>
    <xf numFmtId="0" fontId="0" fillId="0" borderId="33" xfId="0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34" xfId="0" applyBorder="1" applyAlignment="1"/>
    <xf numFmtId="0" fontId="0" fillId="0" borderId="79" xfId="0" applyBorder="1" applyAlignment="1"/>
    <xf numFmtId="0" fontId="0" fillId="0" borderId="33" xfId="0" applyBorder="1" applyAlignment="1"/>
    <xf numFmtId="0" fontId="2" fillId="3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11" borderId="85" xfId="0" applyFill="1" applyBorder="1" applyAlignment="1">
      <alignment horizontal="center" vertical="center"/>
    </xf>
    <xf numFmtId="0" fontId="0" fillId="11" borderId="84" xfId="0" applyFill="1" applyBorder="1" applyAlignment="1">
      <alignment horizontal="center" vertical="center"/>
    </xf>
    <xf numFmtId="0" fontId="0" fillId="10" borderId="84" xfId="0" applyFill="1" applyBorder="1" applyAlignment="1">
      <alignment horizontal="center" vertical="center"/>
    </xf>
    <xf numFmtId="0" fontId="0" fillId="0" borderId="77" xfId="0" applyBorder="1" applyAlignment="1">
      <alignment vertical="center"/>
    </xf>
    <xf numFmtId="0" fontId="0" fillId="0" borderId="87" xfId="0" applyBorder="1" applyAlignment="1"/>
    <xf numFmtId="0" fontId="0" fillId="0" borderId="88" xfId="0" applyBorder="1" applyAlignment="1">
      <alignment vertical="center"/>
    </xf>
    <xf numFmtId="0" fontId="0" fillId="0" borderId="90" xfId="0" applyBorder="1" applyAlignment="1">
      <alignment vertical="center"/>
    </xf>
    <xf numFmtId="0" fontId="0" fillId="0" borderId="92" xfId="0" applyBorder="1" applyAlignment="1"/>
    <xf numFmtId="0" fontId="0" fillId="0" borderId="93" xfId="0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/>
    </xf>
    <xf numFmtId="0" fontId="0" fillId="0" borderId="102" xfId="0" applyBorder="1" applyAlignment="1">
      <alignment vertical="center"/>
    </xf>
    <xf numFmtId="0" fontId="0" fillId="0" borderId="104" xfId="0" applyBorder="1" applyAlignment="1">
      <alignment vertical="center"/>
    </xf>
    <xf numFmtId="0" fontId="63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64" fillId="0" borderId="0" xfId="0" applyFont="1" applyAlignment="1">
      <alignment vertical="center"/>
    </xf>
    <xf numFmtId="0" fontId="33" fillId="0" borderId="32" xfId="0" applyFont="1" applyBorder="1" applyAlignment="1">
      <alignment vertical="center"/>
    </xf>
    <xf numFmtId="0" fontId="33" fillId="0" borderId="30" xfId="0" applyFont="1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3" borderId="84" xfId="0" applyFill="1" applyBorder="1" applyAlignment="1">
      <alignment horizontal="center" vertical="center"/>
    </xf>
    <xf numFmtId="0" fontId="65" fillId="0" borderId="38" xfId="0" applyFont="1" applyBorder="1" applyAlignment="1">
      <alignment vertical="center"/>
    </xf>
    <xf numFmtId="0" fontId="0" fillId="0" borderId="31" xfId="0" applyFont="1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0" fillId="14" borderId="0" xfId="0" applyFill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1" borderId="50" xfId="0" applyFill="1" applyBorder="1" applyAlignment="1">
      <alignment horizontal="center" vertical="center"/>
    </xf>
    <xf numFmtId="0" fontId="0" fillId="10" borderId="111" xfId="0" applyFill="1" applyBorder="1" applyAlignment="1">
      <alignment horizontal="center" vertical="center"/>
    </xf>
    <xf numFmtId="0" fontId="52" fillId="9" borderId="50" xfId="0" applyFont="1" applyFill="1" applyBorder="1" applyAlignment="1">
      <alignment horizontal="center" vertical="center" wrapText="1"/>
    </xf>
    <xf numFmtId="0" fontId="52" fillId="9" borderId="48" xfId="0" applyFont="1" applyFill="1" applyBorder="1" applyAlignment="1">
      <alignment horizontal="center" vertical="center" wrapText="1"/>
    </xf>
    <xf numFmtId="0" fontId="0" fillId="11" borderId="47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center"/>
    </xf>
    <xf numFmtId="165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35" fillId="0" borderId="25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53" xfId="0" applyFont="1" applyBorder="1" applyAlignment="1">
      <alignment horizontal="center"/>
    </xf>
    <xf numFmtId="0" fontId="35" fillId="0" borderId="33" xfId="0" applyFont="1" applyBorder="1" applyAlignment="1">
      <alignment horizontal="center"/>
    </xf>
    <xf numFmtId="0" fontId="35" fillId="0" borderId="54" xfId="0" applyFont="1" applyBorder="1" applyAlignment="1">
      <alignment horizontal="center"/>
    </xf>
    <xf numFmtId="0" fontId="30" fillId="0" borderId="55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0" fillId="0" borderId="56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0" fontId="30" fillId="0" borderId="29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101" xfId="0" applyFont="1" applyBorder="1" applyAlignment="1">
      <alignment horizontal="center" vertical="center"/>
    </xf>
    <xf numFmtId="0" fontId="30" fillId="0" borderId="102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30" fillId="0" borderId="10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2" fillId="0" borderId="4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 vertical="top"/>
    </xf>
    <xf numFmtId="0" fontId="2" fillId="3" borderId="0" xfId="0" applyFont="1" applyFill="1" applyBorder="1" applyAlignment="1">
      <alignment horizontal="center" vertical="top"/>
    </xf>
    <xf numFmtId="0" fontId="2" fillId="3" borderId="3" xfId="0" applyFont="1" applyFill="1" applyBorder="1" applyAlignment="1">
      <alignment horizontal="center" vertical="top"/>
    </xf>
    <xf numFmtId="0" fontId="2" fillId="3" borderId="6" xfId="0" applyFont="1" applyFill="1" applyBorder="1" applyAlignment="1">
      <alignment horizontal="center" vertical="top"/>
    </xf>
    <xf numFmtId="0" fontId="2" fillId="3" borderId="7" xfId="0" applyFont="1" applyFill="1" applyBorder="1" applyAlignment="1">
      <alignment horizontal="center" vertical="top"/>
    </xf>
    <xf numFmtId="0" fontId="2" fillId="3" borderId="8" xfId="0" applyFont="1" applyFill="1" applyBorder="1" applyAlignment="1">
      <alignment horizontal="center" vertical="top"/>
    </xf>
    <xf numFmtId="169" fontId="2" fillId="0" borderId="5" xfId="0" applyNumberFormat="1" applyFont="1" applyFill="1" applyBorder="1" applyAlignment="1">
      <alignment horizontal="center" vertical="top"/>
    </xf>
    <xf numFmtId="169" fontId="2" fillId="0" borderId="0" xfId="0" applyNumberFormat="1" applyFont="1" applyFill="1" applyBorder="1" applyAlignment="1">
      <alignment horizontal="center" vertical="top"/>
    </xf>
    <xf numFmtId="169" fontId="2" fillId="0" borderId="3" xfId="0" applyNumberFormat="1" applyFont="1" applyFill="1" applyBorder="1" applyAlignment="1">
      <alignment horizontal="center" vertical="top"/>
    </xf>
    <xf numFmtId="169" fontId="2" fillId="0" borderId="6" xfId="0" applyNumberFormat="1" applyFont="1" applyFill="1" applyBorder="1" applyAlignment="1">
      <alignment horizontal="center" vertical="top"/>
    </xf>
    <xf numFmtId="169" fontId="2" fillId="0" borderId="7" xfId="0" applyNumberFormat="1" applyFont="1" applyFill="1" applyBorder="1" applyAlignment="1">
      <alignment horizontal="center" vertical="top"/>
    </xf>
    <xf numFmtId="169" fontId="2" fillId="0" borderId="8" xfId="0" applyNumberFormat="1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40" fillId="0" borderId="0" xfId="0" applyFont="1" applyBorder="1" applyAlignment="1">
      <alignment horizontal="left" vertical="center"/>
    </xf>
    <xf numFmtId="0" fontId="40" fillId="0" borderId="26" xfId="0" applyFont="1" applyBorder="1" applyAlignment="1">
      <alignment horizontal="left" vertical="center"/>
    </xf>
    <xf numFmtId="0" fontId="2" fillId="0" borderId="81" xfId="0" applyFont="1" applyFill="1" applyBorder="1" applyAlignment="1">
      <alignment horizontal="center" vertical="center"/>
    </xf>
    <xf numFmtId="0" fontId="2" fillId="0" borderId="82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/>
    </xf>
    <xf numFmtId="167" fontId="3" fillId="0" borderId="21" xfId="0" applyNumberFormat="1" applyFont="1" applyFill="1" applyBorder="1" applyAlignment="1">
      <alignment horizontal="left" vertical="center"/>
    </xf>
    <xf numFmtId="167" fontId="3" fillId="0" borderId="0" xfId="0" applyNumberFormat="1" applyFont="1" applyFill="1" applyBorder="1" applyAlignment="1">
      <alignment horizontal="left" vertical="center"/>
    </xf>
    <xf numFmtId="168" fontId="3" fillId="0" borderId="20" xfId="0" applyNumberFormat="1" applyFont="1" applyFill="1" applyBorder="1" applyAlignment="1">
      <alignment horizontal="left" vertical="center"/>
    </xf>
    <xf numFmtId="168" fontId="3" fillId="0" borderId="19" xfId="0" applyNumberFormat="1" applyFont="1" applyFill="1" applyBorder="1" applyAlignment="1">
      <alignment horizontal="left" vertical="center"/>
    </xf>
    <xf numFmtId="168" fontId="3" fillId="0" borderId="21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168" fontId="3" fillId="0" borderId="23" xfId="0" applyNumberFormat="1" applyFont="1" applyFill="1" applyBorder="1" applyAlignment="1">
      <alignment horizontal="left" vertical="center"/>
    </xf>
    <xf numFmtId="168" fontId="3" fillId="0" borderId="18" xfId="0" applyNumberFormat="1" applyFont="1" applyFill="1" applyBorder="1" applyAlignment="1">
      <alignment horizontal="left" vertical="center"/>
    </xf>
    <xf numFmtId="0" fontId="10" fillId="0" borderId="0" xfId="0" applyFont="1" applyBorder="1" applyAlignment="1">
      <alignment horizontal="right"/>
    </xf>
    <xf numFmtId="0" fontId="3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170" fontId="3" fillId="3" borderId="20" xfId="0" applyNumberFormat="1" applyFont="1" applyFill="1" applyBorder="1" applyAlignment="1">
      <alignment horizontal="left" vertical="center"/>
    </xf>
    <xf numFmtId="170" fontId="3" fillId="3" borderId="19" xfId="0" applyNumberFormat="1" applyFont="1" applyFill="1" applyBorder="1" applyAlignment="1">
      <alignment horizontal="left" vertical="center"/>
    </xf>
    <xf numFmtId="170" fontId="3" fillId="3" borderId="21" xfId="0" applyNumberFormat="1" applyFont="1" applyFill="1" applyBorder="1" applyAlignment="1">
      <alignment horizontal="left" vertical="center"/>
    </xf>
    <xf numFmtId="170" fontId="3" fillId="3" borderId="0" xfId="0" applyNumberFormat="1" applyFont="1" applyFill="1" applyBorder="1" applyAlignment="1">
      <alignment horizontal="left" vertical="center"/>
    </xf>
    <xf numFmtId="170" fontId="3" fillId="3" borderId="23" xfId="0" applyNumberFormat="1" applyFont="1" applyFill="1" applyBorder="1" applyAlignment="1">
      <alignment horizontal="left" vertical="center"/>
    </xf>
    <xf numFmtId="170" fontId="3" fillId="3" borderId="18" xfId="0" applyNumberFormat="1" applyFont="1" applyFill="1" applyBorder="1" applyAlignment="1">
      <alignment horizontal="left" vertic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46" fillId="0" borderId="75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3" fillId="0" borderId="7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49" fontId="66" fillId="0" borderId="31" xfId="0" applyNumberFormat="1" applyFont="1" applyBorder="1" applyAlignment="1">
      <alignment horizontal="center" vertical="center"/>
    </xf>
    <xf numFmtId="49" fontId="66" fillId="0" borderId="0" xfId="0" applyNumberFormat="1" applyFont="1" applyBorder="1" applyAlignment="1">
      <alignment horizontal="center" vertical="center"/>
    </xf>
    <xf numFmtId="49" fontId="66" fillId="0" borderId="74" xfId="0" applyNumberFormat="1" applyFont="1" applyBorder="1" applyAlignment="1">
      <alignment horizontal="center" vertical="center"/>
    </xf>
    <xf numFmtId="49" fontId="66" fillId="0" borderId="72" xfId="0" applyNumberFormat="1" applyFont="1" applyBorder="1" applyAlignment="1">
      <alignment horizontal="center" vertical="center"/>
    </xf>
    <xf numFmtId="49" fontId="66" fillId="0" borderId="65" xfId="0" applyNumberFormat="1" applyFont="1" applyBorder="1" applyAlignment="1">
      <alignment horizontal="center" vertical="center"/>
    </xf>
    <xf numFmtId="49" fontId="66" fillId="0" borderId="67" xfId="0" applyNumberFormat="1" applyFont="1" applyBorder="1" applyAlignment="1">
      <alignment horizontal="center" vertical="center"/>
    </xf>
    <xf numFmtId="49" fontId="66" fillId="0" borderId="71" xfId="0" applyNumberFormat="1" applyFont="1" applyBorder="1" applyAlignment="1">
      <alignment horizontal="center" vertical="center"/>
    </xf>
    <xf numFmtId="49" fontId="66" fillId="0" borderId="69" xfId="0" applyNumberFormat="1" applyFont="1" applyBorder="1" applyAlignment="1">
      <alignment horizontal="center" vertical="center"/>
    </xf>
    <xf numFmtId="49" fontId="66" fillId="0" borderId="66" xfId="0" applyNumberFormat="1" applyFont="1" applyBorder="1" applyAlignment="1">
      <alignment horizontal="center" vertical="center"/>
    </xf>
    <xf numFmtId="49" fontId="66" fillId="0" borderId="28" xfId="0" applyNumberFormat="1" applyFont="1" applyBorder="1" applyAlignment="1">
      <alignment horizontal="center" vertical="center"/>
    </xf>
    <xf numFmtId="49" fontId="66" fillId="0" borderId="29" xfId="0" applyNumberFormat="1" applyFont="1" applyBorder="1" applyAlignment="1">
      <alignment horizontal="center" vertical="center"/>
    </xf>
    <xf numFmtId="49" fontId="66" fillId="0" borderId="73" xfId="0" applyNumberFormat="1" applyFont="1" applyBorder="1" applyAlignment="1">
      <alignment horizontal="center" vertical="center"/>
    </xf>
    <xf numFmtId="0" fontId="27" fillId="7" borderId="0" xfId="0" applyFont="1" applyFill="1" applyBorder="1" applyAlignment="1">
      <alignment horizontal="center" vertical="center"/>
    </xf>
    <xf numFmtId="0" fontId="32" fillId="7" borderId="0" xfId="0" applyFont="1" applyFill="1" applyBorder="1" applyAlignment="1">
      <alignment horizontal="center" vertical="center"/>
    </xf>
    <xf numFmtId="9" fontId="42" fillId="7" borderId="25" xfId="0" applyNumberFormat="1" applyFont="1" applyFill="1" applyBorder="1" applyAlignment="1">
      <alignment horizontal="center" vertical="center"/>
    </xf>
    <xf numFmtId="9" fontId="42" fillId="7" borderId="27" xfId="0" applyNumberFormat="1" applyFont="1" applyFill="1" applyBorder="1" applyAlignment="1">
      <alignment horizontal="center" vertical="center"/>
    </xf>
    <xf numFmtId="9" fontId="42" fillId="7" borderId="28" xfId="0" applyNumberFormat="1" applyFont="1" applyFill="1" applyBorder="1" applyAlignment="1">
      <alignment horizontal="center" vertical="center"/>
    </xf>
    <xf numFmtId="9" fontId="42" fillId="7" borderId="30" xfId="0" applyNumberFormat="1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 vertical="center"/>
    </xf>
    <xf numFmtId="0" fontId="34" fillId="7" borderId="0" xfId="0" applyFont="1" applyFill="1" applyBorder="1" applyAlignment="1">
      <alignment horizontal="center"/>
    </xf>
    <xf numFmtId="166" fontId="32" fillId="7" borderId="0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0" fillId="5" borderId="25" xfId="0" applyFont="1" applyFill="1" applyBorder="1" applyAlignment="1">
      <alignment horizontal="center" vertical="center"/>
    </xf>
    <xf numFmtId="0" fontId="30" fillId="5" borderId="26" xfId="0" applyFont="1" applyFill="1" applyBorder="1" applyAlignment="1">
      <alignment horizontal="center" vertical="center"/>
    </xf>
    <xf numFmtId="0" fontId="30" fillId="5" borderId="27" xfId="0" applyFont="1" applyFill="1" applyBorder="1" applyAlignment="1">
      <alignment horizontal="center" vertical="center"/>
    </xf>
    <xf numFmtId="0" fontId="30" fillId="5" borderId="31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0" fillId="5" borderId="32" xfId="0" applyFont="1" applyFill="1" applyBorder="1" applyAlignment="1">
      <alignment horizontal="center" vertical="center"/>
    </xf>
    <xf numFmtId="0" fontId="30" fillId="5" borderId="28" xfId="0" applyFont="1" applyFill="1" applyBorder="1" applyAlignment="1">
      <alignment horizontal="center" vertical="center"/>
    </xf>
    <xf numFmtId="0" fontId="30" fillId="5" borderId="29" xfId="0" applyFont="1" applyFill="1" applyBorder="1" applyAlignment="1">
      <alignment horizontal="center" vertical="center"/>
    </xf>
    <xf numFmtId="0" fontId="30" fillId="5" borderId="30" xfId="0" applyFont="1" applyFill="1" applyBorder="1" applyAlignment="1">
      <alignment horizontal="center" vertical="center"/>
    </xf>
    <xf numFmtId="0" fontId="31" fillId="5" borderId="25" xfId="0" applyFont="1" applyFill="1" applyBorder="1" applyAlignment="1">
      <alignment horizontal="center" vertical="center"/>
    </xf>
    <xf numFmtId="0" fontId="31" fillId="5" borderId="26" xfId="0" applyFont="1" applyFill="1" applyBorder="1" applyAlignment="1">
      <alignment horizontal="center" vertical="center"/>
    </xf>
    <xf numFmtId="0" fontId="31" fillId="5" borderId="27" xfId="0" applyFont="1" applyFill="1" applyBorder="1" applyAlignment="1">
      <alignment horizontal="center" vertical="center"/>
    </xf>
    <xf numFmtId="0" fontId="31" fillId="5" borderId="31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1" fillId="5" borderId="32" xfId="0" applyFont="1" applyFill="1" applyBorder="1" applyAlignment="1">
      <alignment horizontal="center" vertical="center"/>
    </xf>
    <xf numFmtId="0" fontId="31" fillId="5" borderId="28" xfId="0" applyFont="1" applyFill="1" applyBorder="1" applyAlignment="1">
      <alignment horizontal="center" vertical="center"/>
    </xf>
    <xf numFmtId="0" fontId="31" fillId="5" borderId="29" xfId="0" applyFont="1" applyFill="1" applyBorder="1" applyAlignment="1">
      <alignment horizontal="center" vertical="center"/>
    </xf>
    <xf numFmtId="0" fontId="31" fillId="5" borderId="30" xfId="0" applyFont="1" applyFill="1" applyBorder="1" applyAlignment="1">
      <alignment horizontal="center" vertical="center"/>
    </xf>
    <xf numFmtId="0" fontId="43" fillId="7" borderId="0" xfId="0" applyFont="1" applyFill="1" applyBorder="1" applyAlignment="1">
      <alignment horizontal="center"/>
    </xf>
    <xf numFmtId="0" fontId="32" fillId="6" borderId="0" xfId="0" applyFont="1" applyFill="1" applyBorder="1" applyAlignment="1">
      <alignment horizontal="center" vertical="center"/>
    </xf>
    <xf numFmtId="0" fontId="28" fillId="0" borderId="60" xfId="0" applyFont="1" applyBorder="1" applyAlignment="1">
      <alignment horizontal="center"/>
    </xf>
    <xf numFmtId="0" fontId="28" fillId="0" borderId="61" xfId="0" applyFont="1" applyBorder="1" applyAlignment="1">
      <alignment horizontal="center"/>
    </xf>
    <xf numFmtId="0" fontId="28" fillId="0" borderId="62" xfId="0" applyFont="1" applyBorder="1" applyAlignment="1">
      <alignment horizontal="center"/>
    </xf>
    <xf numFmtId="0" fontId="28" fillId="0" borderId="31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63" xfId="0" applyFont="1" applyBorder="1" applyAlignment="1">
      <alignment horizontal="center"/>
    </xf>
    <xf numFmtId="0" fontId="26" fillId="0" borderId="31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64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/>
    </xf>
    <xf numFmtId="0" fontId="26" fillId="0" borderId="32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27" xfId="0" applyFont="1" applyBorder="1" applyAlignment="1">
      <alignment horizontal="center"/>
    </xf>
    <xf numFmtId="0" fontId="30" fillId="0" borderId="53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54" xfId="0" applyFont="1" applyBorder="1" applyAlignment="1">
      <alignment horizontal="center"/>
    </xf>
    <xf numFmtId="0" fontId="29" fillId="0" borderId="55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56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53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7" xfId="0" applyFont="1" applyBorder="1" applyAlignment="1">
      <alignment horizontal="center"/>
    </xf>
    <xf numFmtId="0" fontId="29" fillId="0" borderId="57" xfId="0" applyFont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9" fillId="0" borderId="59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40" fillId="0" borderId="35" xfId="0" applyFont="1" applyBorder="1" applyAlignment="1">
      <alignment horizontal="center" vertical="top"/>
    </xf>
    <xf numFmtId="0" fontId="40" fillId="0" borderId="36" xfId="0" applyFont="1" applyBorder="1" applyAlignment="1">
      <alignment horizontal="center" vertical="top"/>
    </xf>
    <xf numFmtId="0" fontId="40" fillId="0" borderId="37" xfId="0" applyFont="1" applyBorder="1" applyAlignment="1">
      <alignment horizontal="center" vertical="top"/>
    </xf>
    <xf numFmtId="0" fontId="40" fillId="0" borderId="38" xfId="0" applyFont="1" applyBorder="1" applyAlignment="1">
      <alignment horizontal="center" vertical="top"/>
    </xf>
    <xf numFmtId="0" fontId="40" fillId="0" borderId="0" xfId="0" applyFont="1" applyBorder="1" applyAlignment="1">
      <alignment horizontal="center" vertical="top"/>
    </xf>
    <xf numFmtId="0" fontId="40" fillId="0" borderId="39" xfId="0" applyFont="1" applyBorder="1" applyAlignment="1">
      <alignment horizontal="center" vertical="top"/>
    </xf>
    <xf numFmtId="0" fontId="44" fillId="0" borderId="0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41" fillId="0" borderId="0" xfId="0" applyFont="1" applyBorder="1" applyAlignment="1">
      <alignment horizontal="center"/>
    </xf>
    <xf numFmtId="0" fontId="29" fillId="0" borderId="43" xfId="0" applyFont="1" applyBorder="1" applyAlignment="1">
      <alignment horizontal="left" vertical="top" wrapText="1"/>
    </xf>
    <xf numFmtId="0" fontId="29" fillId="0" borderId="44" xfId="0" applyFont="1" applyBorder="1" applyAlignment="1">
      <alignment horizontal="left" vertical="top" wrapText="1"/>
    </xf>
    <xf numFmtId="0" fontId="29" fillId="0" borderId="45" xfId="0" applyFont="1" applyBorder="1" applyAlignment="1">
      <alignment horizontal="left" vertical="top" wrapText="1"/>
    </xf>
    <xf numFmtId="0" fontId="29" fillId="0" borderId="46" xfId="0" applyFont="1" applyBorder="1" applyAlignment="1">
      <alignment horizontal="left" vertical="top" wrapText="1"/>
    </xf>
    <xf numFmtId="0" fontId="29" fillId="0" borderId="0" xfId="0" applyFont="1" applyBorder="1" applyAlignment="1">
      <alignment horizontal="left" vertical="top" wrapText="1"/>
    </xf>
    <xf numFmtId="0" fontId="29" fillId="0" borderId="47" xfId="0" applyFont="1" applyBorder="1" applyAlignment="1">
      <alignment horizontal="left" vertical="top" wrapText="1"/>
    </xf>
    <xf numFmtId="0" fontId="29" fillId="0" borderId="48" xfId="0" applyFont="1" applyBorder="1" applyAlignment="1">
      <alignment horizontal="left" vertical="top" wrapText="1"/>
    </xf>
    <xf numFmtId="0" fontId="29" fillId="0" borderId="49" xfId="0" applyFont="1" applyBorder="1" applyAlignment="1">
      <alignment horizontal="left" vertical="top" wrapText="1"/>
    </xf>
    <xf numFmtId="0" fontId="29" fillId="0" borderId="50" xfId="0" applyFont="1" applyBorder="1" applyAlignment="1">
      <alignment horizontal="left" vertical="top" wrapText="1"/>
    </xf>
    <xf numFmtId="0" fontId="39" fillId="8" borderId="36" xfId="0" applyFont="1" applyFill="1" applyBorder="1" applyAlignment="1">
      <alignment horizontal="left" vertical="center"/>
    </xf>
    <xf numFmtId="0" fontId="39" fillId="8" borderId="0" xfId="0" applyFont="1" applyFill="1" applyBorder="1" applyAlignment="1">
      <alignment horizontal="left" vertical="center"/>
    </xf>
    <xf numFmtId="0" fontId="39" fillId="8" borderId="41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right"/>
    </xf>
    <xf numFmtId="0" fontId="11" fillId="4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top" wrapText="1"/>
    </xf>
    <xf numFmtId="0" fontId="2" fillId="3" borderId="0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5" xfId="0" applyFont="1" applyFill="1" applyBorder="1" applyAlignment="1">
      <alignment horizontal="left" vertical="top" wrapText="1"/>
    </xf>
    <xf numFmtId="0" fontId="2" fillId="3" borderId="14" xfId="0" applyFont="1" applyFill="1" applyBorder="1" applyAlignment="1">
      <alignment horizontal="left" vertical="top" wrapText="1"/>
    </xf>
    <xf numFmtId="0" fontId="46" fillId="0" borderId="75" xfId="0" applyFont="1" applyBorder="1" applyAlignment="1">
      <alignment horizontal="center" vertical="top" wrapText="1"/>
    </xf>
    <xf numFmtId="0" fontId="3" fillId="0" borderId="34" xfId="0" applyFont="1" applyBorder="1" applyAlignment="1">
      <alignment horizontal="center" vertical="top" wrapText="1"/>
    </xf>
    <xf numFmtId="0" fontId="3" fillId="0" borderId="77" xfId="0" applyFont="1" applyBorder="1" applyAlignment="1">
      <alignment horizontal="center" vertical="top" wrapText="1"/>
    </xf>
    <xf numFmtId="0" fontId="3" fillId="0" borderId="0" xfId="0" applyFont="1" applyBorder="1" applyAlignment="1">
      <alignment horizontal="center" vertical="top" wrapText="1"/>
    </xf>
    <xf numFmtId="0" fontId="3" fillId="0" borderId="79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top" wrapText="1"/>
    </xf>
    <xf numFmtId="0" fontId="2" fillId="2" borderId="5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64" fontId="2" fillId="2" borderId="4" xfId="0" applyNumberFormat="1" applyFont="1" applyFill="1" applyBorder="1" applyAlignment="1">
      <alignment horizontal="right" vertical="center"/>
    </xf>
    <xf numFmtId="164" fontId="2" fillId="2" borderId="1" xfId="0" applyNumberFormat="1" applyFont="1" applyFill="1" applyBorder="1" applyAlignment="1">
      <alignment horizontal="right" vertical="center"/>
    </xf>
    <xf numFmtId="164" fontId="2" fillId="2" borderId="5" xfId="0" applyNumberFormat="1" applyFont="1" applyFill="1" applyBorder="1" applyAlignment="1">
      <alignment horizontal="right" vertical="center"/>
    </xf>
    <xf numFmtId="164" fontId="2" fillId="2" borderId="0" xfId="0" applyNumberFormat="1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left"/>
    </xf>
    <xf numFmtId="0" fontId="2" fillId="2" borderId="15" xfId="0" applyFont="1" applyFill="1" applyBorder="1" applyAlignment="1">
      <alignment horizontal="left"/>
    </xf>
    <xf numFmtId="0" fontId="2" fillId="2" borderId="14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49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4" fontId="3" fillId="0" borderId="8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0" fontId="68" fillId="0" borderId="0" xfId="0" applyFont="1" applyBorder="1" applyAlignment="1">
      <alignment horizontal="left" vertical="center"/>
    </xf>
    <xf numFmtId="0" fontId="22" fillId="0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center"/>
    </xf>
    <xf numFmtId="164" fontId="2" fillId="0" borderId="4" xfId="0" applyNumberFormat="1" applyFont="1" applyFill="1" applyBorder="1" applyAlignment="1">
      <alignment horizontal="right" vertical="center"/>
    </xf>
    <xf numFmtId="164" fontId="2" fillId="0" borderId="1" xfId="0" applyNumberFormat="1" applyFont="1" applyFill="1" applyBorder="1" applyAlignment="1">
      <alignment horizontal="right" vertical="center"/>
    </xf>
    <xf numFmtId="164" fontId="2" fillId="0" borderId="5" xfId="0" applyNumberFormat="1" applyFont="1" applyFill="1" applyBorder="1" applyAlignment="1">
      <alignment horizontal="right" vertical="center"/>
    </xf>
    <xf numFmtId="164" fontId="2" fillId="0" borderId="0" xfId="0" applyNumberFormat="1" applyFont="1" applyFill="1" applyBorder="1" applyAlignment="1">
      <alignment horizontal="right" vertical="center"/>
    </xf>
    <xf numFmtId="0" fontId="2" fillId="4" borderId="0" xfId="0" applyFont="1" applyFill="1" applyBorder="1" applyAlignment="1">
      <alignment horizontal="left" vertical="top" wrapText="1"/>
    </xf>
    <xf numFmtId="0" fontId="2" fillId="4" borderId="3" xfId="0" applyFont="1" applyFill="1" applyBorder="1" applyAlignment="1">
      <alignment horizontal="left" vertical="top" wrapText="1"/>
    </xf>
    <xf numFmtId="0" fontId="2" fillId="4" borderId="7" xfId="0" applyFont="1" applyFill="1" applyBorder="1" applyAlignment="1">
      <alignment horizontal="left" vertical="top" wrapText="1"/>
    </xf>
    <xf numFmtId="0" fontId="2" fillId="4" borderId="8" xfId="0" applyFont="1" applyFill="1" applyBorder="1" applyAlignment="1">
      <alignment horizontal="left" vertical="top" wrapText="1"/>
    </xf>
    <xf numFmtId="14" fontId="2" fillId="4" borderId="5" xfId="0" applyNumberFormat="1" applyFont="1" applyFill="1" applyBorder="1" applyAlignment="1">
      <alignment horizontal="left" vertical="top"/>
    </xf>
    <xf numFmtId="14" fontId="2" fillId="4" borderId="0" xfId="0" applyNumberFormat="1" applyFont="1" applyFill="1" applyBorder="1" applyAlignment="1">
      <alignment horizontal="left" vertical="top"/>
    </xf>
    <xf numFmtId="14" fontId="2" fillId="4" borderId="3" xfId="0" applyNumberFormat="1" applyFont="1" applyFill="1" applyBorder="1" applyAlignment="1">
      <alignment horizontal="left" vertical="top"/>
    </xf>
    <xf numFmtId="14" fontId="2" fillId="4" borderId="6" xfId="0" applyNumberFormat="1" applyFont="1" applyFill="1" applyBorder="1" applyAlignment="1">
      <alignment horizontal="left" vertical="top"/>
    </xf>
    <xf numFmtId="14" fontId="2" fillId="4" borderId="7" xfId="0" applyNumberFormat="1" applyFont="1" applyFill="1" applyBorder="1" applyAlignment="1">
      <alignment horizontal="left" vertical="top"/>
    </xf>
    <xf numFmtId="14" fontId="2" fillId="4" borderId="8" xfId="0" applyNumberFormat="1" applyFont="1" applyFill="1" applyBorder="1" applyAlignment="1">
      <alignment horizontal="left" vertical="top"/>
    </xf>
    <xf numFmtId="0" fontId="2" fillId="0" borderId="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164" fontId="2" fillId="4" borderId="4" xfId="0" applyNumberFormat="1" applyFont="1" applyFill="1" applyBorder="1" applyAlignment="1">
      <alignment horizontal="right" vertical="center"/>
    </xf>
    <xf numFmtId="164" fontId="2" fillId="4" borderId="1" xfId="0" applyNumberFormat="1" applyFont="1" applyFill="1" applyBorder="1" applyAlignment="1">
      <alignment horizontal="right" vertical="center"/>
    </xf>
    <xf numFmtId="164" fontId="2" fillId="4" borderId="5" xfId="0" applyNumberFormat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left" vertical="top"/>
    </xf>
    <xf numFmtId="0" fontId="2" fillId="4" borderId="2" xfId="0" applyFont="1" applyFill="1" applyBorder="1" applyAlignment="1">
      <alignment horizontal="left" vertical="top"/>
    </xf>
    <xf numFmtId="0" fontId="2" fillId="4" borderId="0" xfId="0" applyFont="1" applyFill="1" applyBorder="1" applyAlignment="1">
      <alignment horizontal="left" vertical="top"/>
    </xf>
    <xf numFmtId="0" fontId="2" fillId="4" borderId="3" xfId="0" applyFont="1" applyFill="1" applyBorder="1" applyAlignment="1">
      <alignment horizontal="left" vertical="top"/>
    </xf>
    <xf numFmtId="0" fontId="2" fillId="4" borderId="6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4" borderId="8" xfId="0" applyFont="1" applyFill="1" applyBorder="1" applyAlignment="1">
      <alignment horizontal="left" vertical="top"/>
    </xf>
    <xf numFmtId="0" fontId="2" fillId="0" borderId="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9" fillId="4" borderId="19" xfId="0" applyFont="1" applyFill="1" applyBorder="1" applyAlignment="1">
      <alignment horizontal="left" vertical="top" wrapText="1"/>
    </xf>
    <xf numFmtId="0" fontId="19" fillId="4" borderId="0" xfId="0" applyFont="1" applyFill="1" applyBorder="1" applyAlignment="1">
      <alignment horizontal="left" vertical="top" wrapText="1"/>
    </xf>
    <xf numFmtId="0" fontId="51" fillId="0" borderId="35" xfId="0" applyFont="1" applyFill="1" applyBorder="1" applyAlignment="1">
      <alignment horizontal="left" vertical="center"/>
    </xf>
    <xf numFmtId="0" fontId="51" fillId="0" borderId="36" xfId="0" applyFont="1" applyFill="1" applyBorder="1" applyAlignment="1">
      <alignment horizontal="left" vertical="center"/>
    </xf>
    <xf numFmtId="0" fontId="51" fillId="0" borderId="37" xfId="0" applyFont="1" applyFill="1" applyBorder="1" applyAlignment="1">
      <alignment horizontal="left" vertical="center"/>
    </xf>
    <xf numFmtId="0" fontId="51" fillId="0" borderId="38" xfId="0" applyFont="1" applyFill="1" applyBorder="1" applyAlignment="1">
      <alignment horizontal="left" vertical="center"/>
    </xf>
    <xf numFmtId="0" fontId="51" fillId="0" borderId="0" xfId="0" applyFont="1" applyFill="1" applyBorder="1" applyAlignment="1">
      <alignment horizontal="left" vertical="center"/>
    </xf>
    <xf numFmtId="0" fontId="51" fillId="0" borderId="39" xfId="0" applyFont="1" applyFill="1" applyBorder="1" applyAlignment="1">
      <alignment horizontal="left" vertical="center"/>
    </xf>
    <xf numFmtId="0" fontId="51" fillId="0" borderId="40" xfId="0" applyFont="1" applyFill="1" applyBorder="1" applyAlignment="1">
      <alignment horizontal="left" vertical="center"/>
    </xf>
    <xf numFmtId="0" fontId="51" fillId="0" borderId="41" xfId="0" applyFont="1" applyFill="1" applyBorder="1" applyAlignment="1">
      <alignment horizontal="left" vertical="center"/>
    </xf>
    <xf numFmtId="0" fontId="51" fillId="0" borderId="42" xfId="0" applyFont="1" applyFill="1" applyBorder="1" applyAlignment="1">
      <alignment horizontal="left" vertical="center"/>
    </xf>
    <xf numFmtId="14" fontId="2" fillId="2" borderId="5" xfId="0" applyNumberFormat="1" applyFont="1" applyFill="1" applyBorder="1" applyAlignment="1">
      <alignment horizontal="left"/>
    </xf>
    <xf numFmtId="0" fontId="38" fillId="0" borderId="36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" fillId="0" borderId="86" xfId="0" applyFont="1" applyBorder="1" applyAlignment="1">
      <alignment horizontal="left" vertical="top" wrapText="1"/>
    </xf>
    <xf numFmtId="0" fontId="3" fillId="0" borderId="87" xfId="0" applyFont="1" applyBorder="1" applyAlignment="1">
      <alignment horizontal="left" vertical="top" wrapText="1"/>
    </xf>
    <xf numFmtId="0" fontId="3" fillId="0" borderId="89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91" xfId="0" applyFont="1" applyBorder="1" applyAlignment="1">
      <alignment horizontal="left" vertical="top" wrapText="1"/>
    </xf>
    <xf numFmtId="0" fontId="3" fillId="0" borderId="92" xfId="0" applyFont="1" applyBorder="1" applyAlignment="1">
      <alignment horizontal="left" vertical="top" wrapText="1"/>
    </xf>
    <xf numFmtId="0" fontId="3" fillId="0" borderId="87" xfId="0" applyFont="1" applyBorder="1" applyAlignment="1">
      <alignment horizontal="center"/>
    </xf>
    <xf numFmtId="0" fontId="8" fillId="0" borderId="87" xfId="0" applyFont="1" applyBorder="1" applyAlignment="1">
      <alignment horizontal="center"/>
    </xf>
    <xf numFmtId="0" fontId="3" fillId="0" borderId="75" xfId="0" applyFont="1" applyBorder="1" applyAlignment="1">
      <alignment horizontal="left"/>
    </xf>
    <xf numFmtId="0" fontId="3" fillId="0" borderId="21" xfId="0" applyFont="1" applyFill="1" applyBorder="1" applyAlignment="1">
      <alignment horizontal="left" vertical="center"/>
    </xf>
    <xf numFmtId="0" fontId="3" fillId="0" borderId="22" xfId="0" applyFont="1" applyFill="1" applyBorder="1" applyAlignment="1">
      <alignment horizontal="left" vertical="center"/>
    </xf>
    <xf numFmtId="0" fontId="3" fillId="0" borderId="23" xfId="0" applyFont="1" applyFill="1" applyBorder="1" applyAlignment="1">
      <alignment horizontal="left" vertical="center"/>
    </xf>
    <xf numFmtId="0" fontId="3" fillId="0" borderId="18" xfId="0" applyFont="1" applyFill="1" applyBorder="1" applyAlignment="1">
      <alignment horizontal="left" vertical="center"/>
    </xf>
    <xf numFmtId="0" fontId="3" fillId="0" borderId="24" xfId="0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67" fillId="0" borderId="4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67" fillId="0" borderId="2" xfId="0" applyFont="1" applyBorder="1" applyAlignment="1">
      <alignment horizontal="center" vertical="center"/>
    </xf>
    <xf numFmtId="0" fontId="67" fillId="0" borderId="5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7" fillId="0" borderId="3" xfId="0" applyFont="1" applyBorder="1" applyAlignment="1">
      <alignment horizontal="center" vertical="center"/>
    </xf>
    <xf numFmtId="0" fontId="67" fillId="0" borderId="6" xfId="0" applyFont="1" applyBorder="1" applyAlignment="1">
      <alignment horizontal="center" vertical="center"/>
    </xf>
    <xf numFmtId="0" fontId="67" fillId="0" borderId="7" xfId="0" applyFont="1" applyBorder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30" fillId="0" borderId="68" xfId="0" applyFont="1" applyBorder="1" applyAlignment="1">
      <alignment horizontal="center" vertical="center"/>
    </xf>
    <xf numFmtId="0" fontId="30" fillId="0" borderId="69" xfId="0" applyFont="1" applyBorder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94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74" xfId="0" applyFont="1" applyBorder="1" applyAlignment="1">
      <alignment horizontal="center" vertical="center"/>
    </xf>
    <xf numFmtId="0" fontId="31" fillId="0" borderId="95" xfId="0" applyFont="1" applyBorder="1" applyAlignment="1">
      <alignment horizontal="left" vertical="top" wrapText="1"/>
    </xf>
    <xf numFmtId="0" fontId="31" fillId="0" borderId="96" xfId="0" applyFont="1" applyBorder="1" applyAlignment="1">
      <alignment horizontal="left" vertical="top" wrapText="1"/>
    </xf>
    <xf numFmtId="0" fontId="31" fillId="0" borderId="97" xfId="0" applyFont="1" applyBorder="1" applyAlignment="1">
      <alignment horizontal="left" vertical="top" wrapText="1"/>
    </xf>
    <xf numFmtId="0" fontId="31" fillId="0" borderId="51" xfId="0" applyFont="1" applyBorder="1" applyAlignment="1">
      <alignment horizontal="left" vertical="top" wrapText="1"/>
    </xf>
    <xf numFmtId="0" fontId="31" fillId="0" borderId="0" xfId="0" applyFont="1" applyBorder="1" applyAlignment="1">
      <alignment horizontal="left" vertical="top" wrapText="1"/>
    </xf>
    <xf numFmtId="0" fontId="31" fillId="0" borderId="52" xfId="0" applyFont="1" applyBorder="1" applyAlignment="1">
      <alignment horizontal="left" vertical="top" wrapText="1"/>
    </xf>
    <xf numFmtId="0" fontId="31" fillId="0" borderId="98" xfId="0" applyFont="1" applyBorder="1" applyAlignment="1">
      <alignment horizontal="left" vertical="top" wrapText="1"/>
    </xf>
    <xf numFmtId="0" fontId="31" fillId="0" borderId="99" xfId="0" applyFont="1" applyBorder="1" applyAlignment="1">
      <alignment horizontal="left" vertical="top" wrapText="1"/>
    </xf>
    <xf numFmtId="0" fontId="31" fillId="0" borderId="100" xfId="0" applyFont="1" applyBorder="1" applyAlignment="1">
      <alignment horizontal="left" vertical="top" wrapText="1"/>
    </xf>
    <xf numFmtId="0" fontId="31" fillId="0" borderId="25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67" xfId="0" applyFont="1" applyBorder="1" applyAlignment="1">
      <alignment horizontal="center" vertical="center"/>
    </xf>
    <xf numFmtId="0" fontId="30" fillId="0" borderId="107" xfId="0" applyFont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29" fillId="0" borderId="29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18" fillId="3" borderId="0" xfId="0" applyFont="1" applyFill="1" applyBorder="1" applyAlignment="1">
      <alignment horizontal="left" vertical="top" wrapText="1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30" fillId="0" borderId="109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29" fillId="0" borderId="75" xfId="0" applyFont="1" applyBorder="1" applyAlignment="1">
      <alignment horizontal="center" vertical="center"/>
    </xf>
    <xf numFmtId="0" fontId="29" fillId="0" borderId="106" xfId="0" applyFont="1" applyBorder="1" applyAlignment="1">
      <alignment horizontal="center" vertical="center"/>
    </xf>
    <xf numFmtId="169" fontId="2" fillId="4" borderId="5" xfId="0" applyNumberFormat="1" applyFont="1" applyFill="1" applyBorder="1" applyAlignment="1">
      <alignment horizontal="center" vertical="top"/>
    </xf>
    <xf numFmtId="169" fontId="2" fillId="4" borderId="0" xfId="0" applyNumberFormat="1" applyFont="1" applyFill="1" applyBorder="1" applyAlignment="1">
      <alignment horizontal="center" vertical="top"/>
    </xf>
    <xf numFmtId="169" fontId="2" fillId="4" borderId="6" xfId="0" applyNumberFormat="1" applyFont="1" applyFill="1" applyBorder="1" applyAlignment="1">
      <alignment horizontal="center" vertical="top"/>
    </xf>
    <xf numFmtId="169" fontId="2" fillId="4" borderId="7" xfId="0" applyNumberFormat="1" applyFont="1" applyFill="1" applyBorder="1" applyAlignment="1">
      <alignment horizontal="center" vertical="top"/>
    </xf>
    <xf numFmtId="169" fontId="2" fillId="4" borderId="3" xfId="0" applyNumberFormat="1" applyFont="1" applyFill="1" applyBorder="1" applyAlignment="1">
      <alignment horizontal="center" vertical="top"/>
    </xf>
    <xf numFmtId="169" fontId="2" fillId="4" borderId="8" xfId="0" applyNumberFormat="1" applyFont="1" applyFill="1" applyBorder="1" applyAlignment="1">
      <alignment horizontal="center" vertical="top"/>
    </xf>
    <xf numFmtId="0" fontId="2" fillId="4" borderId="4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11" fillId="0" borderId="0" xfId="0" applyFont="1" applyBorder="1" applyAlignment="1">
      <alignment horizontal="left"/>
    </xf>
    <xf numFmtId="0" fontId="3" fillId="4" borderId="43" xfId="0" applyFont="1" applyFill="1" applyBorder="1" applyAlignment="1">
      <alignment horizontal="left" vertical="center"/>
    </xf>
    <xf numFmtId="0" fontId="3" fillId="4" borderId="44" xfId="0" applyFont="1" applyFill="1" applyBorder="1" applyAlignment="1">
      <alignment horizontal="left" vertical="center"/>
    </xf>
    <xf numFmtId="0" fontId="3" fillId="4" borderId="45" xfId="0" applyFont="1" applyFill="1" applyBorder="1" applyAlignment="1">
      <alignment horizontal="left" vertical="center"/>
    </xf>
    <xf numFmtId="0" fontId="3" fillId="4" borderId="46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47" xfId="0" applyFont="1" applyFill="1" applyBorder="1" applyAlignment="1">
      <alignment horizontal="left" vertical="center"/>
    </xf>
    <xf numFmtId="0" fontId="3" fillId="4" borderId="48" xfId="0" applyFont="1" applyFill="1" applyBorder="1" applyAlignment="1">
      <alignment horizontal="left" vertical="center"/>
    </xf>
    <xf numFmtId="0" fontId="3" fillId="4" borderId="49" xfId="0" applyFont="1" applyFill="1" applyBorder="1" applyAlignment="1">
      <alignment horizontal="left" vertical="center"/>
    </xf>
    <xf numFmtId="0" fontId="3" fillId="4" borderId="50" xfId="0" applyFont="1" applyFill="1" applyBorder="1" applyAlignment="1">
      <alignment horizontal="left" vertical="center"/>
    </xf>
    <xf numFmtId="49" fontId="19" fillId="3" borderId="0" xfId="0" quotePrefix="1" applyNumberFormat="1" applyFont="1" applyFill="1" applyBorder="1" applyAlignment="1">
      <alignment horizontal="left" vertical="top" wrapText="1"/>
    </xf>
    <xf numFmtId="0" fontId="19" fillId="3" borderId="43" xfId="0" applyFont="1" applyFill="1" applyBorder="1" applyAlignment="1">
      <alignment horizontal="left" vertical="top" wrapText="1"/>
    </xf>
    <xf numFmtId="0" fontId="19" fillId="3" borderId="44" xfId="0" applyFont="1" applyFill="1" applyBorder="1" applyAlignment="1">
      <alignment horizontal="left" vertical="top" wrapText="1"/>
    </xf>
    <xf numFmtId="0" fontId="19" fillId="3" borderId="45" xfId="0" applyFont="1" applyFill="1" applyBorder="1" applyAlignment="1">
      <alignment horizontal="left" vertical="top" wrapText="1"/>
    </xf>
    <xf numFmtId="0" fontId="19" fillId="3" borderId="46" xfId="0" applyFont="1" applyFill="1" applyBorder="1" applyAlignment="1">
      <alignment horizontal="left" vertical="top" wrapText="1"/>
    </xf>
    <xf numFmtId="0" fontId="19" fillId="3" borderId="0" xfId="0" applyFont="1" applyFill="1" applyBorder="1" applyAlignment="1">
      <alignment horizontal="left" vertical="top" wrapText="1"/>
    </xf>
    <xf numFmtId="0" fontId="19" fillId="3" borderId="47" xfId="0" applyFont="1" applyFill="1" applyBorder="1" applyAlignment="1">
      <alignment horizontal="left" vertical="top" wrapText="1"/>
    </xf>
    <xf numFmtId="0" fontId="19" fillId="3" borderId="48" xfId="0" applyFont="1" applyFill="1" applyBorder="1" applyAlignment="1">
      <alignment horizontal="left" vertical="top" wrapText="1"/>
    </xf>
    <xf numFmtId="0" fontId="19" fillId="3" borderId="49" xfId="0" applyFont="1" applyFill="1" applyBorder="1" applyAlignment="1">
      <alignment horizontal="left" vertical="top" wrapText="1"/>
    </xf>
    <xf numFmtId="0" fontId="19" fillId="3" borderId="50" xfId="0" applyFont="1" applyFill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52" fillId="9" borderId="0" xfId="0" applyFont="1" applyFill="1" applyBorder="1" applyAlignment="1">
      <alignment horizontal="center" vertical="center" wrapText="1"/>
    </xf>
    <xf numFmtId="0" fontId="52" fillId="9" borderId="49" xfId="0" applyFont="1" applyFill="1" applyBorder="1" applyAlignment="1">
      <alignment horizontal="center" vertical="center" wrapText="1"/>
    </xf>
    <xf numFmtId="0" fontId="62" fillId="12" borderId="4" xfId="0" applyFont="1" applyFill="1" applyBorder="1" applyAlignment="1">
      <alignment horizontal="center" vertical="center"/>
    </xf>
    <xf numFmtId="0" fontId="62" fillId="12" borderId="2" xfId="0" applyFont="1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</cellXfs>
  <cellStyles count="1">
    <cellStyle name="Normal" xfId="0" builtinId="0"/>
  </cellStyles>
  <dxfs count="38"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 tint="-0.34998626667073579"/>
      </font>
    </dxf>
    <dxf>
      <border>
        <bottom style="thin">
          <color theme="0" tint="-0.34998626667073579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theme="0" tint="-0.34998626667073579"/>
      </font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1"/>
        </left>
        <vertical/>
        <horizontal/>
      </border>
    </dxf>
    <dxf>
      <border>
        <bottom style="thin">
          <color theme="1"/>
        </bottom>
        <vertical/>
        <horizontal/>
      </border>
    </dxf>
    <dxf>
      <font>
        <color theme="0"/>
      </font>
    </dxf>
    <dxf>
      <font>
        <color theme="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1"/>
        </left>
        <vertical/>
        <horizontal/>
      </border>
    </dxf>
    <dxf>
      <border>
        <bottom style="thin">
          <color theme="1"/>
        </bottom>
        <vertical/>
        <horizontal/>
      </border>
    </dxf>
    <dxf>
      <border>
        <bottom style="thin">
          <color theme="1"/>
        </bottom>
        <vertical/>
        <horizontal/>
      </border>
    </dxf>
    <dxf>
      <border>
        <left/>
        <right style="thin">
          <color theme="1"/>
        </right>
        <bottom style="thin">
          <color theme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vertical/>
        <horizontal/>
      </border>
    </dxf>
    <dxf>
      <font>
        <color theme="1"/>
      </font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0" tint="-0.34998626667073579"/>
      </font>
      <fill>
        <patternFill patternType="lightUp">
          <fgColor theme="0" tint="-0.499984740745262"/>
          <bgColor theme="0" tint="-0.34998626667073579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gradientFill>
          <stop position="0">
            <color theme="0"/>
          </stop>
          <stop position="0.5">
            <color theme="1"/>
          </stop>
          <stop position="1">
            <color theme="0"/>
          </stop>
        </gradientFill>
      </fill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3232"/>
      <color rgb="FFB6B6B6"/>
      <color rgb="FFFFFF99"/>
      <color rgb="FFFFFF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C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$E$89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fmlaLink="$B$37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CheckBox" fmlaLink="$B$40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CheckBox" fmlaLink="$B$43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CheckBox" fmlaLink="$B$46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CheckBox" fmlaLink="$B$49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CheckBox" fmlaLink="$B$52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CheckBox" fmlaLink="$B$55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CheckBox" fmlaLink="$J$97" lockText="1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CheckBox" fmlaLink="$J$99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CheckBox" fmlaLink="$J$101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CheckBox" fmlaLink="$J$103" lockText="1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CheckBox" fmlaLink="$J$105" lockText="1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CheckBox" fmlaLink="$J$107" lockText="1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CheckBox" fmlaLink="$J$109" lockText="1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CheckBox" fmlaLink="$J$111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CheckBox" fmlaLink="$J$113" lockText="1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CheckBox" fmlaLink="$J$115" lockText="1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CheckBox" fmlaLink="$J$117" lockText="1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fmlaLink="$J$120" lockText="1" noThreeD="1"/>
</file>

<file path=xl/ctrlProps/ctrlProp62.xml><?xml version="1.0" encoding="utf-8"?>
<formControlPr xmlns="http://schemas.microsoft.com/office/spreadsheetml/2009/9/main" objectType="CheckBox" checked="Checked" fmlaLink="$J$122" lockText="1" noThreeD="1"/>
</file>

<file path=xl/ctrlProps/ctrlProp63.xml><?xml version="1.0" encoding="utf-8"?>
<formControlPr xmlns="http://schemas.microsoft.com/office/spreadsheetml/2009/9/main" objectType="CheckBox" checked="Checked" fmlaLink="$J$124" lockText="1" noThreeD="1"/>
</file>

<file path=xl/ctrlProps/ctrlProp64.xml><?xml version="1.0" encoding="utf-8"?>
<formControlPr xmlns="http://schemas.microsoft.com/office/spreadsheetml/2009/9/main" objectType="CheckBox" fmlaLink="$J$126" lockText="1" noThreeD="1"/>
</file>

<file path=xl/ctrlProps/ctrlProp65.xml><?xml version="1.0" encoding="utf-8"?>
<formControlPr xmlns="http://schemas.microsoft.com/office/spreadsheetml/2009/9/main" objectType="CheckBox" fmlaLink="$J$128" lockText="1" noThreeD="1"/>
</file>

<file path=xl/ctrlProps/ctrlProp66.xml><?xml version="1.0" encoding="utf-8"?>
<formControlPr xmlns="http://schemas.microsoft.com/office/spreadsheetml/2009/9/main" objectType="CheckBox" fmlaLink="$J$130" lockText="1" noThreeD="1"/>
</file>

<file path=xl/ctrlProps/ctrlProp67.xml><?xml version="1.0" encoding="utf-8"?>
<formControlPr xmlns="http://schemas.microsoft.com/office/spreadsheetml/2009/9/main" objectType="CheckBox" checked="Checked" fmlaLink="$J$132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wmf"/><Relationship Id="rId13" Type="http://schemas.openxmlformats.org/officeDocument/2006/relationships/image" Target="../media/image14.wmf"/><Relationship Id="rId3" Type="http://schemas.openxmlformats.org/officeDocument/2006/relationships/image" Target="../media/image4.wmf"/><Relationship Id="rId7" Type="http://schemas.openxmlformats.org/officeDocument/2006/relationships/image" Target="../media/image8.wmf"/><Relationship Id="rId12" Type="http://schemas.openxmlformats.org/officeDocument/2006/relationships/image" Target="../media/image13.wmf"/><Relationship Id="rId2" Type="http://schemas.openxmlformats.org/officeDocument/2006/relationships/image" Target="../media/image3.wmf"/><Relationship Id="rId1" Type="http://schemas.openxmlformats.org/officeDocument/2006/relationships/image" Target="../media/image2.emf"/><Relationship Id="rId6" Type="http://schemas.openxmlformats.org/officeDocument/2006/relationships/image" Target="../media/image7.wmf"/><Relationship Id="rId11" Type="http://schemas.openxmlformats.org/officeDocument/2006/relationships/image" Target="../media/image12.wmf"/><Relationship Id="rId5" Type="http://schemas.openxmlformats.org/officeDocument/2006/relationships/image" Target="../media/image6.wmf"/><Relationship Id="rId10" Type="http://schemas.openxmlformats.org/officeDocument/2006/relationships/image" Target="../media/image11.wmf"/><Relationship Id="rId4" Type="http://schemas.openxmlformats.org/officeDocument/2006/relationships/image" Target="../media/image5.wmf"/><Relationship Id="rId9" Type="http://schemas.openxmlformats.org/officeDocument/2006/relationships/image" Target="../media/image10.wmf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38.png"/><Relationship Id="rId26" Type="http://schemas.openxmlformats.org/officeDocument/2006/relationships/image" Target="../media/image46.png"/><Relationship Id="rId39" Type="http://schemas.openxmlformats.org/officeDocument/2006/relationships/image" Target="../media/image59.png"/><Relationship Id="rId21" Type="http://schemas.openxmlformats.org/officeDocument/2006/relationships/image" Target="../media/image41.png"/><Relationship Id="rId34" Type="http://schemas.openxmlformats.org/officeDocument/2006/relationships/image" Target="../media/image54.png"/><Relationship Id="rId42" Type="http://schemas.openxmlformats.org/officeDocument/2006/relationships/image" Target="../media/image62.png"/><Relationship Id="rId47" Type="http://schemas.openxmlformats.org/officeDocument/2006/relationships/image" Target="../media/image67.wmf"/><Relationship Id="rId50" Type="http://schemas.openxmlformats.org/officeDocument/2006/relationships/image" Target="../media/image70.wmf"/><Relationship Id="rId55" Type="http://schemas.openxmlformats.org/officeDocument/2006/relationships/image" Target="../media/image75.wmf"/><Relationship Id="rId63" Type="http://schemas.openxmlformats.org/officeDocument/2006/relationships/image" Target="../media/image83.wmf"/><Relationship Id="rId68" Type="http://schemas.openxmlformats.org/officeDocument/2006/relationships/image" Target="../media/image88.wmf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6" Type="http://schemas.openxmlformats.org/officeDocument/2006/relationships/image" Target="../media/image36.png"/><Relationship Id="rId29" Type="http://schemas.openxmlformats.org/officeDocument/2006/relationships/image" Target="../media/image49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24" Type="http://schemas.openxmlformats.org/officeDocument/2006/relationships/image" Target="../media/image44.png"/><Relationship Id="rId32" Type="http://schemas.openxmlformats.org/officeDocument/2006/relationships/image" Target="../media/image52.png"/><Relationship Id="rId37" Type="http://schemas.openxmlformats.org/officeDocument/2006/relationships/image" Target="../media/image57.png"/><Relationship Id="rId40" Type="http://schemas.openxmlformats.org/officeDocument/2006/relationships/image" Target="../media/image60.png"/><Relationship Id="rId45" Type="http://schemas.openxmlformats.org/officeDocument/2006/relationships/image" Target="../media/image65.png"/><Relationship Id="rId53" Type="http://schemas.openxmlformats.org/officeDocument/2006/relationships/image" Target="../media/image73.wmf"/><Relationship Id="rId58" Type="http://schemas.openxmlformats.org/officeDocument/2006/relationships/image" Target="../media/image78.wmf"/><Relationship Id="rId66" Type="http://schemas.openxmlformats.org/officeDocument/2006/relationships/image" Target="../media/image86.wmf"/><Relationship Id="rId5" Type="http://schemas.openxmlformats.org/officeDocument/2006/relationships/image" Target="../media/image25.png"/><Relationship Id="rId15" Type="http://schemas.openxmlformats.org/officeDocument/2006/relationships/image" Target="../media/image35.png"/><Relationship Id="rId23" Type="http://schemas.openxmlformats.org/officeDocument/2006/relationships/image" Target="../media/image43.png"/><Relationship Id="rId28" Type="http://schemas.openxmlformats.org/officeDocument/2006/relationships/image" Target="../media/image48.png"/><Relationship Id="rId36" Type="http://schemas.openxmlformats.org/officeDocument/2006/relationships/image" Target="../media/image56.png"/><Relationship Id="rId49" Type="http://schemas.openxmlformats.org/officeDocument/2006/relationships/image" Target="../media/image69.wmf"/><Relationship Id="rId57" Type="http://schemas.openxmlformats.org/officeDocument/2006/relationships/image" Target="../media/image77.wmf"/><Relationship Id="rId61" Type="http://schemas.openxmlformats.org/officeDocument/2006/relationships/image" Target="../media/image81.wmf"/><Relationship Id="rId10" Type="http://schemas.openxmlformats.org/officeDocument/2006/relationships/image" Target="../media/image30.png"/><Relationship Id="rId19" Type="http://schemas.openxmlformats.org/officeDocument/2006/relationships/image" Target="../media/image39.png"/><Relationship Id="rId31" Type="http://schemas.openxmlformats.org/officeDocument/2006/relationships/image" Target="../media/image51.png"/><Relationship Id="rId44" Type="http://schemas.openxmlformats.org/officeDocument/2006/relationships/image" Target="../media/image64.png"/><Relationship Id="rId52" Type="http://schemas.openxmlformats.org/officeDocument/2006/relationships/image" Target="../media/image72.wmf"/><Relationship Id="rId60" Type="http://schemas.openxmlformats.org/officeDocument/2006/relationships/image" Target="../media/image80.wmf"/><Relationship Id="rId65" Type="http://schemas.openxmlformats.org/officeDocument/2006/relationships/image" Target="../media/image85.wmf"/><Relationship Id="rId4" Type="http://schemas.openxmlformats.org/officeDocument/2006/relationships/image" Target="../media/image24.png"/><Relationship Id="rId9" Type="http://schemas.openxmlformats.org/officeDocument/2006/relationships/image" Target="../media/image29.png"/><Relationship Id="rId14" Type="http://schemas.openxmlformats.org/officeDocument/2006/relationships/image" Target="../media/image34.png"/><Relationship Id="rId22" Type="http://schemas.openxmlformats.org/officeDocument/2006/relationships/image" Target="../media/image42.png"/><Relationship Id="rId27" Type="http://schemas.openxmlformats.org/officeDocument/2006/relationships/image" Target="../media/image47.png"/><Relationship Id="rId30" Type="http://schemas.openxmlformats.org/officeDocument/2006/relationships/image" Target="../media/image50.png"/><Relationship Id="rId35" Type="http://schemas.openxmlformats.org/officeDocument/2006/relationships/image" Target="../media/image55.png"/><Relationship Id="rId43" Type="http://schemas.openxmlformats.org/officeDocument/2006/relationships/image" Target="../media/image63.png"/><Relationship Id="rId48" Type="http://schemas.openxmlformats.org/officeDocument/2006/relationships/image" Target="../media/image68.wmf"/><Relationship Id="rId56" Type="http://schemas.openxmlformats.org/officeDocument/2006/relationships/image" Target="../media/image76.wmf"/><Relationship Id="rId64" Type="http://schemas.openxmlformats.org/officeDocument/2006/relationships/image" Target="../media/image84.wmf"/><Relationship Id="rId8" Type="http://schemas.openxmlformats.org/officeDocument/2006/relationships/image" Target="../media/image28.png"/><Relationship Id="rId51" Type="http://schemas.openxmlformats.org/officeDocument/2006/relationships/image" Target="../media/image71.wmf"/><Relationship Id="rId3" Type="http://schemas.openxmlformats.org/officeDocument/2006/relationships/image" Target="../media/image23.png"/><Relationship Id="rId12" Type="http://schemas.openxmlformats.org/officeDocument/2006/relationships/image" Target="../media/image32.png"/><Relationship Id="rId17" Type="http://schemas.openxmlformats.org/officeDocument/2006/relationships/image" Target="../media/image37.png"/><Relationship Id="rId25" Type="http://schemas.openxmlformats.org/officeDocument/2006/relationships/image" Target="../media/image45.png"/><Relationship Id="rId33" Type="http://schemas.openxmlformats.org/officeDocument/2006/relationships/image" Target="../media/image53.png"/><Relationship Id="rId38" Type="http://schemas.openxmlformats.org/officeDocument/2006/relationships/image" Target="../media/image58.png"/><Relationship Id="rId46" Type="http://schemas.openxmlformats.org/officeDocument/2006/relationships/image" Target="../media/image66.wmf"/><Relationship Id="rId59" Type="http://schemas.openxmlformats.org/officeDocument/2006/relationships/image" Target="../media/image79.wmf"/><Relationship Id="rId67" Type="http://schemas.openxmlformats.org/officeDocument/2006/relationships/image" Target="../media/image87.wmf"/><Relationship Id="rId20" Type="http://schemas.openxmlformats.org/officeDocument/2006/relationships/image" Target="../media/image40.png"/><Relationship Id="rId41" Type="http://schemas.openxmlformats.org/officeDocument/2006/relationships/image" Target="../media/image61.png"/><Relationship Id="rId54" Type="http://schemas.openxmlformats.org/officeDocument/2006/relationships/image" Target="../media/image74.wmf"/><Relationship Id="rId62" Type="http://schemas.openxmlformats.org/officeDocument/2006/relationships/image" Target="../media/image82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0.emf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19.png"/><Relationship Id="rId5" Type="http://schemas.openxmlformats.org/officeDocument/2006/relationships/image" Target="../media/image1.emf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205910</xdr:colOff>
          <xdr:row>102</xdr:row>
          <xdr:rowOff>56754</xdr:rowOff>
        </xdr:from>
        <xdr:to>
          <xdr:col>110</xdr:col>
          <xdr:colOff>216480</xdr:colOff>
          <xdr:row>140</xdr:row>
          <xdr:rowOff>15153</xdr:rowOff>
        </xdr:to>
        <xdr:pic>
          <xdr:nvPicPr>
            <xdr:cNvPr id="2" name="Imagem 1"/>
            <xdr:cNvPicPr>
              <a:picLocks noChangeAspect="1"/>
              <a:extLst>
                <a:ext uri="{84589F7E-364E-4C9E-8A38-B11213B215E9}">
                  <a14:cameraTool cellRange="amarrados" spid="_x0000_s1999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lum bright="-20000" contrast="20000"/>
            </a:blip>
            <a:stretch>
              <a:fillRect/>
            </a:stretch>
          </xdr:blipFill>
          <xdr:spPr>
            <a:xfrm>
              <a:off x="15350660" y="17582754"/>
              <a:ext cx="8851500" cy="7197399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twoCellAnchor>
    <xdr:from>
      <xdr:col>14</xdr:col>
      <xdr:colOff>17315</xdr:colOff>
      <xdr:row>197</xdr:row>
      <xdr:rowOff>103909</xdr:rowOff>
    </xdr:from>
    <xdr:to>
      <xdr:col>47</xdr:col>
      <xdr:colOff>103909</xdr:colOff>
      <xdr:row>214</xdr:row>
      <xdr:rowOff>121226</xdr:rowOff>
    </xdr:to>
    <xdr:sp macro="" textlink="">
      <xdr:nvSpPr>
        <xdr:cNvPr id="4" name="CaixaDeTexto 3"/>
        <xdr:cNvSpPr txBox="1"/>
      </xdr:nvSpPr>
      <xdr:spPr>
        <a:xfrm>
          <a:off x="4571997" y="34393909"/>
          <a:ext cx="7758548" cy="296140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>
              <a:ln>
                <a:noFill/>
              </a:ln>
              <a:latin typeface="Arial" panose="020B0604020202020204" pitchFamily="34" charset="0"/>
              <a:cs typeface="Arial" panose="020B0604020202020204" pitchFamily="34" charset="0"/>
            </a:rPr>
            <a:t>-Desvios</a:t>
          </a:r>
          <a:r>
            <a:rPr lang="pt-BR" sz="2300" baseline="0">
              <a:ln>
                <a:noFill/>
              </a:ln>
              <a:latin typeface="Arial" panose="020B0604020202020204" pitchFamily="34" charset="0"/>
              <a:cs typeface="Arial" panose="020B0604020202020204" pitchFamily="34" charset="0"/>
            </a:rPr>
            <a:t> angulares e abaulamentos conforme NBR 6591;</a:t>
          </a:r>
        </a:p>
        <a:p>
          <a:endParaRPr lang="pt-BR" sz="2300" baseline="0">
            <a:ln>
              <a:noFill/>
            </a:ln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225135</xdr:colOff>
      <xdr:row>155</xdr:row>
      <xdr:rowOff>34637</xdr:rowOff>
    </xdr:from>
    <xdr:to>
      <xdr:col>77</xdr:col>
      <xdr:colOff>-1</xdr:colOff>
      <xdr:row>171</xdr:row>
      <xdr:rowOff>17318</xdr:rowOff>
    </xdr:to>
    <xdr:sp macro="" textlink="">
      <xdr:nvSpPr>
        <xdr:cNvPr id="5" name="CaixaDeTexto 4"/>
        <xdr:cNvSpPr txBox="1"/>
      </xdr:nvSpPr>
      <xdr:spPr>
        <a:xfrm>
          <a:off x="13127180" y="27051001"/>
          <a:ext cx="5992092" cy="2753590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>
              <a:latin typeface="Arial" panose="020B0604020202020204" pitchFamily="34" charset="0"/>
              <a:cs typeface="Arial" panose="020B0604020202020204" pitchFamily="34" charset="0"/>
            </a:rPr>
            <a:t>- Testes destrutivos </a:t>
          </a:r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de tira/tira ou de hora/hora, o que ocorrer primeiro. </a:t>
          </a:r>
        </a:p>
        <a:p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- Os testes de expansão e achatamento devem ser registrados no registro de inspeção.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3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Inspecionar o produto a cada 1 tira e registrar no </a:t>
          </a:r>
          <a:r>
            <a:rPr lang="pt-BR" sz="2300" b="1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Registro de inspeção</a:t>
          </a:r>
          <a:r>
            <a:rPr lang="pt-BR" sz="23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</a:p>
        <a:p>
          <a:endParaRPr lang="pt-BR" sz="23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81</xdr:col>
      <xdr:colOff>34635</xdr:colOff>
      <xdr:row>152</xdr:row>
      <xdr:rowOff>103906</xdr:rowOff>
    </xdr:from>
    <xdr:to>
      <xdr:col>113</xdr:col>
      <xdr:colOff>17318</xdr:colOff>
      <xdr:row>164</xdr:row>
      <xdr:rowOff>155863</xdr:rowOff>
    </xdr:to>
    <xdr:sp macro="" textlink="">
      <xdr:nvSpPr>
        <xdr:cNvPr id="9" name="CaixaDeTexto 8"/>
        <xdr:cNvSpPr txBox="1"/>
      </xdr:nvSpPr>
      <xdr:spPr>
        <a:xfrm>
          <a:off x="20054453" y="26600724"/>
          <a:ext cx="7187047" cy="2130139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 b="1">
              <a:latin typeface="Arial" panose="020B0604020202020204" pitchFamily="34" charset="0"/>
              <a:cs typeface="Arial" panose="020B0604020202020204" pitchFamily="34" charset="0"/>
            </a:rPr>
            <a:t>PLANO</a:t>
          </a:r>
          <a:r>
            <a:rPr lang="pt-BR" sz="2300" b="1" baseline="0">
              <a:latin typeface="Arial" panose="020B0604020202020204" pitchFamily="34" charset="0"/>
              <a:cs typeface="Arial" panose="020B0604020202020204" pitchFamily="34" charset="0"/>
            </a:rPr>
            <a:t> DE REAÇÃO (QUANDO DETECTADO UM PROBLEMA DE QUALIDADE):</a:t>
          </a:r>
        </a:p>
        <a:p>
          <a:r>
            <a:rPr lang="pt-BR" sz="2300">
              <a:latin typeface="Arial" panose="020B0604020202020204" pitchFamily="34" charset="0"/>
              <a:cs typeface="Arial" panose="020B0604020202020204" pitchFamily="34" charset="0"/>
            </a:rPr>
            <a:t>Operador</a:t>
          </a:r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 deve parar a máquina, realizar o ajuste, segregar e inspecionar 100% do lote a partir da ultima medição</a:t>
          </a:r>
          <a:endParaRPr lang="pt-BR" sz="2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81</xdr:col>
      <xdr:colOff>34636</xdr:colOff>
      <xdr:row>168</xdr:row>
      <xdr:rowOff>51955</xdr:rowOff>
    </xdr:from>
    <xdr:to>
      <xdr:col>113</xdr:col>
      <xdr:colOff>0</xdr:colOff>
      <xdr:row>216</xdr:row>
      <xdr:rowOff>0</xdr:rowOff>
    </xdr:to>
    <xdr:sp macro="" textlink="">
      <xdr:nvSpPr>
        <xdr:cNvPr id="14" name="CaixaDeTexto 13"/>
        <xdr:cNvSpPr txBox="1"/>
      </xdr:nvSpPr>
      <xdr:spPr>
        <a:xfrm>
          <a:off x="20054454" y="29319682"/>
          <a:ext cx="7169728" cy="82607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2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86</xdr:col>
      <xdr:colOff>51952</xdr:colOff>
      <xdr:row>74</xdr:row>
      <xdr:rowOff>69273</xdr:rowOff>
    </xdr:from>
    <xdr:to>
      <xdr:col>111</xdr:col>
      <xdr:colOff>69273</xdr:colOff>
      <xdr:row>79</xdr:row>
      <xdr:rowOff>121228</xdr:rowOff>
    </xdr:to>
    <xdr:sp macro="" textlink="">
      <xdr:nvSpPr>
        <xdr:cNvPr id="16" name="CaixaDeTexto 15"/>
        <xdr:cNvSpPr txBox="1"/>
      </xdr:nvSpPr>
      <xdr:spPr>
        <a:xfrm>
          <a:off x="21197452" y="13057909"/>
          <a:ext cx="5645730" cy="917864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dk1"/>
              </a:solidFill>
              <a:effectLst/>
              <a:latin typeface="voestalpine" panose="020B0500030000000000" pitchFamily="34" charset="0"/>
              <a:ea typeface="+mn-ea"/>
              <a:cs typeface="+mn-cs"/>
            </a:rPr>
            <a:t>&lt;6000 mm: -0 mm +10 mm</a:t>
          </a:r>
        </a:p>
        <a:p>
          <a:r>
            <a:rPr lang="pt-BR" sz="2400">
              <a:solidFill>
                <a:schemeClr val="dk1"/>
              </a:solidFill>
              <a:effectLst/>
              <a:latin typeface="voestalpine" panose="020B0500030000000000" pitchFamily="34" charset="0"/>
              <a:ea typeface="+mn-ea"/>
              <a:cs typeface="+mn-cs"/>
            </a:rPr>
            <a:t>≥6000 mm: -0 mm +25 mm</a:t>
          </a:r>
        </a:p>
        <a:p>
          <a:endParaRPr lang="pt-BR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34636</xdr:colOff>
      <xdr:row>315</xdr:row>
      <xdr:rowOff>51955</xdr:rowOff>
    </xdr:from>
    <xdr:to>
      <xdr:col>110</xdr:col>
      <xdr:colOff>190500</xdr:colOff>
      <xdr:row>324</xdr:row>
      <xdr:rowOff>95251</xdr:rowOff>
    </xdr:to>
    <xdr:sp macro="" textlink="">
      <xdr:nvSpPr>
        <xdr:cNvPr id="7" name="CaixaDeTexto 6"/>
        <xdr:cNvSpPr txBox="1"/>
      </xdr:nvSpPr>
      <xdr:spPr>
        <a:xfrm>
          <a:off x="2725449" y="47153080"/>
          <a:ext cx="22063364" cy="1757796"/>
        </a:xfrm>
        <a:prstGeom prst="rect">
          <a:avLst/>
        </a:prstGeom>
        <a:noFill/>
        <a:ln w="76200" cmpd="sng">
          <a:noFill/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400" b="0" i="1" u="sng">
              <a:latin typeface="Arial" panose="020B0604020202020204" pitchFamily="34" charset="0"/>
              <a:cs typeface="Arial" panose="020B0604020202020204" pitchFamily="34" charset="0"/>
            </a:rPr>
            <a:t>Ensaio de expansão:</a:t>
          </a:r>
          <a:r>
            <a:rPr lang="pt-BR" sz="3400" b="0" i="0" u="none" baseline="0">
              <a:latin typeface="Arial" panose="020B0604020202020204" pitchFamily="34" charset="0"/>
              <a:cs typeface="Arial" panose="020B0604020202020204" pitchFamily="34" charset="0"/>
            </a:rPr>
            <a:t> Separar 1 amostra de aproximadamente 100mm de comprimento e expandí-la na prensa hidráulica (utilizando dispositivo cônico 60°) até que o material se rompa.</a:t>
          </a:r>
        </a:p>
        <a:p>
          <a:r>
            <a:rPr lang="pt-BR" sz="3400" b="1" i="1" u="sng" baseline="0">
              <a:latin typeface="Arial" panose="020B0604020202020204" pitchFamily="34" charset="0"/>
              <a:cs typeface="Arial" panose="020B0604020202020204" pitchFamily="34" charset="0"/>
            </a:rPr>
            <a:t>A região da solda não pode apresentar qualquer tipo de trinca ou fissura.</a:t>
          </a:r>
          <a:endParaRPr lang="pt-BR" sz="3400" b="1" i="0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23812</xdr:colOff>
      <xdr:row>386</xdr:row>
      <xdr:rowOff>0</xdr:rowOff>
    </xdr:from>
    <xdr:to>
      <xdr:col>113</xdr:col>
      <xdr:colOff>214312</xdr:colOff>
      <xdr:row>386</xdr:row>
      <xdr:rowOff>0</xdr:rowOff>
    </xdr:to>
    <xdr:cxnSp macro="">
      <xdr:nvCxnSpPr>
        <xdr:cNvPr id="19" name="Conector reto 18"/>
        <xdr:cNvCxnSpPr/>
      </xdr:nvCxnSpPr>
      <xdr:spPr>
        <a:xfrm>
          <a:off x="1524000" y="60626625"/>
          <a:ext cx="24003000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</xdr:colOff>
      <xdr:row>417</xdr:row>
      <xdr:rowOff>166687</xdr:rowOff>
    </xdr:from>
    <xdr:to>
      <xdr:col>113</xdr:col>
      <xdr:colOff>214312</xdr:colOff>
      <xdr:row>417</xdr:row>
      <xdr:rowOff>166687</xdr:rowOff>
    </xdr:to>
    <xdr:cxnSp macro="">
      <xdr:nvCxnSpPr>
        <xdr:cNvPr id="30" name="Conector reto 29"/>
        <xdr:cNvCxnSpPr/>
      </xdr:nvCxnSpPr>
      <xdr:spPr>
        <a:xfrm>
          <a:off x="1524000" y="66698812"/>
          <a:ext cx="24003000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</xdr:colOff>
      <xdr:row>417</xdr:row>
      <xdr:rowOff>166687</xdr:rowOff>
    </xdr:from>
    <xdr:to>
      <xdr:col>114</xdr:col>
      <xdr:colOff>23812</xdr:colOff>
      <xdr:row>498</xdr:row>
      <xdr:rowOff>166687</xdr:rowOff>
    </xdr:to>
    <xdr:cxnSp macro="">
      <xdr:nvCxnSpPr>
        <xdr:cNvPr id="32" name="Conector reto 31"/>
        <xdr:cNvCxnSpPr/>
      </xdr:nvCxnSpPr>
      <xdr:spPr>
        <a:xfrm flipV="1">
          <a:off x="4353357" y="62165778"/>
          <a:ext cx="23119773" cy="14027727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38100</xdr:rowOff>
        </xdr:from>
        <xdr:to>
          <xdr:col>9</xdr:col>
          <xdr:colOff>9525</xdr:colOff>
          <xdr:row>13</xdr:row>
          <xdr:rowOff>142875</xdr:rowOff>
        </xdr:to>
        <xdr:sp macro="" textlink="">
          <xdr:nvSpPr>
            <xdr:cNvPr id="1592" name="Option Button 568" hidden="1">
              <a:extLst>
                <a:ext uri="{63B3BB69-23CF-44E3-9099-C40C66FF867C}">
                  <a14:compatExt spid="_x0000_s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66675</xdr:rowOff>
        </xdr:from>
        <xdr:to>
          <xdr:col>9</xdr:col>
          <xdr:colOff>238125</xdr:colOff>
          <xdr:row>16</xdr:row>
          <xdr:rowOff>142875</xdr:rowOff>
        </xdr:to>
        <xdr:sp macro="" textlink="">
          <xdr:nvSpPr>
            <xdr:cNvPr id="1593" name="Option Button 569" hidden="1">
              <a:extLst>
                <a:ext uri="{63B3BB69-23CF-44E3-9099-C40C66FF867C}">
                  <a14:compatExt spid="_x0000_s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66675</xdr:rowOff>
        </xdr:from>
        <xdr:to>
          <xdr:col>9</xdr:col>
          <xdr:colOff>38100</xdr:colOff>
          <xdr:row>20</xdr:row>
          <xdr:rowOff>0</xdr:rowOff>
        </xdr:to>
        <xdr:sp macro="" textlink="">
          <xdr:nvSpPr>
            <xdr:cNvPr id="1594" name="Option Button 570" hidden="1">
              <a:extLst>
                <a:ext uri="{63B3BB69-23CF-44E3-9099-C40C66FF867C}">
                  <a14:compatExt spid="_x0000_s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38100</xdr:rowOff>
        </xdr:from>
        <xdr:to>
          <xdr:col>9</xdr:col>
          <xdr:colOff>9525</xdr:colOff>
          <xdr:row>10</xdr:row>
          <xdr:rowOff>142875</xdr:rowOff>
        </xdr:to>
        <xdr:sp macro="" textlink="">
          <xdr:nvSpPr>
            <xdr:cNvPr id="1607" name="Option Button 583" hidden="1">
              <a:extLst>
                <a:ext uri="{63B3BB69-23CF-44E3-9099-C40C66FF867C}">
                  <a14:compatExt spid="_x0000_s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148</xdr:row>
          <xdr:rowOff>0</xdr:rowOff>
        </xdr:from>
        <xdr:to>
          <xdr:col>10</xdr:col>
          <xdr:colOff>142875</xdr:colOff>
          <xdr:row>162</xdr:row>
          <xdr:rowOff>0</xdr:rowOff>
        </xdr:to>
        <xdr:sp macro="" textlink="">
          <xdr:nvSpPr>
            <xdr:cNvPr id="1638" name="Group Box 614" hidden="1">
              <a:extLst>
                <a:ext uri="{63B3BB69-23CF-44E3-9099-C40C66FF867C}">
                  <a14:compatExt spid="_x0000_s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219075</xdr:colOff>
          <xdr:row>102</xdr:row>
          <xdr:rowOff>171450</xdr:rowOff>
        </xdr:from>
        <xdr:to>
          <xdr:col>121</xdr:col>
          <xdr:colOff>0</xdr:colOff>
          <xdr:row>112</xdr:row>
          <xdr:rowOff>123825</xdr:rowOff>
        </xdr:to>
        <xdr:sp macro="" textlink="">
          <xdr:nvSpPr>
            <xdr:cNvPr id="1641" name="Group Box 617" hidden="1">
              <a:extLst>
                <a:ext uri="{63B3BB69-23CF-44E3-9099-C40C66FF867C}">
                  <a14:compatExt spid="_x0000_s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79</xdr:row>
          <xdr:rowOff>171450</xdr:rowOff>
        </xdr:from>
        <xdr:to>
          <xdr:col>7</xdr:col>
          <xdr:colOff>295275</xdr:colOff>
          <xdr:row>82</xdr:row>
          <xdr:rowOff>0</xdr:rowOff>
        </xdr:to>
        <xdr:sp macro="" textlink="">
          <xdr:nvSpPr>
            <xdr:cNvPr id="1642" name="Option Button 618" hidden="1">
              <a:extLst>
                <a:ext uri="{63B3BB69-23CF-44E3-9099-C40C66FF867C}">
                  <a14:compatExt spid="_x0000_s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82</xdr:row>
          <xdr:rowOff>180975</xdr:rowOff>
        </xdr:from>
        <xdr:to>
          <xdr:col>7</xdr:col>
          <xdr:colOff>295275</xdr:colOff>
          <xdr:row>85</xdr:row>
          <xdr:rowOff>19050</xdr:rowOff>
        </xdr:to>
        <xdr:sp macro="" textlink="">
          <xdr:nvSpPr>
            <xdr:cNvPr id="1643" name="Option Button 619" hidden="1">
              <a:extLst>
                <a:ext uri="{63B3BB69-23CF-44E3-9099-C40C66FF867C}">
                  <a14:compatExt spid="_x0000_s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85</xdr:row>
          <xdr:rowOff>180975</xdr:rowOff>
        </xdr:from>
        <xdr:to>
          <xdr:col>7</xdr:col>
          <xdr:colOff>295275</xdr:colOff>
          <xdr:row>88</xdr:row>
          <xdr:rowOff>19050</xdr:rowOff>
        </xdr:to>
        <xdr:sp macro="" textlink="">
          <xdr:nvSpPr>
            <xdr:cNvPr id="1644" name="Option Button 620" hidden="1">
              <a:extLst>
                <a:ext uri="{63B3BB69-23CF-44E3-9099-C40C66FF867C}">
                  <a14:compatExt spid="_x0000_s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200025</xdr:colOff>
          <xdr:row>25</xdr:row>
          <xdr:rowOff>142875</xdr:rowOff>
        </xdr:from>
        <xdr:to>
          <xdr:col>121</xdr:col>
          <xdr:colOff>19050</xdr:colOff>
          <xdr:row>29</xdr:row>
          <xdr:rowOff>19050</xdr:rowOff>
        </xdr:to>
        <xdr:sp macro="" textlink="">
          <xdr:nvSpPr>
            <xdr:cNvPr id="1668" name="Group Box 644" hidden="1">
              <a:extLst>
                <a:ext uri="{63B3BB69-23CF-44E3-9099-C40C66FF867C}">
                  <a14:compatExt spid="_x0000_s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35</xdr:row>
          <xdr:rowOff>57150</xdr:rowOff>
        </xdr:from>
        <xdr:to>
          <xdr:col>9</xdr:col>
          <xdr:colOff>304800</xdr:colOff>
          <xdr:row>38</xdr:row>
          <xdr:rowOff>9525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37</xdr:row>
          <xdr:rowOff>142875</xdr:rowOff>
        </xdr:from>
        <xdr:to>
          <xdr:col>8</xdr:col>
          <xdr:colOff>47625</xdr:colOff>
          <xdr:row>41</xdr:row>
          <xdr:rowOff>19050</xdr:rowOff>
        </xdr:to>
        <xdr:sp macro="" textlink="">
          <xdr:nvSpPr>
            <xdr:cNvPr id="1685" name="Group Box 661" hidden="1">
              <a:extLst>
                <a:ext uri="{63B3BB69-23CF-44E3-9099-C40C66FF867C}">
                  <a14:compatExt spid="_x0000_s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40</xdr:row>
          <xdr:rowOff>142875</xdr:rowOff>
        </xdr:from>
        <xdr:to>
          <xdr:col>8</xdr:col>
          <xdr:colOff>47625</xdr:colOff>
          <xdr:row>44</xdr:row>
          <xdr:rowOff>19050</xdr:rowOff>
        </xdr:to>
        <xdr:sp macro="" textlink="">
          <xdr:nvSpPr>
            <xdr:cNvPr id="1687" name="Group Box 663" hidden="1">
              <a:extLst>
                <a:ext uri="{63B3BB69-23CF-44E3-9099-C40C66FF867C}">
                  <a14:compatExt spid="_x0000_s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43</xdr:row>
          <xdr:rowOff>142875</xdr:rowOff>
        </xdr:from>
        <xdr:to>
          <xdr:col>8</xdr:col>
          <xdr:colOff>47625</xdr:colOff>
          <xdr:row>47</xdr:row>
          <xdr:rowOff>19050</xdr:rowOff>
        </xdr:to>
        <xdr:sp macro="" textlink="">
          <xdr:nvSpPr>
            <xdr:cNvPr id="1688" name="Group Box 664" hidden="1">
              <a:extLst>
                <a:ext uri="{63B3BB69-23CF-44E3-9099-C40C66FF867C}">
                  <a14:compatExt spid="_x0000_s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46</xdr:row>
          <xdr:rowOff>142875</xdr:rowOff>
        </xdr:from>
        <xdr:to>
          <xdr:col>8</xdr:col>
          <xdr:colOff>47625</xdr:colOff>
          <xdr:row>50</xdr:row>
          <xdr:rowOff>19050</xdr:rowOff>
        </xdr:to>
        <xdr:sp macro="" textlink="">
          <xdr:nvSpPr>
            <xdr:cNvPr id="1689" name="Group Box 665" hidden="1">
              <a:extLst>
                <a:ext uri="{63B3BB69-23CF-44E3-9099-C40C66FF867C}">
                  <a14:compatExt spid="_x0000_s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38</xdr:row>
          <xdr:rowOff>47625</xdr:rowOff>
        </xdr:from>
        <xdr:to>
          <xdr:col>9</xdr:col>
          <xdr:colOff>295275</xdr:colOff>
          <xdr:row>40</xdr:row>
          <xdr:rowOff>161925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38</xdr:row>
          <xdr:rowOff>28575</xdr:rowOff>
        </xdr:from>
        <xdr:to>
          <xdr:col>9</xdr:col>
          <xdr:colOff>314325</xdr:colOff>
          <xdr:row>40</xdr:row>
          <xdr:rowOff>161925</xdr:rowOff>
        </xdr:to>
        <xdr:sp macro="" textlink="">
          <xdr:nvSpPr>
            <xdr:cNvPr id="1691" name="Group Box 667" hidden="1">
              <a:extLst>
                <a:ext uri="{63B3BB69-23CF-44E3-9099-C40C66FF867C}">
                  <a14:compatExt spid="_x0000_s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41</xdr:row>
          <xdr:rowOff>28575</xdr:rowOff>
        </xdr:from>
        <xdr:to>
          <xdr:col>9</xdr:col>
          <xdr:colOff>295275</xdr:colOff>
          <xdr:row>43</xdr:row>
          <xdr:rowOff>142875</xdr:rowOff>
        </xdr:to>
        <xdr:sp macro="" textlink="">
          <xdr:nvSpPr>
            <xdr:cNvPr id="1692" name="Check Box 668" hidden="1">
              <a:extLst>
                <a:ext uri="{63B3BB69-23CF-44E3-9099-C40C66FF867C}">
                  <a14:compatExt spid="_x0000_s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41</xdr:row>
          <xdr:rowOff>9525</xdr:rowOff>
        </xdr:from>
        <xdr:to>
          <xdr:col>9</xdr:col>
          <xdr:colOff>314325</xdr:colOff>
          <xdr:row>43</xdr:row>
          <xdr:rowOff>142875</xdr:rowOff>
        </xdr:to>
        <xdr:sp macro="" textlink="">
          <xdr:nvSpPr>
            <xdr:cNvPr id="1693" name="Group Box 669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44</xdr:row>
          <xdr:rowOff>38100</xdr:rowOff>
        </xdr:from>
        <xdr:to>
          <xdr:col>8</xdr:col>
          <xdr:colOff>276225</xdr:colOff>
          <xdr:row>46</xdr:row>
          <xdr:rowOff>152400</xdr:rowOff>
        </xdr:to>
        <xdr:sp macro="" textlink="">
          <xdr:nvSpPr>
            <xdr:cNvPr id="1694" name="Check Box 670" hidden="1">
              <a:extLst>
                <a:ext uri="{63B3BB69-23CF-44E3-9099-C40C66FF867C}">
                  <a14:compatExt spid="_x0000_s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44</xdr:row>
          <xdr:rowOff>19050</xdr:rowOff>
        </xdr:from>
        <xdr:to>
          <xdr:col>9</xdr:col>
          <xdr:colOff>314325</xdr:colOff>
          <xdr:row>46</xdr:row>
          <xdr:rowOff>152400</xdr:rowOff>
        </xdr:to>
        <xdr:sp macro="" textlink="">
          <xdr:nvSpPr>
            <xdr:cNvPr id="1695" name="Group Box 671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47</xdr:row>
          <xdr:rowOff>57150</xdr:rowOff>
        </xdr:from>
        <xdr:to>
          <xdr:col>9</xdr:col>
          <xdr:colOff>295275</xdr:colOff>
          <xdr:row>49</xdr:row>
          <xdr:rowOff>161925</xdr:rowOff>
        </xdr:to>
        <xdr:sp macro="" textlink="">
          <xdr:nvSpPr>
            <xdr:cNvPr id="1696" name="Check Box 672" hidden="1">
              <a:extLst>
                <a:ext uri="{63B3BB69-23CF-44E3-9099-C40C66FF867C}">
                  <a14:compatExt spid="_x0000_s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47</xdr:row>
          <xdr:rowOff>38100</xdr:rowOff>
        </xdr:from>
        <xdr:to>
          <xdr:col>9</xdr:col>
          <xdr:colOff>314325</xdr:colOff>
          <xdr:row>49</xdr:row>
          <xdr:rowOff>171450</xdr:rowOff>
        </xdr:to>
        <xdr:sp macro="" textlink="">
          <xdr:nvSpPr>
            <xdr:cNvPr id="1697" name="Group Box 673" hidden="1">
              <a:extLst>
                <a:ext uri="{63B3BB69-23CF-44E3-9099-C40C66FF867C}">
                  <a14:compatExt spid="_x0000_s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49</xdr:row>
          <xdr:rowOff>142875</xdr:rowOff>
        </xdr:from>
        <xdr:to>
          <xdr:col>8</xdr:col>
          <xdr:colOff>47625</xdr:colOff>
          <xdr:row>53</xdr:row>
          <xdr:rowOff>19050</xdr:rowOff>
        </xdr:to>
        <xdr:sp macro="" textlink="">
          <xdr:nvSpPr>
            <xdr:cNvPr id="1700" name="Group Box 676" hidden="1">
              <a:extLst>
                <a:ext uri="{63B3BB69-23CF-44E3-9099-C40C66FF867C}">
                  <a14:compatExt spid="_x0000_s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38100</xdr:rowOff>
        </xdr:from>
        <xdr:to>
          <xdr:col>9</xdr:col>
          <xdr:colOff>314325</xdr:colOff>
          <xdr:row>52</xdr:row>
          <xdr:rowOff>171450</xdr:rowOff>
        </xdr:to>
        <xdr:sp macro="" textlink="">
          <xdr:nvSpPr>
            <xdr:cNvPr id="1702" name="Group Box 678" hidden="1">
              <a:extLst>
                <a:ext uri="{63B3BB69-23CF-44E3-9099-C40C66FF867C}">
                  <a14:compatExt spid="_x0000_s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28575</xdr:rowOff>
        </xdr:from>
        <xdr:to>
          <xdr:col>9</xdr:col>
          <xdr:colOff>285750</xdr:colOff>
          <xdr:row>52</xdr:row>
          <xdr:rowOff>152400</xdr:rowOff>
        </xdr:to>
        <xdr:sp macro="" textlink="">
          <xdr:nvSpPr>
            <xdr:cNvPr id="1703" name="Group Box 679" hidden="1">
              <a:extLst>
                <a:ext uri="{63B3BB69-23CF-44E3-9099-C40C66FF867C}">
                  <a14:compatExt spid="_x0000_s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28575</xdr:rowOff>
        </xdr:from>
        <xdr:to>
          <xdr:col>9</xdr:col>
          <xdr:colOff>0</xdr:colOff>
          <xdr:row>52</xdr:row>
          <xdr:rowOff>161925</xdr:rowOff>
        </xdr:to>
        <xdr:sp macro="" textlink="">
          <xdr:nvSpPr>
            <xdr:cNvPr id="1704" name="Check Box 680" hidden="1">
              <a:extLst>
                <a:ext uri="{63B3BB69-23CF-44E3-9099-C40C66FF867C}">
                  <a14:compatExt spid="_x0000_s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52</xdr:row>
          <xdr:rowOff>142875</xdr:rowOff>
        </xdr:from>
        <xdr:to>
          <xdr:col>8</xdr:col>
          <xdr:colOff>76200</xdr:colOff>
          <xdr:row>55</xdr:row>
          <xdr:rowOff>161925</xdr:rowOff>
        </xdr:to>
        <xdr:sp macro="" textlink="">
          <xdr:nvSpPr>
            <xdr:cNvPr id="1705" name="Group Box 681" hidden="1">
              <a:extLst>
                <a:ext uri="{63B3BB69-23CF-44E3-9099-C40C66FF867C}">
                  <a14:compatExt spid="_x0000_s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38100</xdr:rowOff>
        </xdr:from>
        <xdr:to>
          <xdr:col>10</xdr:col>
          <xdr:colOff>9525</xdr:colOff>
          <xdr:row>55</xdr:row>
          <xdr:rowOff>152400</xdr:rowOff>
        </xdr:to>
        <xdr:sp macro="" textlink="">
          <xdr:nvSpPr>
            <xdr:cNvPr id="1706" name="Group Box 682" hidden="1">
              <a:extLst>
                <a:ext uri="{63B3BB69-23CF-44E3-9099-C40C66FF867C}">
                  <a14:compatExt spid="_x0000_s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28575</xdr:rowOff>
        </xdr:from>
        <xdr:to>
          <xdr:col>9</xdr:col>
          <xdr:colOff>285750</xdr:colOff>
          <xdr:row>55</xdr:row>
          <xdr:rowOff>152400</xdr:rowOff>
        </xdr:to>
        <xdr:sp macro="" textlink="">
          <xdr:nvSpPr>
            <xdr:cNvPr id="1707" name="Group Box 683" hidden="1">
              <a:extLst>
                <a:ext uri="{63B3BB69-23CF-44E3-9099-C40C66FF867C}">
                  <a14:compatExt spid="_x0000_s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28575</xdr:rowOff>
        </xdr:from>
        <xdr:to>
          <xdr:col>9</xdr:col>
          <xdr:colOff>323850</xdr:colOff>
          <xdr:row>55</xdr:row>
          <xdr:rowOff>161925</xdr:rowOff>
        </xdr:to>
        <xdr:sp macro="" textlink="">
          <xdr:nvSpPr>
            <xdr:cNvPr id="1709" name="Check Box 685" hidden="1">
              <a:extLst>
                <a:ext uri="{63B3BB69-23CF-44E3-9099-C40C66FF867C}">
                  <a14:compatExt spid="_x0000_s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58</xdr:row>
          <xdr:rowOff>142875</xdr:rowOff>
        </xdr:from>
        <xdr:to>
          <xdr:col>8</xdr:col>
          <xdr:colOff>66675</xdr:colOff>
          <xdr:row>61</xdr:row>
          <xdr:rowOff>171450</xdr:rowOff>
        </xdr:to>
        <xdr:sp macro="" textlink="">
          <xdr:nvSpPr>
            <xdr:cNvPr id="1710" name="Group Box 686" hidden="1">
              <a:extLst>
                <a:ext uri="{63B3BB69-23CF-44E3-9099-C40C66FF867C}">
                  <a14:compatExt spid="_x0000_s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59</xdr:row>
          <xdr:rowOff>38100</xdr:rowOff>
        </xdr:from>
        <xdr:to>
          <xdr:col>10</xdr:col>
          <xdr:colOff>0</xdr:colOff>
          <xdr:row>61</xdr:row>
          <xdr:rowOff>152400</xdr:rowOff>
        </xdr:to>
        <xdr:sp macro="" textlink="">
          <xdr:nvSpPr>
            <xdr:cNvPr id="1711" name="Group Box 687" hidden="1">
              <a:extLst>
                <a:ext uri="{63B3BB69-23CF-44E3-9099-C40C66FF867C}">
                  <a14:compatExt spid="_x0000_s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59</xdr:row>
          <xdr:rowOff>28575</xdr:rowOff>
        </xdr:from>
        <xdr:to>
          <xdr:col>9</xdr:col>
          <xdr:colOff>285750</xdr:colOff>
          <xdr:row>61</xdr:row>
          <xdr:rowOff>152400</xdr:rowOff>
        </xdr:to>
        <xdr:sp macro="" textlink="">
          <xdr:nvSpPr>
            <xdr:cNvPr id="1712" name="Group Box 688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51955</xdr:colOff>
      <xdr:row>6</xdr:row>
      <xdr:rowOff>69272</xdr:rowOff>
    </xdr:from>
    <xdr:to>
      <xdr:col>42</xdr:col>
      <xdr:colOff>123959</xdr:colOff>
      <xdr:row>14</xdr:row>
      <xdr:rowOff>138545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5004955" y="1281545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15</xdr:col>
      <xdr:colOff>34636</xdr:colOff>
      <xdr:row>293</xdr:row>
      <xdr:rowOff>51954</xdr:rowOff>
    </xdr:from>
    <xdr:to>
      <xdr:col>42</xdr:col>
      <xdr:colOff>106640</xdr:colOff>
      <xdr:row>301</xdr:row>
      <xdr:rowOff>121226</xdr:rowOff>
    </xdr:to>
    <xdr:pic>
      <xdr:nvPicPr>
        <xdr:cNvPr id="93" name="Imagem 9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4987636" y="40576499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14</xdr:col>
      <xdr:colOff>173182</xdr:colOff>
      <xdr:row>511</xdr:row>
      <xdr:rowOff>34637</xdr:rowOff>
    </xdr:from>
    <xdr:to>
      <xdr:col>42</xdr:col>
      <xdr:colOff>20050</xdr:colOff>
      <xdr:row>519</xdr:row>
      <xdr:rowOff>103909</xdr:rowOff>
    </xdr:to>
    <xdr:pic>
      <xdr:nvPicPr>
        <xdr:cNvPr id="94" name="Imagem 9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4901046" y="78745773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41</xdr:col>
      <xdr:colOff>34634</xdr:colOff>
      <xdr:row>328</xdr:row>
      <xdr:rowOff>17321</xdr:rowOff>
    </xdr:from>
    <xdr:to>
      <xdr:col>93</xdr:col>
      <xdr:colOff>207816</xdr:colOff>
      <xdr:row>382</xdr:row>
      <xdr:rowOff>34805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811" t="32065" r="27739" b="23732"/>
        <a:stretch/>
      </xdr:blipFill>
      <xdr:spPr>
        <a:xfrm>
          <a:off x="11083634" y="46603230"/>
          <a:ext cx="12018819" cy="93693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95</xdr:row>
          <xdr:rowOff>9525</xdr:rowOff>
        </xdr:from>
        <xdr:to>
          <xdr:col>8</xdr:col>
          <xdr:colOff>19050</xdr:colOff>
          <xdr:row>97</xdr:row>
          <xdr:rowOff>0</xdr:rowOff>
        </xdr:to>
        <xdr:sp macro="" textlink="">
          <xdr:nvSpPr>
            <xdr:cNvPr id="1755" name="Check Box 731" hidden="1">
              <a:extLst>
                <a:ext uri="{63B3BB69-23CF-44E3-9099-C40C66FF867C}">
                  <a14:compatExt spid="_x0000_s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81</xdr:row>
          <xdr:rowOff>152400</xdr:rowOff>
        </xdr:from>
        <xdr:to>
          <xdr:col>10</xdr:col>
          <xdr:colOff>28575</xdr:colOff>
          <xdr:row>84</xdr:row>
          <xdr:rowOff>19050</xdr:rowOff>
        </xdr:to>
        <xdr:sp macro="" textlink="">
          <xdr:nvSpPr>
            <xdr:cNvPr id="1756" name="Group Box 732" hidden="1">
              <a:extLst>
                <a:ext uri="{63B3BB69-23CF-44E3-9099-C40C66FF867C}">
                  <a14:compatExt spid="_x0000_s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97</xdr:row>
          <xdr:rowOff>9525</xdr:rowOff>
        </xdr:from>
        <xdr:to>
          <xdr:col>8</xdr:col>
          <xdr:colOff>0</xdr:colOff>
          <xdr:row>99</xdr:row>
          <xdr:rowOff>19050</xdr:rowOff>
        </xdr:to>
        <xdr:sp macro="" textlink="">
          <xdr:nvSpPr>
            <xdr:cNvPr id="1788" name="Check Box 764" hidden="1">
              <a:extLst>
                <a:ext uri="{63B3BB69-23CF-44E3-9099-C40C66FF867C}">
                  <a14:compatExt spid="_x0000_s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84</xdr:row>
          <xdr:rowOff>0</xdr:rowOff>
        </xdr:from>
        <xdr:to>
          <xdr:col>8</xdr:col>
          <xdr:colOff>9525</xdr:colOff>
          <xdr:row>86</xdr:row>
          <xdr:rowOff>9525</xdr:rowOff>
        </xdr:to>
        <xdr:sp macro="" textlink="">
          <xdr:nvSpPr>
            <xdr:cNvPr id="1789" name="Group Box 765" hidden="1">
              <a:extLst>
                <a:ext uri="{63B3BB69-23CF-44E3-9099-C40C66FF867C}">
                  <a14:compatExt spid="_x0000_s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99</xdr:row>
          <xdr:rowOff>9525</xdr:rowOff>
        </xdr:from>
        <xdr:to>
          <xdr:col>8</xdr:col>
          <xdr:colOff>38100</xdr:colOff>
          <xdr:row>101</xdr:row>
          <xdr:rowOff>0</xdr:rowOff>
        </xdr:to>
        <xdr:sp macro="" textlink="">
          <xdr:nvSpPr>
            <xdr:cNvPr id="1790" name="Check Box 766" hidden="1">
              <a:extLst>
                <a:ext uri="{63B3BB69-23CF-44E3-9099-C40C66FF867C}">
                  <a14:compatExt spid="_x0000_s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86</xdr:row>
          <xdr:rowOff>0</xdr:rowOff>
        </xdr:from>
        <xdr:to>
          <xdr:col>8</xdr:col>
          <xdr:colOff>9525</xdr:colOff>
          <xdr:row>88</xdr:row>
          <xdr:rowOff>9525</xdr:rowOff>
        </xdr:to>
        <xdr:sp macro="" textlink="">
          <xdr:nvSpPr>
            <xdr:cNvPr id="1791" name="Group Box 767" hidden="1">
              <a:extLst>
                <a:ext uri="{63B3BB69-23CF-44E3-9099-C40C66FF867C}">
                  <a14:compatExt spid="_x0000_s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100</xdr:row>
          <xdr:rowOff>171450</xdr:rowOff>
        </xdr:from>
        <xdr:to>
          <xdr:col>8</xdr:col>
          <xdr:colOff>19050</xdr:colOff>
          <xdr:row>103</xdr:row>
          <xdr:rowOff>0</xdr:rowOff>
        </xdr:to>
        <xdr:sp macro="" textlink="">
          <xdr:nvSpPr>
            <xdr:cNvPr id="1792" name="Check Box 768" hidden="1">
              <a:extLst>
                <a:ext uri="{63B3BB69-23CF-44E3-9099-C40C66FF867C}">
                  <a14:compatExt spid="_x0000_s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88</xdr:row>
          <xdr:rowOff>0</xdr:rowOff>
        </xdr:from>
        <xdr:to>
          <xdr:col>7</xdr:col>
          <xdr:colOff>333375</xdr:colOff>
          <xdr:row>90</xdr:row>
          <xdr:rowOff>0</xdr:rowOff>
        </xdr:to>
        <xdr:sp macro="" textlink="">
          <xdr:nvSpPr>
            <xdr:cNvPr id="1793" name="Group Box 769" hidden="1">
              <a:extLst>
                <a:ext uri="{63B3BB69-23CF-44E3-9099-C40C66FF867C}">
                  <a14:compatExt spid="_x0000_s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103</xdr:row>
          <xdr:rowOff>0</xdr:rowOff>
        </xdr:from>
        <xdr:to>
          <xdr:col>8</xdr:col>
          <xdr:colOff>0</xdr:colOff>
          <xdr:row>105</xdr:row>
          <xdr:rowOff>19050</xdr:rowOff>
        </xdr:to>
        <xdr:sp macro="" textlink="">
          <xdr:nvSpPr>
            <xdr:cNvPr id="1794" name="Check Box 770" hidden="1">
              <a:extLst>
                <a:ext uri="{63B3BB69-23CF-44E3-9099-C40C66FF867C}">
                  <a14:compatExt spid="_x0000_s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90</xdr:row>
          <xdr:rowOff>0</xdr:rowOff>
        </xdr:from>
        <xdr:to>
          <xdr:col>8</xdr:col>
          <xdr:colOff>19050</xdr:colOff>
          <xdr:row>92</xdr:row>
          <xdr:rowOff>9525</xdr:rowOff>
        </xdr:to>
        <xdr:sp macro="" textlink="">
          <xdr:nvSpPr>
            <xdr:cNvPr id="1795" name="Group Box 771" hidden="1">
              <a:extLst>
                <a:ext uri="{63B3BB69-23CF-44E3-9099-C40C66FF867C}">
                  <a14:compatExt spid="_x0000_s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8</xdr:col>
          <xdr:colOff>0</xdr:colOff>
          <xdr:row>107</xdr:row>
          <xdr:rowOff>0</xdr:rowOff>
        </xdr:to>
        <xdr:sp macro="" textlink="">
          <xdr:nvSpPr>
            <xdr:cNvPr id="1796" name="Check Box 772" hidden="1">
              <a:extLst>
                <a:ext uri="{63B3BB69-23CF-44E3-9099-C40C66FF867C}">
                  <a14:compatExt spid="_x0000_s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92</xdr:row>
          <xdr:rowOff>9525</xdr:rowOff>
        </xdr:from>
        <xdr:to>
          <xdr:col>8</xdr:col>
          <xdr:colOff>9525</xdr:colOff>
          <xdr:row>94</xdr:row>
          <xdr:rowOff>19050</xdr:rowOff>
        </xdr:to>
        <xdr:sp macro="" textlink="">
          <xdr:nvSpPr>
            <xdr:cNvPr id="1797" name="Group Box 773" hidden="1">
              <a:extLst>
                <a:ext uri="{63B3BB69-23CF-44E3-9099-C40C66FF867C}">
                  <a14:compatExt spid="_x0000_s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171450</xdr:rowOff>
        </xdr:from>
        <xdr:to>
          <xdr:col>8</xdr:col>
          <xdr:colOff>0</xdr:colOff>
          <xdr:row>109</xdr:row>
          <xdr:rowOff>0</xdr:rowOff>
        </xdr:to>
        <xdr:sp macro="" textlink="">
          <xdr:nvSpPr>
            <xdr:cNvPr id="1798" name="Check Box 774" hidden="1">
              <a:extLst>
                <a:ext uri="{63B3BB69-23CF-44E3-9099-C40C66FF867C}">
                  <a14:compatExt spid="_x0000_s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94</xdr:row>
          <xdr:rowOff>9525</xdr:rowOff>
        </xdr:from>
        <xdr:to>
          <xdr:col>8</xdr:col>
          <xdr:colOff>9525</xdr:colOff>
          <xdr:row>96</xdr:row>
          <xdr:rowOff>9525</xdr:rowOff>
        </xdr:to>
        <xdr:sp macro="" textlink="">
          <xdr:nvSpPr>
            <xdr:cNvPr id="1799" name="Group Box 775" hidden="1">
              <a:extLst>
                <a:ext uri="{63B3BB69-23CF-44E3-9099-C40C66FF867C}">
                  <a14:compatExt spid="_x0000_s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8</xdr:col>
          <xdr:colOff>0</xdr:colOff>
          <xdr:row>111</xdr:row>
          <xdr:rowOff>0</xdr:rowOff>
        </xdr:to>
        <xdr:sp macro="" textlink="">
          <xdr:nvSpPr>
            <xdr:cNvPr id="1800" name="Check Box 776" hidden="1">
              <a:extLst>
                <a:ext uri="{63B3BB69-23CF-44E3-9099-C40C66FF867C}">
                  <a14:compatExt spid="_x0000_s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96</xdr:row>
          <xdr:rowOff>9525</xdr:rowOff>
        </xdr:from>
        <xdr:to>
          <xdr:col>8</xdr:col>
          <xdr:colOff>0</xdr:colOff>
          <xdr:row>98</xdr:row>
          <xdr:rowOff>9525</xdr:rowOff>
        </xdr:to>
        <xdr:sp macro="" textlink="">
          <xdr:nvSpPr>
            <xdr:cNvPr id="1801" name="Group Box 777" hidden="1">
              <a:extLst>
                <a:ext uri="{63B3BB69-23CF-44E3-9099-C40C66FF867C}">
                  <a14:compatExt spid="_x0000_s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111</xdr:row>
          <xdr:rowOff>9525</xdr:rowOff>
        </xdr:from>
        <xdr:to>
          <xdr:col>8</xdr:col>
          <xdr:colOff>0</xdr:colOff>
          <xdr:row>113</xdr:row>
          <xdr:rowOff>19050</xdr:rowOff>
        </xdr:to>
        <xdr:sp macro="" textlink="">
          <xdr:nvSpPr>
            <xdr:cNvPr id="1802" name="Check Box 778" hidden="1">
              <a:extLst>
                <a:ext uri="{63B3BB69-23CF-44E3-9099-C40C66FF867C}">
                  <a14:compatExt spid="_x0000_s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98</xdr:row>
          <xdr:rowOff>0</xdr:rowOff>
        </xdr:from>
        <xdr:to>
          <xdr:col>8</xdr:col>
          <xdr:colOff>0</xdr:colOff>
          <xdr:row>100</xdr:row>
          <xdr:rowOff>9525</xdr:rowOff>
        </xdr:to>
        <xdr:sp macro="" textlink="">
          <xdr:nvSpPr>
            <xdr:cNvPr id="1803" name="Group Box 779" hidden="1">
              <a:extLst>
                <a:ext uri="{63B3BB69-23CF-44E3-9099-C40C66FF867C}">
                  <a14:compatExt spid="_x0000_s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0</xdr:rowOff>
        </xdr:from>
        <xdr:to>
          <xdr:col>8</xdr:col>
          <xdr:colOff>19050</xdr:colOff>
          <xdr:row>115</xdr:row>
          <xdr:rowOff>0</xdr:rowOff>
        </xdr:to>
        <xdr:sp macro="" textlink="">
          <xdr:nvSpPr>
            <xdr:cNvPr id="1804" name="Check Box 780" hidden="1">
              <a:extLst>
                <a:ext uri="{63B3BB69-23CF-44E3-9099-C40C66FF867C}">
                  <a14:compatExt spid="_x0000_s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100</xdr:row>
          <xdr:rowOff>0</xdr:rowOff>
        </xdr:from>
        <xdr:to>
          <xdr:col>8</xdr:col>
          <xdr:colOff>9525</xdr:colOff>
          <xdr:row>102</xdr:row>
          <xdr:rowOff>9525</xdr:rowOff>
        </xdr:to>
        <xdr:sp macro="" textlink="">
          <xdr:nvSpPr>
            <xdr:cNvPr id="1805" name="Group Box 781" hidden="1">
              <a:extLst>
                <a:ext uri="{63B3BB69-23CF-44E3-9099-C40C66FF867C}">
                  <a14:compatExt spid="_x0000_s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115</xdr:row>
          <xdr:rowOff>0</xdr:rowOff>
        </xdr:from>
        <xdr:to>
          <xdr:col>7</xdr:col>
          <xdr:colOff>333375</xdr:colOff>
          <xdr:row>116</xdr:row>
          <xdr:rowOff>152400</xdr:rowOff>
        </xdr:to>
        <xdr:sp macro="" textlink="">
          <xdr:nvSpPr>
            <xdr:cNvPr id="1807" name="Check Box 783" hidden="1">
              <a:extLst>
                <a:ext uri="{63B3BB69-23CF-44E3-9099-C40C66FF867C}">
                  <a14:compatExt spid="_x0000_s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102</xdr:row>
          <xdr:rowOff>9525</xdr:rowOff>
        </xdr:from>
        <xdr:to>
          <xdr:col>8</xdr:col>
          <xdr:colOff>9525</xdr:colOff>
          <xdr:row>104</xdr:row>
          <xdr:rowOff>9525</xdr:rowOff>
        </xdr:to>
        <xdr:sp macro="" textlink="">
          <xdr:nvSpPr>
            <xdr:cNvPr id="1808" name="Group Box 784" hidden="1">
              <a:extLst>
                <a:ext uri="{63B3BB69-23CF-44E3-9099-C40C66FF867C}">
                  <a14:compatExt spid="_x0000_s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67</xdr:row>
          <xdr:rowOff>171450</xdr:rowOff>
        </xdr:from>
        <xdr:to>
          <xdr:col>9</xdr:col>
          <xdr:colOff>323850</xdr:colOff>
          <xdr:row>79</xdr:row>
          <xdr:rowOff>171450</xdr:rowOff>
        </xdr:to>
        <xdr:sp macro="" textlink="">
          <xdr:nvSpPr>
            <xdr:cNvPr id="1818" name="Group Box 794" hidden="1">
              <a:extLst>
                <a:ext uri="{63B3BB69-23CF-44E3-9099-C40C66FF867C}">
                  <a14:compatExt spid="_x0000_s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74</xdr:col>
      <xdr:colOff>18825</xdr:colOff>
      <xdr:row>185</xdr:row>
      <xdr:rowOff>0</xdr:rowOff>
    </xdr:from>
    <xdr:to>
      <xdr:col>76</xdr:col>
      <xdr:colOff>24846</xdr:colOff>
      <xdr:row>187</xdr:row>
      <xdr:rowOff>106295</xdr:rowOff>
    </xdr:to>
    <xdr:pic>
      <xdr:nvPicPr>
        <xdr:cNvPr id="99" name="Imagem 9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39" t="7271" r="31302" b="9305"/>
        <a:stretch/>
      </xdr:blipFill>
      <xdr:spPr>
        <a:xfrm>
          <a:off x="18462689" y="32211818"/>
          <a:ext cx="456293" cy="452659"/>
        </a:xfrm>
        <a:prstGeom prst="rect">
          <a:avLst/>
        </a:prstGeom>
      </xdr:spPr>
    </xdr:pic>
    <xdr:clientData/>
  </xdr:twoCellAnchor>
  <xdr:twoCellAnchor editAs="oneCell">
    <xdr:from>
      <xdr:col>74</xdr:col>
      <xdr:colOff>2258</xdr:colOff>
      <xdr:row>188</xdr:row>
      <xdr:rowOff>16691</xdr:rowOff>
    </xdr:from>
    <xdr:to>
      <xdr:col>76</xdr:col>
      <xdr:colOff>18844</xdr:colOff>
      <xdr:row>190</xdr:row>
      <xdr:rowOff>144693</xdr:rowOff>
    </xdr:to>
    <xdr:pic>
      <xdr:nvPicPr>
        <xdr:cNvPr id="100" name="Imagem 99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99" t="8143" r="25447" b="9887"/>
        <a:stretch/>
      </xdr:blipFill>
      <xdr:spPr>
        <a:xfrm>
          <a:off x="18446122" y="32748055"/>
          <a:ext cx="466858" cy="474365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191</xdr:row>
      <xdr:rowOff>24974</xdr:rowOff>
    </xdr:from>
    <xdr:to>
      <xdr:col>76</xdr:col>
      <xdr:colOff>18995</xdr:colOff>
      <xdr:row>193</xdr:row>
      <xdr:rowOff>140929</xdr:rowOff>
    </xdr:to>
    <xdr:pic>
      <xdr:nvPicPr>
        <xdr:cNvPr id="101" name="Imagem 10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09" t="8344" r="27290" b="10153"/>
        <a:stretch/>
      </xdr:blipFill>
      <xdr:spPr>
        <a:xfrm>
          <a:off x="18443864" y="33275883"/>
          <a:ext cx="469267" cy="462319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194</xdr:row>
      <xdr:rowOff>8411</xdr:rowOff>
    </xdr:from>
    <xdr:to>
      <xdr:col>76</xdr:col>
      <xdr:colOff>16563</xdr:colOff>
      <xdr:row>196</xdr:row>
      <xdr:rowOff>124393</xdr:rowOff>
    </xdr:to>
    <xdr:pic>
      <xdr:nvPicPr>
        <xdr:cNvPr id="102" name="Imagem 101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62" t="10430" r="26713" b="8623"/>
        <a:stretch/>
      </xdr:blipFill>
      <xdr:spPr>
        <a:xfrm>
          <a:off x="18443864" y="33778866"/>
          <a:ext cx="466835" cy="462345"/>
        </a:xfrm>
        <a:prstGeom prst="rect">
          <a:avLst/>
        </a:prstGeom>
      </xdr:spPr>
    </xdr:pic>
    <xdr:clientData/>
  </xdr:twoCellAnchor>
  <xdr:twoCellAnchor editAs="oneCell">
    <xdr:from>
      <xdr:col>74</xdr:col>
      <xdr:colOff>8285</xdr:colOff>
      <xdr:row>197</xdr:row>
      <xdr:rowOff>16691</xdr:rowOff>
    </xdr:from>
    <xdr:to>
      <xdr:col>76</xdr:col>
      <xdr:colOff>34788</xdr:colOff>
      <xdr:row>199</xdr:row>
      <xdr:rowOff>140931</xdr:rowOff>
    </xdr:to>
    <xdr:pic>
      <xdr:nvPicPr>
        <xdr:cNvPr id="103" name="Imagem 102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6" t="8762" r="26137" b="10431"/>
        <a:stretch/>
      </xdr:blipFill>
      <xdr:spPr>
        <a:xfrm>
          <a:off x="18452149" y="34306691"/>
          <a:ext cx="476775" cy="470604"/>
        </a:xfrm>
        <a:prstGeom prst="rect">
          <a:avLst/>
        </a:prstGeom>
      </xdr:spPr>
    </xdr:pic>
    <xdr:clientData/>
  </xdr:twoCellAnchor>
  <xdr:twoCellAnchor editAs="oneCell">
    <xdr:from>
      <xdr:col>74</xdr:col>
      <xdr:colOff>8282</xdr:colOff>
      <xdr:row>200</xdr:row>
      <xdr:rowOff>40746</xdr:rowOff>
    </xdr:from>
    <xdr:to>
      <xdr:col>76</xdr:col>
      <xdr:colOff>41411</xdr:colOff>
      <xdr:row>202</xdr:row>
      <xdr:rowOff>166464</xdr:rowOff>
    </xdr:to>
    <xdr:pic>
      <xdr:nvPicPr>
        <xdr:cNvPr id="104" name="Imagem 103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68" t="8066" r="24407" b="12100"/>
        <a:stretch/>
      </xdr:blipFill>
      <xdr:spPr>
        <a:xfrm>
          <a:off x="18452146" y="34850291"/>
          <a:ext cx="483401" cy="472082"/>
        </a:xfrm>
        <a:prstGeom prst="rect">
          <a:avLst/>
        </a:prstGeom>
      </xdr:spPr>
    </xdr:pic>
    <xdr:clientData/>
  </xdr:twoCellAnchor>
  <xdr:twoCellAnchor editAs="oneCell">
    <xdr:from>
      <xdr:col>74</xdr:col>
      <xdr:colOff>8283</xdr:colOff>
      <xdr:row>203</xdr:row>
      <xdr:rowOff>49583</xdr:rowOff>
    </xdr:from>
    <xdr:to>
      <xdr:col>76</xdr:col>
      <xdr:colOff>16564</xdr:colOff>
      <xdr:row>205</xdr:row>
      <xdr:rowOff>155308</xdr:rowOff>
    </xdr:to>
    <xdr:pic>
      <xdr:nvPicPr>
        <xdr:cNvPr id="105" name="Imagem 104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527" t="7788" r="27256" b="12795"/>
        <a:stretch/>
      </xdr:blipFill>
      <xdr:spPr>
        <a:xfrm>
          <a:off x="18452147" y="35378674"/>
          <a:ext cx="458553" cy="452089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206</xdr:row>
      <xdr:rowOff>44396</xdr:rowOff>
    </xdr:from>
    <xdr:to>
      <xdr:col>76</xdr:col>
      <xdr:colOff>16563</xdr:colOff>
      <xdr:row>208</xdr:row>
      <xdr:rowOff>157496</xdr:rowOff>
    </xdr:to>
    <xdr:pic>
      <xdr:nvPicPr>
        <xdr:cNvPr id="106" name="Imagem 105"/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09" t="11683" r="22151" b="10013"/>
        <a:stretch/>
      </xdr:blipFill>
      <xdr:spPr>
        <a:xfrm>
          <a:off x="18443864" y="35893032"/>
          <a:ext cx="466835" cy="459464"/>
        </a:xfrm>
        <a:prstGeom prst="rect">
          <a:avLst/>
        </a:prstGeom>
      </xdr:spPr>
    </xdr:pic>
    <xdr:clientData/>
  </xdr:twoCellAnchor>
  <xdr:twoCellAnchor editAs="oneCell">
    <xdr:from>
      <xdr:col>74</xdr:col>
      <xdr:colOff>16566</xdr:colOff>
      <xdr:row>209</xdr:row>
      <xdr:rowOff>49899</xdr:rowOff>
    </xdr:from>
    <xdr:to>
      <xdr:col>76</xdr:col>
      <xdr:colOff>33129</xdr:colOff>
      <xdr:row>211</xdr:row>
      <xdr:rowOff>166738</xdr:rowOff>
    </xdr:to>
    <xdr:pic>
      <xdr:nvPicPr>
        <xdr:cNvPr id="107" name="Imagem 106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97" t="9179" r="24407" b="12656"/>
        <a:stretch/>
      </xdr:blipFill>
      <xdr:spPr>
        <a:xfrm>
          <a:off x="18460430" y="36418081"/>
          <a:ext cx="466835" cy="463202"/>
        </a:xfrm>
        <a:prstGeom prst="rect">
          <a:avLst/>
        </a:prstGeom>
      </xdr:spPr>
    </xdr:pic>
    <xdr:clientData/>
  </xdr:twoCellAnchor>
  <xdr:twoCellAnchor editAs="oneCell">
    <xdr:from>
      <xdr:col>74</xdr:col>
      <xdr:colOff>8280</xdr:colOff>
      <xdr:row>212</xdr:row>
      <xdr:rowOff>49822</xdr:rowOff>
    </xdr:from>
    <xdr:to>
      <xdr:col>76</xdr:col>
      <xdr:colOff>57742</xdr:colOff>
      <xdr:row>215</xdr:row>
      <xdr:rowOff>12860</xdr:rowOff>
    </xdr:to>
    <xdr:pic>
      <xdr:nvPicPr>
        <xdr:cNvPr id="108" name="Imagem 107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85" t="9318" r="23008" b="12517"/>
        <a:stretch/>
      </xdr:blipFill>
      <xdr:spPr>
        <a:xfrm>
          <a:off x="18452144" y="36937549"/>
          <a:ext cx="499734" cy="482584"/>
        </a:xfrm>
        <a:prstGeom prst="rect">
          <a:avLst/>
        </a:prstGeom>
      </xdr:spPr>
    </xdr:pic>
    <xdr:clientData/>
  </xdr:twoCellAnchor>
  <xdr:twoCellAnchor editAs="oneCell">
    <xdr:from>
      <xdr:col>115</xdr:col>
      <xdr:colOff>70780</xdr:colOff>
      <xdr:row>37</xdr:row>
      <xdr:rowOff>0</xdr:rowOff>
    </xdr:from>
    <xdr:to>
      <xdr:col>117</xdr:col>
      <xdr:colOff>76801</xdr:colOff>
      <xdr:row>39</xdr:row>
      <xdr:rowOff>106295</xdr:rowOff>
    </xdr:to>
    <xdr:pic>
      <xdr:nvPicPr>
        <xdr:cNvPr id="109" name="Imagem 10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39" t="7271" r="31302" b="9305"/>
        <a:stretch/>
      </xdr:blipFill>
      <xdr:spPr>
        <a:xfrm>
          <a:off x="27658644" y="6580909"/>
          <a:ext cx="456293" cy="452659"/>
        </a:xfrm>
        <a:prstGeom prst="rect">
          <a:avLst/>
        </a:prstGeom>
      </xdr:spPr>
    </xdr:pic>
    <xdr:clientData/>
  </xdr:twoCellAnchor>
  <xdr:twoCellAnchor editAs="oneCell">
    <xdr:from>
      <xdr:col>115</xdr:col>
      <xdr:colOff>54213</xdr:colOff>
      <xdr:row>40</xdr:row>
      <xdr:rowOff>16691</xdr:rowOff>
    </xdr:from>
    <xdr:to>
      <xdr:col>117</xdr:col>
      <xdr:colOff>70799</xdr:colOff>
      <xdr:row>42</xdr:row>
      <xdr:rowOff>144693</xdr:rowOff>
    </xdr:to>
    <xdr:pic>
      <xdr:nvPicPr>
        <xdr:cNvPr id="110" name="Imagem 109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99" t="8143" r="25447" b="9887"/>
        <a:stretch/>
      </xdr:blipFill>
      <xdr:spPr>
        <a:xfrm>
          <a:off x="27642077" y="7117146"/>
          <a:ext cx="466858" cy="474365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43</xdr:row>
      <xdr:rowOff>24974</xdr:rowOff>
    </xdr:from>
    <xdr:to>
      <xdr:col>117</xdr:col>
      <xdr:colOff>70950</xdr:colOff>
      <xdr:row>45</xdr:row>
      <xdr:rowOff>140929</xdr:rowOff>
    </xdr:to>
    <xdr:pic>
      <xdr:nvPicPr>
        <xdr:cNvPr id="111" name="Imagem 11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09" t="8344" r="27290" b="10153"/>
        <a:stretch/>
      </xdr:blipFill>
      <xdr:spPr>
        <a:xfrm>
          <a:off x="27639819" y="7644974"/>
          <a:ext cx="469267" cy="462319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46</xdr:row>
      <xdr:rowOff>8412</xdr:rowOff>
    </xdr:from>
    <xdr:to>
      <xdr:col>117</xdr:col>
      <xdr:colOff>68518</xdr:colOff>
      <xdr:row>48</xdr:row>
      <xdr:rowOff>124393</xdr:rowOff>
    </xdr:to>
    <xdr:pic>
      <xdr:nvPicPr>
        <xdr:cNvPr id="112" name="Imagem 111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62" t="10430" r="26713" b="8623"/>
        <a:stretch/>
      </xdr:blipFill>
      <xdr:spPr>
        <a:xfrm>
          <a:off x="27639819" y="8147957"/>
          <a:ext cx="466835" cy="462345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60240</xdr:colOff>
      <xdr:row>49</xdr:row>
      <xdr:rowOff>16691</xdr:rowOff>
    </xdr:from>
    <xdr:to>
      <xdr:col>117</xdr:col>
      <xdr:colOff>86743</xdr:colOff>
      <xdr:row>51</xdr:row>
      <xdr:rowOff>140931</xdr:rowOff>
    </xdr:to>
    <xdr:pic>
      <xdr:nvPicPr>
        <xdr:cNvPr id="113" name="Imagem 112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6" t="8762" r="26137" b="10431"/>
        <a:stretch/>
      </xdr:blipFill>
      <xdr:spPr>
        <a:xfrm>
          <a:off x="27648104" y="8675782"/>
          <a:ext cx="476775" cy="470604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60237</xdr:colOff>
      <xdr:row>52</xdr:row>
      <xdr:rowOff>40746</xdr:rowOff>
    </xdr:from>
    <xdr:to>
      <xdr:col>117</xdr:col>
      <xdr:colOff>93366</xdr:colOff>
      <xdr:row>54</xdr:row>
      <xdr:rowOff>166464</xdr:rowOff>
    </xdr:to>
    <xdr:pic>
      <xdr:nvPicPr>
        <xdr:cNvPr id="114" name="Imagem 113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68" t="8066" r="24407" b="12100"/>
        <a:stretch/>
      </xdr:blipFill>
      <xdr:spPr>
        <a:xfrm>
          <a:off x="27648101" y="9219382"/>
          <a:ext cx="483401" cy="472082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60238</xdr:colOff>
      <xdr:row>55</xdr:row>
      <xdr:rowOff>49583</xdr:rowOff>
    </xdr:from>
    <xdr:to>
      <xdr:col>117</xdr:col>
      <xdr:colOff>68519</xdr:colOff>
      <xdr:row>57</xdr:row>
      <xdr:rowOff>155309</xdr:rowOff>
    </xdr:to>
    <xdr:pic>
      <xdr:nvPicPr>
        <xdr:cNvPr id="115" name="Imagem 114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527" t="7788" r="27256" b="12795"/>
        <a:stretch/>
      </xdr:blipFill>
      <xdr:spPr>
        <a:xfrm>
          <a:off x="27648102" y="9747765"/>
          <a:ext cx="458553" cy="452089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58</xdr:row>
      <xdr:rowOff>44396</xdr:rowOff>
    </xdr:from>
    <xdr:to>
      <xdr:col>117</xdr:col>
      <xdr:colOff>68518</xdr:colOff>
      <xdr:row>60</xdr:row>
      <xdr:rowOff>157496</xdr:rowOff>
    </xdr:to>
    <xdr:pic>
      <xdr:nvPicPr>
        <xdr:cNvPr id="116" name="Imagem 115"/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09" t="11683" r="22151" b="10013"/>
        <a:stretch/>
      </xdr:blipFill>
      <xdr:spPr>
        <a:xfrm>
          <a:off x="27639819" y="10262123"/>
          <a:ext cx="466835" cy="459464"/>
        </a:xfrm>
        <a:prstGeom prst="rect">
          <a:avLst/>
        </a:prstGeom>
      </xdr:spPr>
    </xdr:pic>
    <xdr:clientData/>
  </xdr:twoCellAnchor>
  <xdr:twoCellAnchor editAs="oneCell">
    <xdr:from>
      <xdr:col>115</xdr:col>
      <xdr:colOff>49661</xdr:colOff>
      <xdr:row>61</xdr:row>
      <xdr:rowOff>17507</xdr:rowOff>
    </xdr:from>
    <xdr:to>
      <xdr:col>117</xdr:col>
      <xdr:colOff>69694</xdr:colOff>
      <xdr:row>63</xdr:row>
      <xdr:rowOff>141638</xdr:rowOff>
    </xdr:to>
    <xdr:pic>
      <xdr:nvPicPr>
        <xdr:cNvPr id="120" name="Imagem 119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97" t="9179" r="24407" b="12656"/>
        <a:stretch/>
      </xdr:blipFill>
      <xdr:spPr>
        <a:xfrm>
          <a:off x="27637525" y="10754780"/>
          <a:ext cx="470305" cy="470494"/>
        </a:xfrm>
        <a:prstGeom prst="rect">
          <a:avLst/>
        </a:prstGeom>
      </xdr:spPr>
    </xdr:pic>
    <xdr:clientData/>
  </xdr:twoCellAnchor>
  <xdr:twoCellAnchor editAs="oneCell">
    <xdr:from>
      <xdr:col>115</xdr:col>
      <xdr:colOff>42917</xdr:colOff>
      <xdr:row>64</xdr:row>
      <xdr:rowOff>49822</xdr:rowOff>
    </xdr:from>
    <xdr:to>
      <xdr:col>117</xdr:col>
      <xdr:colOff>92379</xdr:colOff>
      <xdr:row>67</xdr:row>
      <xdr:rowOff>12860</xdr:rowOff>
    </xdr:to>
    <xdr:pic>
      <xdr:nvPicPr>
        <xdr:cNvPr id="123" name="Imagem 122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85" t="9318" r="23008" b="12517"/>
        <a:stretch/>
      </xdr:blipFill>
      <xdr:spPr>
        <a:xfrm>
          <a:off x="27630781" y="11306640"/>
          <a:ext cx="499734" cy="4825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227</xdr:row>
          <xdr:rowOff>104775</xdr:rowOff>
        </xdr:from>
        <xdr:to>
          <xdr:col>4</xdr:col>
          <xdr:colOff>276225</xdr:colOff>
          <xdr:row>291</xdr:row>
          <xdr:rowOff>142875</xdr:rowOff>
        </xdr:to>
        <xdr:sp macro="" textlink="">
          <xdr:nvSpPr>
            <xdr:cNvPr id="1866" name="Group Box 842" hidden="1">
              <a:extLst>
                <a:ext uri="{63B3BB69-23CF-44E3-9099-C40C66FF867C}">
                  <a14:compatExt spid="_x0000_s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190500</xdr:colOff>
          <xdr:row>228</xdr:row>
          <xdr:rowOff>104775</xdr:rowOff>
        </xdr:from>
        <xdr:to>
          <xdr:col>90</xdr:col>
          <xdr:colOff>190500</xdr:colOff>
          <xdr:row>230</xdr:row>
          <xdr:rowOff>123825</xdr:rowOff>
        </xdr:to>
        <xdr:sp macro="" textlink="">
          <xdr:nvSpPr>
            <xdr:cNvPr id="1874" name="CheckBox1" hidden="1">
              <a:extLst>
                <a:ext uri="{63B3BB69-23CF-44E3-9099-C40C66FF867C}">
                  <a14:compatExt spid="_x0000_s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10</xdr:col>
          <xdr:colOff>19050</xdr:colOff>
          <xdr:row>88</xdr:row>
          <xdr:rowOff>161925</xdr:rowOff>
        </xdr:to>
        <xdr:sp macro="" textlink="">
          <xdr:nvSpPr>
            <xdr:cNvPr id="1881" name="Group Box 857" hidden="1">
              <a:extLst>
                <a:ext uri="{63B3BB69-23CF-44E3-9099-C40C66FF867C}">
                  <a14:compatExt spid="_x0000_s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112</xdr:row>
          <xdr:rowOff>142875</xdr:rowOff>
        </xdr:from>
        <xdr:to>
          <xdr:col>10</xdr:col>
          <xdr:colOff>0</xdr:colOff>
          <xdr:row>129</xdr:row>
          <xdr:rowOff>7794</xdr:rowOff>
        </xdr:to>
        <xdr:sp macro="" textlink="">
          <xdr:nvSpPr>
            <xdr:cNvPr id="1905" name="Group Box 881" hidden="1">
              <a:extLst>
                <a:ext uri="{63B3BB69-23CF-44E3-9099-C40C66FF867C}">
                  <a14:compatExt spid="_x0000_s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881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118</xdr:row>
          <xdr:rowOff>171450</xdr:rowOff>
        </xdr:from>
        <xdr:to>
          <xdr:col>9</xdr:col>
          <xdr:colOff>19050</xdr:colOff>
          <xdr:row>121</xdr:row>
          <xdr:rowOff>0</xdr:rowOff>
        </xdr:to>
        <xdr:sp macro="" textlink="">
          <xdr:nvSpPr>
            <xdr:cNvPr id="1906" name="Check Box 882" hidden="1">
              <a:extLst>
                <a:ext uri="{63B3BB69-23CF-44E3-9099-C40C66FF867C}">
                  <a14:compatExt spid="_x0000_s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121</xdr:row>
          <xdr:rowOff>0</xdr:rowOff>
        </xdr:from>
        <xdr:to>
          <xdr:col>9</xdr:col>
          <xdr:colOff>19050</xdr:colOff>
          <xdr:row>123</xdr:row>
          <xdr:rowOff>0</xdr:rowOff>
        </xdr:to>
        <xdr:sp macro="" textlink="">
          <xdr:nvSpPr>
            <xdr:cNvPr id="1913" name="Check Box 889" hidden="1">
              <a:extLst>
                <a:ext uri="{63B3BB69-23CF-44E3-9099-C40C66FF867C}">
                  <a14:compatExt spid="_x0000_s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123</xdr:row>
          <xdr:rowOff>0</xdr:rowOff>
        </xdr:from>
        <xdr:to>
          <xdr:col>9</xdr:col>
          <xdr:colOff>19050</xdr:colOff>
          <xdr:row>125</xdr:row>
          <xdr:rowOff>0</xdr:rowOff>
        </xdr:to>
        <xdr:sp macro="" textlink="">
          <xdr:nvSpPr>
            <xdr:cNvPr id="1914" name="Check Box 890" hidden="1">
              <a:extLst>
                <a:ext uri="{63B3BB69-23CF-44E3-9099-C40C66FF867C}">
                  <a14:compatExt spid="_x0000_s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125</xdr:row>
          <xdr:rowOff>0</xdr:rowOff>
        </xdr:from>
        <xdr:to>
          <xdr:col>9</xdr:col>
          <xdr:colOff>19050</xdr:colOff>
          <xdr:row>127</xdr:row>
          <xdr:rowOff>0</xdr:rowOff>
        </xdr:to>
        <xdr:sp macro="" textlink="">
          <xdr:nvSpPr>
            <xdr:cNvPr id="1915" name="Check Box 891" hidden="1">
              <a:extLst>
                <a:ext uri="{63B3BB69-23CF-44E3-9099-C40C66FF867C}">
                  <a14:compatExt spid="_x0000_s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127</xdr:row>
          <xdr:rowOff>0</xdr:rowOff>
        </xdr:from>
        <xdr:to>
          <xdr:col>9</xdr:col>
          <xdr:colOff>19050</xdr:colOff>
          <xdr:row>129</xdr:row>
          <xdr:rowOff>0</xdr:rowOff>
        </xdr:to>
        <xdr:sp macro="" textlink="">
          <xdr:nvSpPr>
            <xdr:cNvPr id="1916" name="Check Box 892" hidden="1">
              <a:extLst>
                <a:ext uri="{63B3BB69-23CF-44E3-9099-C40C66FF867C}">
                  <a14:compatExt spid="_x0000_s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129</xdr:row>
          <xdr:rowOff>0</xdr:rowOff>
        </xdr:from>
        <xdr:to>
          <xdr:col>9</xdr:col>
          <xdr:colOff>19050</xdr:colOff>
          <xdr:row>131</xdr:row>
          <xdr:rowOff>0</xdr:rowOff>
        </xdr:to>
        <xdr:sp macro="" textlink="">
          <xdr:nvSpPr>
            <xdr:cNvPr id="1917" name="Check Box 893" hidden="1">
              <a:extLst>
                <a:ext uri="{63B3BB69-23CF-44E3-9099-C40C66FF867C}">
                  <a14:compatExt spid="_x0000_s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130</xdr:row>
          <xdr:rowOff>171450</xdr:rowOff>
        </xdr:from>
        <xdr:to>
          <xdr:col>9</xdr:col>
          <xdr:colOff>19050</xdr:colOff>
          <xdr:row>133</xdr:row>
          <xdr:rowOff>0</xdr:rowOff>
        </xdr:to>
        <xdr:sp macro="" textlink="">
          <xdr:nvSpPr>
            <xdr:cNvPr id="1918" name="Check Box 894" hidden="1">
              <a:extLst>
                <a:ext uri="{63B3BB69-23CF-44E3-9099-C40C66FF867C}">
                  <a14:compatExt spid="_x0000_s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24</xdr:row>
      <xdr:rowOff>95250</xdr:rowOff>
    </xdr:from>
    <xdr:to>
      <xdr:col>1</xdr:col>
      <xdr:colOff>6344509</xdr:colOff>
      <xdr:row>24</xdr:row>
      <xdr:rowOff>4572625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8" y="112680750"/>
          <a:ext cx="6154009" cy="447737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25</xdr:row>
      <xdr:rowOff>71437</xdr:rowOff>
    </xdr:from>
    <xdr:to>
      <xdr:col>1</xdr:col>
      <xdr:colOff>5934309</xdr:colOff>
      <xdr:row>25</xdr:row>
      <xdr:rowOff>4643436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86063" y="117348000"/>
          <a:ext cx="5315184" cy="4571999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166687</xdr:colOff>
      <xdr:row>26</xdr:row>
      <xdr:rowOff>238125</xdr:rowOff>
    </xdr:from>
    <xdr:to>
      <xdr:col>1</xdr:col>
      <xdr:colOff>6221052</xdr:colOff>
      <xdr:row>26</xdr:row>
      <xdr:rowOff>4381499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33625" y="122205750"/>
          <a:ext cx="6054365" cy="4143374"/>
        </a:xfrm>
        <a:prstGeom prst="rect">
          <a:avLst/>
        </a:prstGeom>
      </xdr:spPr>
    </xdr:pic>
    <xdr:clientData/>
  </xdr:twoCellAnchor>
  <xdr:twoCellAnchor editAs="oneCell">
    <xdr:from>
      <xdr:col>1</xdr:col>
      <xdr:colOff>1000125</xdr:colOff>
      <xdr:row>27</xdr:row>
      <xdr:rowOff>119061</xdr:rowOff>
    </xdr:from>
    <xdr:to>
      <xdr:col>1</xdr:col>
      <xdr:colOff>5544184</xdr:colOff>
      <xdr:row>27</xdr:row>
      <xdr:rowOff>4653594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167063" y="126777749"/>
          <a:ext cx="4544059" cy="4534533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380999</xdr:colOff>
      <xdr:row>28</xdr:row>
      <xdr:rowOff>214313</xdr:rowOff>
    </xdr:from>
    <xdr:to>
      <xdr:col>1</xdr:col>
      <xdr:colOff>6260096</xdr:colOff>
      <xdr:row>28</xdr:row>
      <xdr:rowOff>4452938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7" y="131564063"/>
          <a:ext cx="5879097" cy="4238625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166688</xdr:colOff>
      <xdr:row>29</xdr:row>
      <xdr:rowOff>380999</xdr:rowOff>
    </xdr:from>
    <xdr:to>
      <xdr:col>1</xdr:col>
      <xdr:colOff>6286499</xdr:colOff>
      <xdr:row>29</xdr:row>
      <xdr:rowOff>4336898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33626" y="136421812"/>
          <a:ext cx="6119811" cy="3955899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404813</xdr:colOff>
      <xdr:row>30</xdr:row>
      <xdr:rowOff>95250</xdr:rowOff>
    </xdr:from>
    <xdr:to>
      <xdr:col>1</xdr:col>
      <xdr:colOff>6072187</xdr:colOff>
      <xdr:row>30</xdr:row>
      <xdr:rowOff>4536587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71751" y="140827125"/>
          <a:ext cx="5667374" cy="4441337"/>
        </a:xfrm>
        <a:prstGeom prst="rect">
          <a:avLst/>
        </a:prstGeom>
      </xdr:spPr>
    </xdr:pic>
    <xdr:clientData/>
  </xdr:twoCellAnchor>
  <xdr:twoCellAnchor editAs="oneCell">
    <xdr:from>
      <xdr:col>1</xdr:col>
      <xdr:colOff>809625</xdr:colOff>
      <xdr:row>31</xdr:row>
      <xdr:rowOff>166687</xdr:rowOff>
    </xdr:from>
    <xdr:to>
      <xdr:col>1</xdr:col>
      <xdr:colOff>5734110</xdr:colOff>
      <xdr:row>31</xdr:row>
      <xdr:rowOff>4405311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976563" y="145589625"/>
          <a:ext cx="4924485" cy="4238624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</xdr:colOff>
      <xdr:row>32</xdr:row>
      <xdr:rowOff>95250</xdr:rowOff>
    </xdr:from>
    <xdr:to>
      <xdr:col>1</xdr:col>
      <xdr:colOff>6072186</xdr:colOff>
      <xdr:row>32</xdr:row>
      <xdr:rowOff>4409153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67000" y="150209250"/>
          <a:ext cx="5572124" cy="4313903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33</xdr:row>
      <xdr:rowOff>261938</xdr:rowOff>
    </xdr:from>
    <xdr:to>
      <xdr:col>1</xdr:col>
      <xdr:colOff>6138545</xdr:colOff>
      <xdr:row>33</xdr:row>
      <xdr:rowOff>4191000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155067001"/>
          <a:ext cx="5757545" cy="392906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34</xdr:row>
      <xdr:rowOff>23812</xdr:rowOff>
    </xdr:from>
    <xdr:to>
      <xdr:col>1</xdr:col>
      <xdr:colOff>5953124</xdr:colOff>
      <xdr:row>34</xdr:row>
      <xdr:rowOff>4650394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9" y="159519937"/>
          <a:ext cx="5476873" cy="4626582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35</xdr:row>
      <xdr:rowOff>71437</xdr:rowOff>
    </xdr:from>
    <xdr:to>
      <xdr:col>1</xdr:col>
      <xdr:colOff>5786436</xdr:colOff>
      <xdr:row>35</xdr:row>
      <xdr:rowOff>4469016</xdr:rowOff>
    </xdr:to>
    <xdr:pic>
      <xdr:nvPicPr>
        <xdr:cNvPr id="37" name="Imagem 36"/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14626" y="164258625"/>
          <a:ext cx="5238748" cy="4397579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36</xdr:row>
      <xdr:rowOff>95249</xdr:rowOff>
    </xdr:from>
    <xdr:to>
      <xdr:col>1</xdr:col>
      <xdr:colOff>5595936</xdr:colOff>
      <xdr:row>36</xdr:row>
      <xdr:rowOff>4486478</xdr:rowOff>
    </xdr:to>
    <xdr:pic>
      <xdr:nvPicPr>
        <xdr:cNvPr id="38" name="Imagem 37"/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62250" y="168973499"/>
          <a:ext cx="5000624" cy="4391229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37</xdr:row>
      <xdr:rowOff>95250</xdr:rowOff>
    </xdr:from>
    <xdr:to>
      <xdr:col>1</xdr:col>
      <xdr:colOff>5810249</xdr:colOff>
      <xdr:row>37</xdr:row>
      <xdr:rowOff>4586573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14626" y="173664563"/>
          <a:ext cx="5262561" cy="4491323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38</xdr:row>
      <xdr:rowOff>95251</xdr:rowOff>
    </xdr:from>
    <xdr:to>
      <xdr:col>1</xdr:col>
      <xdr:colOff>5700601</xdr:colOff>
      <xdr:row>38</xdr:row>
      <xdr:rowOff>4548187</xdr:rowOff>
    </xdr:to>
    <xdr:pic>
      <xdr:nvPicPr>
        <xdr:cNvPr id="40" name="Imagem 39"/>
        <xdr:cNvPicPr>
          <a:picLocks noChangeAspect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9" y="178355626"/>
          <a:ext cx="5129100" cy="4452936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</xdr:colOff>
      <xdr:row>39</xdr:row>
      <xdr:rowOff>119062</xdr:rowOff>
    </xdr:from>
    <xdr:to>
      <xdr:col>1</xdr:col>
      <xdr:colOff>6306826</xdr:colOff>
      <xdr:row>39</xdr:row>
      <xdr:rowOff>4310062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38375" y="183070500"/>
          <a:ext cx="6235389" cy="419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142874</xdr:colOff>
      <xdr:row>40</xdr:row>
      <xdr:rowOff>71437</xdr:rowOff>
    </xdr:from>
    <xdr:to>
      <xdr:col>1</xdr:col>
      <xdr:colOff>6205841</xdr:colOff>
      <xdr:row>40</xdr:row>
      <xdr:rowOff>4595812</xdr:rowOff>
    </xdr:to>
    <xdr:pic>
      <xdr:nvPicPr>
        <xdr:cNvPr id="42" name="Imagem 41"/>
        <xdr:cNvPicPr>
          <a:picLocks noChangeAspect="1"/>
        </xdr:cNvPicPr>
      </xdr:nvPicPr>
      <xdr:blipFill>
        <a:blip xmlns:r="http://schemas.openxmlformats.org/officeDocument/2006/relationships" r:embed="rId1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09812" y="187713937"/>
          <a:ext cx="6062967" cy="4524375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666751</xdr:colOff>
      <xdr:row>41</xdr:row>
      <xdr:rowOff>71437</xdr:rowOff>
    </xdr:from>
    <xdr:to>
      <xdr:col>1</xdr:col>
      <xdr:colOff>5667375</xdr:colOff>
      <xdr:row>41</xdr:row>
      <xdr:rowOff>4602389</xdr:rowOff>
    </xdr:to>
    <xdr:pic>
      <xdr:nvPicPr>
        <xdr:cNvPr id="43" name="Imagem 42"/>
        <xdr:cNvPicPr>
          <a:picLocks noChangeAspect="1"/>
        </xdr:cNvPicPr>
      </xdr:nvPicPr>
      <xdr:blipFill>
        <a:blip xmlns:r="http://schemas.openxmlformats.org/officeDocument/2006/relationships" r:embed="rId1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33689" y="192405000"/>
          <a:ext cx="5000624" cy="4530952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42</xdr:row>
      <xdr:rowOff>71437</xdr:rowOff>
    </xdr:from>
    <xdr:to>
      <xdr:col>1</xdr:col>
      <xdr:colOff>5714999</xdr:colOff>
      <xdr:row>42</xdr:row>
      <xdr:rowOff>4584094</xdr:rowOff>
    </xdr:to>
    <xdr:pic>
      <xdr:nvPicPr>
        <xdr:cNvPr id="44" name="Imagem 43"/>
        <xdr:cNvPicPr>
          <a:picLocks noChangeAspect="1"/>
        </xdr:cNvPicPr>
      </xdr:nvPicPr>
      <xdr:blipFill>
        <a:blip xmlns:r="http://schemas.openxmlformats.org/officeDocument/2006/relationships" r:embed="rId1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197096062"/>
          <a:ext cx="5333999" cy="4512657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43</xdr:row>
      <xdr:rowOff>119063</xdr:rowOff>
    </xdr:from>
    <xdr:to>
      <xdr:col>1</xdr:col>
      <xdr:colOff>5554217</xdr:colOff>
      <xdr:row>43</xdr:row>
      <xdr:rowOff>4595812</xdr:rowOff>
    </xdr:to>
    <xdr:pic>
      <xdr:nvPicPr>
        <xdr:cNvPr id="45" name="Imagem 44"/>
        <xdr:cNvPicPr>
          <a:picLocks noChangeAspect="1"/>
        </xdr:cNvPicPr>
      </xdr:nvPicPr>
      <xdr:blipFill>
        <a:blip xmlns:r="http://schemas.openxmlformats.org/officeDocument/2006/relationships" r:embed="rId2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9" y="201834751"/>
          <a:ext cx="5077966" cy="4476749"/>
        </a:xfrm>
        <a:prstGeom prst="rect">
          <a:avLst/>
        </a:prstGeom>
      </xdr:spPr>
    </xdr:pic>
    <xdr:clientData/>
  </xdr:twoCellAnchor>
  <xdr:twoCellAnchor editAs="oneCell">
    <xdr:from>
      <xdr:col>1</xdr:col>
      <xdr:colOff>642937</xdr:colOff>
      <xdr:row>44</xdr:row>
      <xdr:rowOff>95250</xdr:rowOff>
    </xdr:from>
    <xdr:to>
      <xdr:col>1</xdr:col>
      <xdr:colOff>5738812</xdr:colOff>
      <xdr:row>44</xdr:row>
      <xdr:rowOff>4582937</xdr:rowOff>
    </xdr:to>
    <xdr:pic>
      <xdr:nvPicPr>
        <xdr:cNvPr id="46" name="Imagem 45"/>
        <xdr:cNvPicPr>
          <a:picLocks noChangeAspect="1"/>
        </xdr:cNvPicPr>
      </xdr:nvPicPr>
      <xdr:blipFill>
        <a:blip xmlns:r="http://schemas.openxmlformats.org/officeDocument/2006/relationships" r:embed="rId2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09875" y="206502000"/>
          <a:ext cx="5095875" cy="4487687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45</xdr:row>
      <xdr:rowOff>666750</xdr:rowOff>
    </xdr:from>
    <xdr:to>
      <xdr:col>1</xdr:col>
      <xdr:colOff>5810988</xdr:colOff>
      <xdr:row>45</xdr:row>
      <xdr:rowOff>3953334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2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90813" y="211764563"/>
          <a:ext cx="5287113" cy="3286584"/>
        </a:xfrm>
        <a:prstGeom prst="rect">
          <a:avLst/>
        </a:prstGeom>
      </xdr:spPr>
    </xdr:pic>
    <xdr:clientData/>
  </xdr:twoCellAnchor>
  <xdr:twoCellAnchor editAs="oneCell">
    <xdr:from>
      <xdr:col>1</xdr:col>
      <xdr:colOff>690563</xdr:colOff>
      <xdr:row>46</xdr:row>
      <xdr:rowOff>119063</xdr:rowOff>
    </xdr:from>
    <xdr:to>
      <xdr:col>1</xdr:col>
      <xdr:colOff>5891939</xdr:colOff>
      <xdr:row>46</xdr:row>
      <xdr:rowOff>4501175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2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57501" y="215907938"/>
          <a:ext cx="5201376" cy="438211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47</xdr:row>
      <xdr:rowOff>166687</xdr:rowOff>
    </xdr:from>
    <xdr:to>
      <xdr:col>1</xdr:col>
      <xdr:colOff>6106297</xdr:colOff>
      <xdr:row>47</xdr:row>
      <xdr:rowOff>4396377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2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8" y="220646625"/>
          <a:ext cx="5534797" cy="4229690"/>
        </a:xfrm>
        <a:prstGeom prst="rect">
          <a:avLst/>
        </a:prstGeom>
      </xdr:spPr>
    </xdr:pic>
    <xdr:clientData/>
  </xdr:twoCellAnchor>
  <xdr:twoCellAnchor editAs="oneCell">
    <xdr:from>
      <xdr:col>1</xdr:col>
      <xdr:colOff>357186</xdr:colOff>
      <xdr:row>48</xdr:row>
      <xdr:rowOff>166686</xdr:rowOff>
    </xdr:from>
    <xdr:to>
      <xdr:col>1</xdr:col>
      <xdr:colOff>6161095</xdr:colOff>
      <xdr:row>48</xdr:row>
      <xdr:rowOff>4500561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2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24124" y="225337686"/>
          <a:ext cx="5803909" cy="43338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49</xdr:row>
      <xdr:rowOff>142875</xdr:rowOff>
    </xdr:from>
    <xdr:to>
      <xdr:col>1</xdr:col>
      <xdr:colOff>6024562</xdr:colOff>
      <xdr:row>49</xdr:row>
      <xdr:rowOff>4601947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2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8" y="230004938"/>
          <a:ext cx="5548312" cy="4459072"/>
        </a:xfrm>
        <a:prstGeom prst="rect">
          <a:avLst/>
        </a:prstGeom>
      </xdr:spPr>
    </xdr:pic>
    <xdr:clientData/>
  </xdr:twoCellAnchor>
  <xdr:twoCellAnchor editAs="oneCell">
    <xdr:from>
      <xdr:col>1</xdr:col>
      <xdr:colOff>690563</xdr:colOff>
      <xdr:row>50</xdr:row>
      <xdr:rowOff>95250</xdr:rowOff>
    </xdr:from>
    <xdr:to>
      <xdr:col>1</xdr:col>
      <xdr:colOff>5810249</xdr:colOff>
      <xdr:row>50</xdr:row>
      <xdr:rowOff>4653019</xdr:rowOff>
    </xdr:to>
    <xdr:pic>
      <xdr:nvPicPr>
        <xdr:cNvPr id="52" name="Imagem 51"/>
        <xdr:cNvPicPr>
          <a:picLocks noChangeAspect="1"/>
        </xdr:cNvPicPr>
      </xdr:nvPicPr>
      <xdr:blipFill>
        <a:blip xmlns:r="http://schemas.openxmlformats.org/officeDocument/2006/relationships" r:embed="rId2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57501" y="234648375"/>
          <a:ext cx="5119686" cy="4557769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51</xdr:row>
      <xdr:rowOff>95251</xdr:rowOff>
    </xdr:from>
    <xdr:to>
      <xdr:col>1</xdr:col>
      <xdr:colOff>6238874</xdr:colOff>
      <xdr:row>51</xdr:row>
      <xdr:rowOff>4529875</xdr:rowOff>
    </xdr:to>
    <xdr:pic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2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52688" y="239339439"/>
          <a:ext cx="5953124" cy="4434624"/>
        </a:xfrm>
        <a:prstGeom prst="rect">
          <a:avLst/>
        </a:prstGeom>
      </xdr:spPr>
    </xdr:pic>
    <xdr:clientData/>
  </xdr:twoCellAnchor>
  <xdr:twoCellAnchor editAs="oneCell">
    <xdr:from>
      <xdr:col>1</xdr:col>
      <xdr:colOff>357188</xdr:colOff>
      <xdr:row>52</xdr:row>
      <xdr:rowOff>119062</xdr:rowOff>
    </xdr:from>
    <xdr:to>
      <xdr:col>1</xdr:col>
      <xdr:colOff>6024562</xdr:colOff>
      <xdr:row>52</xdr:row>
      <xdr:rowOff>4570990</xdr:rowOff>
    </xdr:to>
    <xdr:pic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2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24126" y="244054312"/>
          <a:ext cx="5667374" cy="4451928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119062</xdr:colOff>
      <xdr:row>53</xdr:row>
      <xdr:rowOff>261937</xdr:rowOff>
    </xdr:from>
    <xdr:to>
      <xdr:col>1</xdr:col>
      <xdr:colOff>6262686</xdr:colOff>
      <xdr:row>53</xdr:row>
      <xdr:rowOff>4440220</xdr:rowOff>
    </xdr:to>
    <xdr:pic>
      <xdr:nvPicPr>
        <xdr:cNvPr id="55" name="Imagem 54"/>
        <xdr:cNvPicPr>
          <a:picLocks noChangeAspect="1"/>
        </xdr:cNvPicPr>
      </xdr:nvPicPr>
      <xdr:blipFill>
        <a:blip xmlns:r="http://schemas.openxmlformats.org/officeDocument/2006/relationships" r:embed="rId3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6000" y="248888250"/>
          <a:ext cx="6143624" cy="4178283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54</xdr:row>
      <xdr:rowOff>476250</xdr:rowOff>
    </xdr:from>
    <xdr:to>
      <xdr:col>1</xdr:col>
      <xdr:colOff>6273888</xdr:colOff>
      <xdr:row>54</xdr:row>
      <xdr:rowOff>4143375</xdr:rowOff>
    </xdr:to>
    <xdr:pic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3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8" y="253793625"/>
          <a:ext cx="6083388" cy="3667125"/>
        </a:xfrm>
        <a:prstGeom prst="rect">
          <a:avLst/>
        </a:prstGeom>
      </xdr:spPr>
    </xdr:pic>
    <xdr:clientData/>
  </xdr:twoCellAnchor>
  <xdr:twoCellAnchor editAs="oneCell">
    <xdr:from>
      <xdr:col>1</xdr:col>
      <xdr:colOff>571499</xdr:colOff>
      <xdr:row>55</xdr:row>
      <xdr:rowOff>71436</xdr:rowOff>
    </xdr:from>
    <xdr:to>
      <xdr:col>1</xdr:col>
      <xdr:colOff>6000748</xdr:colOff>
      <xdr:row>55</xdr:row>
      <xdr:rowOff>4603413</xdr:rowOff>
    </xdr:to>
    <xdr:pic>
      <xdr:nvPicPr>
        <xdr:cNvPr id="57" name="Imagem 56"/>
        <xdr:cNvPicPr>
          <a:picLocks noChangeAspect="1"/>
        </xdr:cNvPicPr>
      </xdr:nvPicPr>
      <xdr:blipFill>
        <a:blip xmlns:r="http://schemas.openxmlformats.org/officeDocument/2006/relationships" r:embed="rId3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7" y="258079874"/>
          <a:ext cx="5429249" cy="4531977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56</xdr:row>
      <xdr:rowOff>190499</xdr:rowOff>
    </xdr:from>
    <xdr:to>
      <xdr:col>1</xdr:col>
      <xdr:colOff>5762624</xdr:colOff>
      <xdr:row>56</xdr:row>
      <xdr:rowOff>4539818</xdr:rowOff>
    </xdr:to>
    <xdr:pic>
      <xdr:nvPicPr>
        <xdr:cNvPr id="58" name="Imagem 57"/>
        <xdr:cNvPicPr>
          <a:picLocks noChangeAspect="1"/>
        </xdr:cNvPicPr>
      </xdr:nvPicPr>
      <xdr:blipFill>
        <a:blip xmlns:r="http://schemas.openxmlformats.org/officeDocument/2006/relationships" r:embed="rId3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8" y="262889999"/>
          <a:ext cx="5191124" cy="4349319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57</xdr:row>
      <xdr:rowOff>95250</xdr:rowOff>
    </xdr:from>
    <xdr:to>
      <xdr:col>1</xdr:col>
      <xdr:colOff>5667374</xdr:colOff>
      <xdr:row>57</xdr:row>
      <xdr:rowOff>4618240</xdr:rowOff>
    </xdr:to>
    <xdr:pic>
      <xdr:nvPicPr>
        <xdr:cNvPr id="59" name="Imagem 58"/>
        <xdr:cNvPicPr>
          <a:picLocks noChangeAspect="1"/>
        </xdr:cNvPicPr>
      </xdr:nvPicPr>
      <xdr:blipFill>
        <a:blip xmlns:r="http://schemas.openxmlformats.org/officeDocument/2006/relationships" r:embed="rId3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95563" y="267485813"/>
          <a:ext cx="5238749" cy="452299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285749</xdr:colOff>
      <xdr:row>58</xdr:row>
      <xdr:rowOff>71438</xdr:rowOff>
    </xdr:from>
    <xdr:to>
      <xdr:col>1</xdr:col>
      <xdr:colOff>5575016</xdr:colOff>
      <xdr:row>58</xdr:row>
      <xdr:rowOff>4619626</xdr:rowOff>
    </xdr:to>
    <xdr:pic>
      <xdr:nvPicPr>
        <xdr:cNvPr id="60" name="Imagem 59"/>
        <xdr:cNvPicPr>
          <a:picLocks noChangeAspect="1"/>
        </xdr:cNvPicPr>
      </xdr:nvPicPr>
      <xdr:blipFill>
        <a:blip xmlns:r="http://schemas.openxmlformats.org/officeDocument/2006/relationships" r:embed="rId3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52687" y="272153063"/>
          <a:ext cx="5289267" cy="4548188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119063</xdr:colOff>
      <xdr:row>59</xdr:row>
      <xdr:rowOff>285749</xdr:rowOff>
    </xdr:from>
    <xdr:to>
      <xdr:col>1</xdr:col>
      <xdr:colOff>6214865</xdr:colOff>
      <xdr:row>59</xdr:row>
      <xdr:rowOff>4452936</xdr:rowOff>
    </xdr:to>
    <xdr:pic>
      <xdr:nvPicPr>
        <xdr:cNvPr id="61" name="Imagem 60"/>
        <xdr:cNvPicPr>
          <a:picLocks noChangeAspect="1"/>
        </xdr:cNvPicPr>
      </xdr:nvPicPr>
      <xdr:blipFill>
        <a:blip xmlns:r="http://schemas.openxmlformats.org/officeDocument/2006/relationships" r:embed="rId3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6001" y="277058437"/>
          <a:ext cx="6095802" cy="4167187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60</xdr:row>
      <xdr:rowOff>119063</xdr:rowOff>
    </xdr:from>
    <xdr:to>
      <xdr:col>1</xdr:col>
      <xdr:colOff>5453061</xdr:colOff>
      <xdr:row>60</xdr:row>
      <xdr:rowOff>4601213</xdr:rowOff>
    </xdr:to>
    <xdr:pic>
      <xdr:nvPicPr>
        <xdr:cNvPr id="62" name="Imagem 61"/>
        <xdr:cNvPicPr>
          <a:picLocks noChangeAspect="1"/>
        </xdr:cNvPicPr>
      </xdr:nvPicPr>
      <xdr:blipFill>
        <a:blip xmlns:r="http://schemas.openxmlformats.org/officeDocument/2006/relationships" r:embed="rId3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62250" y="281582813"/>
          <a:ext cx="4857749" cy="4482150"/>
        </a:xfrm>
        <a:prstGeom prst="rect">
          <a:avLst/>
        </a:prstGeom>
      </xdr:spPr>
    </xdr:pic>
    <xdr:clientData/>
  </xdr:twoCellAnchor>
  <xdr:twoCellAnchor editAs="oneCell">
    <xdr:from>
      <xdr:col>1</xdr:col>
      <xdr:colOff>833437</xdr:colOff>
      <xdr:row>61</xdr:row>
      <xdr:rowOff>95250</xdr:rowOff>
    </xdr:from>
    <xdr:to>
      <xdr:col>1</xdr:col>
      <xdr:colOff>5238749</xdr:colOff>
      <xdr:row>61</xdr:row>
      <xdr:rowOff>4575018</xdr:rowOff>
    </xdr:to>
    <xdr:pic>
      <xdr:nvPicPr>
        <xdr:cNvPr id="63" name="Imagem 62"/>
        <xdr:cNvPicPr>
          <a:picLocks noChangeAspect="1"/>
        </xdr:cNvPicPr>
      </xdr:nvPicPr>
      <xdr:blipFill>
        <a:blip xmlns:r="http://schemas.openxmlformats.org/officeDocument/2006/relationships" r:embed="rId3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000375" y="286250063"/>
          <a:ext cx="4405312" cy="4479768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500061</xdr:colOff>
      <xdr:row>62</xdr:row>
      <xdr:rowOff>119062</xdr:rowOff>
    </xdr:from>
    <xdr:to>
      <xdr:col>1</xdr:col>
      <xdr:colOff>5524498</xdr:colOff>
      <xdr:row>62</xdr:row>
      <xdr:rowOff>4509463</xdr:rowOff>
    </xdr:to>
    <xdr:pic>
      <xdr:nvPicPr>
        <xdr:cNvPr id="64" name="Imagem 63"/>
        <xdr:cNvPicPr>
          <a:picLocks noChangeAspect="1"/>
        </xdr:cNvPicPr>
      </xdr:nvPicPr>
      <xdr:blipFill>
        <a:blip xmlns:r="http://schemas.openxmlformats.org/officeDocument/2006/relationships" r:embed="rId3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66999" y="290964937"/>
          <a:ext cx="5024437" cy="4390401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63</xdr:row>
      <xdr:rowOff>119064</xdr:rowOff>
    </xdr:from>
    <xdr:to>
      <xdr:col>1</xdr:col>
      <xdr:colOff>5762624</xdr:colOff>
      <xdr:row>63</xdr:row>
      <xdr:rowOff>4562540</xdr:rowOff>
    </xdr:to>
    <xdr:pic>
      <xdr:nvPicPr>
        <xdr:cNvPr id="65" name="Imagem 64"/>
        <xdr:cNvPicPr>
          <a:picLocks noChangeAspect="1"/>
        </xdr:cNvPicPr>
      </xdr:nvPicPr>
      <xdr:blipFill>
        <a:blip xmlns:r="http://schemas.openxmlformats.org/officeDocument/2006/relationships" r:embed="rId4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295656002"/>
          <a:ext cx="5381624" cy="4443476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65</xdr:row>
      <xdr:rowOff>119062</xdr:rowOff>
    </xdr:from>
    <xdr:to>
      <xdr:col>1</xdr:col>
      <xdr:colOff>5762624</xdr:colOff>
      <xdr:row>65</xdr:row>
      <xdr:rowOff>4502875</xdr:rowOff>
    </xdr:to>
    <xdr:pic>
      <xdr:nvPicPr>
        <xdr:cNvPr id="68" name="Imagem 67"/>
        <xdr:cNvPicPr>
          <a:picLocks noChangeAspect="1"/>
        </xdr:cNvPicPr>
      </xdr:nvPicPr>
      <xdr:blipFill>
        <a:blip xmlns:r="http://schemas.openxmlformats.org/officeDocument/2006/relationships" r:embed="rId4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95563" y="305038125"/>
          <a:ext cx="5333999" cy="4383813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619124</xdr:colOff>
      <xdr:row>66</xdr:row>
      <xdr:rowOff>119062</xdr:rowOff>
    </xdr:from>
    <xdr:to>
      <xdr:col>1</xdr:col>
      <xdr:colOff>5381623</xdr:colOff>
      <xdr:row>66</xdr:row>
      <xdr:rowOff>4641251</xdr:rowOff>
    </xdr:to>
    <xdr:pic>
      <xdr:nvPicPr>
        <xdr:cNvPr id="69" name="Imagem 68"/>
        <xdr:cNvPicPr>
          <a:picLocks noChangeAspect="1"/>
        </xdr:cNvPicPr>
      </xdr:nvPicPr>
      <xdr:blipFill>
        <a:blip xmlns:r="http://schemas.openxmlformats.org/officeDocument/2006/relationships" r:embed="rId4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86062" y="309729187"/>
          <a:ext cx="4762499" cy="4522189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190501</xdr:colOff>
      <xdr:row>67</xdr:row>
      <xdr:rowOff>166687</xdr:rowOff>
    </xdr:from>
    <xdr:to>
      <xdr:col>1</xdr:col>
      <xdr:colOff>6282557</xdr:colOff>
      <xdr:row>67</xdr:row>
      <xdr:rowOff>4619624</xdr:rowOff>
    </xdr:to>
    <xdr:pic>
      <xdr:nvPicPr>
        <xdr:cNvPr id="70" name="Imagem 69"/>
        <xdr:cNvPicPr>
          <a:picLocks noChangeAspect="1"/>
        </xdr:cNvPicPr>
      </xdr:nvPicPr>
      <xdr:blipFill>
        <a:blip xmlns:r="http://schemas.openxmlformats.org/officeDocument/2006/relationships" r:embed="rId4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9" y="314467875"/>
          <a:ext cx="6092056" cy="4452937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523874</xdr:colOff>
      <xdr:row>64</xdr:row>
      <xdr:rowOff>142874</xdr:rowOff>
    </xdr:from>
    <xdr:to>
      <xdr:col>1</xdr:col>
      <xdr:colOff>5643562</xdr:colOff>
      <xdr:row>64</xdr:row>
      <xdr:rowOff>4608289</xdr:rowOff>
    </xdr:to>
    <xdr:pic>
      <xdr:nvPicPr>
        <xdr:cNvPr id="71" name="Imagem 70"/>
        <xdr:cNvPicPr>
          <a:picLocks noChangeAspect="1"/>
        </xdr:cNvPicPr>
      </xdr:nvPicPr>
      <xdr:blipFill>
        <a:blip xmlns:r="http://schemas.openxmlformats.org/officeDocument/2006/relationships" r:embed="rId4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90812" y="300370874"/>
          <a:ext cx="5119688" cy="4465415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119061</xdr:colOff>
      <xdr:row>68</xdr:row>
      <xdr:rowOff>166688</xdr:rowOff>
    </xdr:from>
    <xdr:to>
      <xdr:col>1</xdr:col>
      <xdr:colOff>6373306</xdr:colOff>
      <xdr:row>68</xdr:row>
      <xdr:rowOff>4286250</xdr:rowOff>
    </xdr:to>
    <xdr:pic>
      <xdr:nvPicPr>
        <xdr:cNvPr id="72" name="Imagem 71"/>
        <xdr:cNvPicPr>
          <a:picLocks noChangeAspect="1"/>
        </xdr:cNvPicPr>
      </xdr:nvPicPr>
      <xdr:blipFill>
        <a:blip xmlns:r="http://schemas.openxmlformats.org/officeDocument/2006/relationships" r:embed="rId4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5999" y="319158938"/>
          <a:ext cx="6254245" cy="411956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0</xdr:row>
      <xdr:rowOff>0</xdr:rowOff>
    </xdr:from>
    <xdr:to>
      <xdr:col>1</xdr:col>
      <xdr:colOff>5926158</xdr:colOff>
      <xdr:row>0</xdr:row>
      <xdr:rowOff>4691061</xdr:rowOff>
    </xdr:to>
    <xdr:pic>
      <xdr:nvPicPr>
        <xdr:cNvPr id="66" name="Imagem 65"/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688" t="40954" r="26610" b="30915"/>
        <a:stretch/>
      </xdr:blipFill>
      <xdr:spPr>
        <a:xfrm>
          <a:off x="2643188" y="0"/>
          <a:ext cx="5449908" cy="4691061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166689</xdr:colOff>
      <xdr:row>3</xdr:row>
      <xdr:rowOff>47624</xdr:rowOff>
    </xdr:from>
    <xdr:to>
      <xdr:col>1</xdr:col>
      <xdr:colOff>6119812</xdr:colOff>
      <xdr:row>4</xdr:row>
      <xdr:rowOff>18646</xdr:rowOff>
    </xdr:to>
    <xdr:pic>
      <xdr:nvPicPr>
        <xdr:cNvPr id="67" name="Imagem 66"/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790" t="40440" r="52331" b="30989"/>
        <a:stretch/>
      </xdr:blipFill>
      <xdr:spPr>
        <a:xfrm>
          <a:off x="2333627" y="14120812"/>
          <a:ext cx="5953123" cy="4662084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</xdr:row>
      <xdr:rowOff>71438</xdr:rowOff>
    </xdr:from>
    <xdr:to>
      <xdr:col>1</xdr:col>
      <xdr:colOff>6157200</xdr:colOff>
      <xdr:row>2</xdr:row>
      <xdr:rowOff>71438</xdr:rowOff>
    </xdr:to>
    <xdr:pic>
      <xdr:nvPicPr>
        <xdr:cNvPr id="2" name="Imagem 1"/>
        <xdr:cNvPicPr>
          <a:picLocks noChangeAspect="1"/>
        </xdr:cNvPicPr>
      </xdr:nvPicPr>
      <xdr:blipFill rotWithShape="1"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1" t="17788" r="42472" b="35052"/>
        <a:stretch/>
      </xdr:blipFill>
      <xdr:spPr>
        <a:xfrm>
          <a:off x="2357438" y="4762501"/>
          <a:ext cx="5966700" cy="469106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</xdr:row>
      <xdr:rowOff>23814</xdr:rowOff>
    </xdr:from>
    <xdr:to>
      <xdr:col>1</xdr:col>
      <xdr:colOff>6157200</xdr:colOff>
      <xdr:row>3</xdr:row>
      <xdr:rowOff>23813</xdr:rowOff>
    </xdr:to>
    <xdr:pic>
      <xdr:nvPicPr>
        <xdr:cNvPr id="73" name="Imagem 72"/>
        <xdr:cNvPicPr>
          <a:picLocks noChangeAspect="1"/>
        </xdr:cNvPicPr>
      </xdr:nvPicPr>
      <xdr:blipFill rotWithShape="1"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1" t="17788" r="42472" b="35052"/>
        <a:stretch/>
      </xdr:blipFill>
      <xdr:spPr>
        <a:xfrm>
          <a:off x="2357438" y="9405939"/>
          <a:ext cx="5966700" cy="4691062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428623</xdr:colOff>
      <xdr:row>4</xdr:row>
      <xdr:rowOff>47625</xdr:rowOff>
    </xdr:from>
    <xdr:to>
      <xdr:col>1</xdr:col>
      <xdr:colOff>5762624</xdr:colOff>
      <xdr:row>5</xdr:row>
      <xdr:rowOff>79799</xdr:rowOff>
    </xdr:to>
    <xdr:pic>
      <xdr:nvPicPr>
        <xdr:cNvPr id="5" name="Imagem 4"/>
        <xdr:cNvPicPr>
          <a:picLocks noChangeAspect="1"/>
        </xdr:cNvPicPr>
      </xdr:nvPicPr>
      <xdr:blipFill rotWithShape="1"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92" t="26062" r="39395" b="25951"/>
        <a:stretch/>
      </xdr:blipFill>
      <xdr:spPr>
        <a:xfrm>
          <a:off x="2595561" y="18811875"/>
          <a:ext cx="5334001" cy="4723237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380998</xdr:colOff>
      <xdr:row>5</xdr:row>
      <xdr:rowOff>47625</xdr:rowOff>
    </xdr:from>
    <xdr:to>
      <xdr:col>1</xdr:col>
      <xdr:colOff>6048374</xdr:colOff>
      <xdr:row>5</xdr:row>
      <xdr:rowOff>4672207</xdr:rowOff>
    </xdr:to>
    <xdr:pic>
      <xdr:nvPicPr>
        <xdr:cNvPr id="75" name="Imagem 74"/>
        <xdr:cNvPicPr>
          <a:picLocks noChangeAspect="1"/>
        </xdr:cNvPicPr>
      </xdr:nvPicPr>
      <xdr:blipFill rotWithShape="1"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829" t="44677" r="40578" b="13127"/>
        <a:stretch/>
      </xdr:blipFill>
      <xdr:spPr>
        <a:xfrm>
          <a:off x="2547936" y="23502938"/>
          <a:ext cx="5667376" cy="4624582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142873</xdr:colOff>
      <xdr:row>5</xdr:row>
      <xdr:rowOff>4643436</xdr:rowOff>
    </xdr:from>
    <xdr:to>
      <xdr:col>1</xdr:col>
      <xdr:colOff>6117648</xdr:colOff>
      <xdr:row>7</xdr:row>
      <xdr:rowOff>23812</xdr:rowOff>
    </xdr:to>
    <xdr:pic>
      <xdr:nvPicPr>
        <xdr:cNvPr id="76" name="Imagem 75"/>
        <xdr:cNvPicPr>
          <a:picLocks noChangeAspect="1"/>
        </xdr:cNvPicPr>
      </xdr:nvPicPr>
      <xdr:blipFill rotWithShape="1"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170" t="25235" r="13825" b="6508"/>
        <a:stretch/>
      </xdr:blipFill>
      <xdr:spPr>
        <a:xfrm>
          <a:off x="2309811" y="28098749"/>
          <a:ext cx="5974775" cy="4762501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7</xdr:row>
      <xdr:rowOff>47624</xdr:rowOff>
    </xdr:from>
    <xdr:to>
      <xdr:col>1</xdr:col>
      <xdr:colOff>6048374</xdr:colOff>
      <xdr:row>8</xdr:row>
      <xdr:rowOff>29142</xdr:rowOff>
    </xdr:to>
    <xdr:pic>
      <xdr:nvPicPr>
        <xdr:cNvPr id="77" name="Imagem 76"/>
        <xdr:cNvPicPr>
          <a:picLocks noChangeAspect="1"/>
        </xdr:cNvPicPr>
      </xdr:nvPicPr>
      <xdr:blipFill rotWithShape="1"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544" t="31440" r="44602" b="20987"/>
        <a:stretch/>
      </xdr:blipFill>
      <xdr:spPr>
        <a:xfrm>
          <a:off x="2405063" y="32885062"/>
          <a:ext cx="5810249" cy="46725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119061</xdr:colOff>
      <xdr:row>7</xdr:row>
      <xdr:rowOff>4619624</xdr:rowOff>
    </xdr:from>
    <xdr:to>
      <xdr:col>2</xdr:col>
      <xdr:colOff>657</xdr:colOff>
      <xdr:row>9</xdr:row>
      <xdr:rowOff>71437</xdr:rowOff>
    </xdr:to>
    <xdr:pic>
      <xdr:nvPicPr>
        <xdr:cNvPr id="78" name="Imagem 77"/>
        <xdr:cNvPicPr>
          <a:picLocks noChangeAspect="1"/>
        </xdr:cNvPicPr>
      </xdr:nvPicPr>
      <xdr:blipFill rotWithShape="1"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258" t="25648" r="53362" b="29674"/>
        <a:stretch/>
      </xdr:blipFill>
      <xdr:spPr>
        <a:xfrm>
          <a:off x="2285999" y="37457062"/>
          <a:ext cx="6310971" cy="4833938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190499</xdr:colOff>
      <xdr:row>8</xdr:row>
      <xdr:rowOff>4691061</xdr:rowOff>
    </xdr:from>
    <xdr:to>
      <xdr:col>1</xdr:col>
      <xdr:colOff>6290224</xdr:colOff>
      <xdr:row>10</xdr:row>
      <xdr:rowOff>214311</xdr:rowOff>
    </xdr:to>
    <xdr:pic>
      <xdr:nvPicPr>
        <xdr:cNvPr id="79" name="Imagem 78"/>
        <xdr:cNvPicPr>
          <a:picLocks noChangeAspect="1"/>
        </xdr:cNvPicPr>
      </xdr:nvPicPr>
      <xdr:blipFill rotWithShape="1"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401" t="26062" r="19745" b="26365"/>
        <a:stretch/>
      </xdr:blipFill>
      <xdr:spPr>
        <a:xfrm>
          <a:off x="2357437" y="42219561"/>
          <a:ext cx="6099725" cy="4905375"/>
        </a:xfrm>
        <a:prstGeom prst="rect">
          <a:avLst/>
        </a:prstGeom>
      </xdr:spPr>
    </xdr:pic>
    <xdr:clientData/>
  </xdr:twoCellAnchor>
  <xdr:twoCellAnchor editAs="oneCell">
    <xdr:from>
      <xdr:col>1</xdr:col>
      <xdr:colOff>452436</xdr:colOff>
      <xdr:row>10</xdr:row>
      <xdr:rowOff>95249</xdr:rowOff>
    </xdr:from>
    <xdr:to>
      <xdr:col>1</xdr:col>
      <xdr:colOff>5936498</xdr:colOff>
      <xdr:row>11</xdr:row>
      <xdr:rowOff>47624</xdr:rowOff>
    </xdr:to>
    <xdr:pic>
      <xdr:nvPicPr>
        <xdr:cNvPr id="80" name="Imagem 79"/>
        <xdr:cNvPicPr>
          <a:picLocks noChangeAspect="1"/>
        </xdr:cNvPicPr>
      </xdr:nvPicPr>
      <xdr:blipFill rotWithShape="1"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28130" r="44129" b="23883"/>
        <a:stretch/>
      </xdr:blipFill>
      <xdr:spPr>
        <a:xfrm>
          <a:off x="2619374" y="47005874"/>
          <a:ext cx="5484062" cy="4643438"/>
        </a:xfrm>
        <a:prstGeom prst="rect">
          <a:avLst/>
        </a:prstGeom>
      </xdr:spPr>
    </xdr:pic>
    <xdr:clientData/>
  </xdr:twoCellAnchor>
  <xdr:twoCellAnchor editAs="oneCell">
    <xdr:from>
      <xdr:col>1</xdr:col>
      <xdr:colOff>71436</xdr:colOff>
      <xdr:row>11</xdr:row>
      <xdr:rowOff>119060</xdr:rowOff>
    </xdr:from>
    <xdr:to>
      <xdr:col>1</xdr:col>
      <xdr:colOff>6302589</xdr:colOff>
      <xdr:row>11</xdr:row>
      <xdr:rowOff>4595812</xdr:rowOff>
    </xdr:to>
    <xdr:pic>
      <xdr:nvPicPr>
        <xdr:cNvPr id="81" name="Imagem 80"/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60" t="17789" r="30871" b="20987"/>
        <a:stretch/>
      </xdr:blipFill>
      <xdr:spPr>
        <a:xfrm>
          <a:off x="2238374" y="51720748"/>
          <a:ext cx="6231153" cy="4476752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333374</xdr:colOff>
      <xdr:row>12</xdr:row>
      <xdr:rowOff>47624</xdr:rowOff>
    </xdr:from>
    <xdr:to>
      <xdr:col>1</xdr:col>
      <xdr:colOff>6048374</xdr:colOff>
      <xdr:row>12</xdr:row>
      <xdr:rowOff>4645406</xdr:rowOff>
    </xdr:to>
    <xdr:pic>
      <xdr:nvPicPr>
        <xdr:cNvPr id="82" name="Imagem 81"/>
        <xdr:cNvPicPr>
          <a:picLocks noChangeAspect="1"/>
        </xdr:cNvPicPr>
      </xdr:nvPicPr>
      <xdr:blipFill rotWithShape="1"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42" t="29785" r="42471" b="25951"/>
        <a:stretch/>
      </xdr:blipFill>
      <xdr:spPr>
        <a:xfrm>
          <a:off x="2500312" y="56340374"/>
          <a:ext cx="5715000" cy="459778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333374</xdr:rowOff>
    </xdr:from>
    <xdr:to>
      <xdr:col>1</xdr:col>
      <xdr:colOff>6296705</xdr:colOff>
      <xdr:row>13</xdr:row>
      <xdr:rowOff>4310062</xdr:rowOff>
    </xdr:to>
    <xdr:pic>
      <xdr:nvPicPr>
        <xdr:cNvPr id="83" name="Imagem 82"/>
        <xdr:cNvPicPr>
          <a:picLocks noChangeAspect="1"/>
        </xdr:cNvPicPr>
      </xdr:nvPicPr>
      <xdr:blipFill rotWithShape="1"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2" t="32948" r="50888" b="32636"/>
        <a:stretch/>
      </xdr:blipFill>
      <xdr:spPr>
        <a:xfrm>
          <a:off x="2214562" y="61317187"/>
          <a:ext cx="6249081" cy="397668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14</xdr:row>
      <xdr:rowOff>71436</xdr:rowOff>
    </xdr:from>
    <xdr:to>
      <xdr:col>1</xdr:col>
      <xdr:colOff>6119812</xdr:colOff>
      <xdr:row>14</xdr:row>
      <xdr:rowOff>4658852</xdr:rowOff>
    </xdr:to>
    <xdr:pic>
      <xdr:nvPicPr>
        <xdr:cNvPr id="84" name="Imagem 83"/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86" t="29372" r="35133" b="9817"/>
        <a:stretch/>
      </xdr:blipFill>
      <xdr:spPr>
        <a:xfrm>
          <a:off x="2357438" y="65746311"/>
          <a:ext cx="5929312" cy="4587416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15</xdr:row>
      <xdr:rowOff>71435</xdr:rowOff>
    </xdr:from>
    <xdr:to>
      <xdr:col>1</xdr:col>
      <xdr:colOff>6119812</xdr:colOff>
      <xdr:row>15</xdr:row>
      <xdr:rowOff>4658851</xdr:rowOff>
    </xdr:to>
    <xdr:pic>
      <xdr:nvPicPr>
        <xdr:cNvPr id="85" name="Imagem 84"/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86" t="29372" r="35133" b="9817"/>
        <a:stretch/>
      </xdr:blipFill>
      <xdr:spPr>
        <a:xfrm>
          <a:off x="2357438" y="70437373"/>
          <a:ext cx="5929312" cy="4587416"/>
        </a:xfrm>
        <a:prstGeom prst="rect">
          <a:avLst/>
        </a:prstGeom>
      </xdr:spPr>
    </xdr:pic>
    <xdr:clientData/>
  </xdr:twoCellAnchor>
  <xdr:twoCellAnchor editAs="oneCell">
    <xdr:from>
      <xdr:col>1</xdr:col>
      <xdr:colOff>71436</xdr:colOff>
      <xdr:row>16</xdr:row>
      <xdr:rowOff>71437</xdr:rowOff>
    </xdr:from>
    <xdr:to>
      <xdr:col>1</xdr:col>
      <xdr:colOff>6281460</xdr:colOff>
      <xdr:row>16</xdr:row>
      <xdr:rowOff>4619625</xdr:rowOff>
    </xdr:to>
    <xdr:pic>
      <xdr:nvPicPr>
        <xdr:cNvPr id="86" name="Imagem 85"/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907" t="35990" r="33476" b="20987"/>
        <a:stretch/>
      </xdr:blipFill>
      <xdr:spPr>
        <a:xfrm>
          <a:off x="2238374" y="75128437"/>
          <a:ext cx="6210024" cy="4548188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166688</xdr:colOff>
      <xdr:row>17</xdr:row>
      <xdr:rowOff>261937</xdr:rowOff>
    </xdr:from>
    <xdr:to>
      <xdr:col>1</xdr:col>
      <xdr:colOff>6375748</xdr:colOff>
      <xdr:row>17</xdr:row>
      <xdr:rowOff>4524374</xdr:rowOff>
    </xdr:to>
    <xdr:pic>
      <xdr:nvPicPr>
        <xdr:cNvPr id="87" name="Imagem 86"/>
        <xdr:cNvPicPr>
          <a:picLocks noChangeAspect="1"/>
        </xdr:cNvPicPr>
      </xdr:nvPicPr>
      <xdr:blipFill rotWithShape="1"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419" t="45361" r="55751" b="28453"/>
        <a:stretch/>
      </xdr:blipFill>
      <xdr:spPr>
        <a:xfrm>
          <a:off x="2333626" y="80010000"/>
          <a:ext cx="6209060" cy="4262437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2143122</xdr:colOff>
      <xdr:row>18</xdr:row>
      <xdr:rowOff>357187</xdr:rowOff>
    </xdr:from>
    <xdr:to>
      <xdr:col>1</xdr:col>
      <xdr:colOff>6405561</xdr:colOff>
      <xdr:row>18</xdr:row>
      <xdr:rowOff>4444736</xdr:rowOff>
    </xdr:to>
    <xdr:pic>
      <xdr:nvPicPr>
        <xdr:cNvPr id="88" name="Imagem 87"/>
        <xdr:cNvPicPr>
          <a:picLocks noChangeAspect="1"/>
        </xdr:cNvPicPr>
      </xdr:nvPicPr>
      <xdr:blipFill rotWithShape="1"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88" t="21925" r="48864" b="38362"/>
        <a:stretch/>
      </xdr:blipFill>
      <xdr:spPr>
        <a:xfrm>
          <a:off x="2143122" y="84796312"/>
          <a:ext cx="6429377" cy="4087549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404810</xdr:colOff>
      <xdr:row>19</xdr:row>
      <xdr:rowOff>71436</xdr:rowOff>
    </xdr:from>
    <xdr:to>
      <xdr:col>1</xdr:col>
      <xdr:colOff>6198457</xdr:colOff>
      <xdr:row>20</xdr:row>
      <xdr:rowOff>23811</xdr:rowOff>
    </xdr:to>
    <xdr:pic>
      <xdr:nvPicPr>
        <xdr:cNvPr id="89" name="Imagem 88"/>
        <xdr:cNvPicPr>
          <a:picLocks noChangeAspect="1"/>
        </xdr:cNvPicPr>
      </xdr:nvPicPr>
      <xdr:blipFill rotWithShape="1"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740" t="16961" r="14063" b="37948"/>
        <a:stretch/>
      </xdr:blipFill>
      <xdr:spPr>
        <a:xfrm>
          <a:off x="2571748" y="89201624"/>
          <a:ext cx="5793647" cy="4643437"/>
        </a:xfrm>
        <a:prstGeom prst="rect">
          <a:avLst/>
        </a:prstGeom>
      </xdr:spPr>
    </xdr:pic>
    <xdr:clientData/>
  </xdr:twoCellAnchor>
  <xdr:twoCellAnchor editAs="oneCell">
    <xdr:from>
      <xdr:col>0</xdr:col>
      <xdr:colOff>2166936</xdr:colOff>
      <xdr:row>20</xdr:row>
      <xdr:rowOff>357187</xdr:rowOff>
    </xdr:from>
    <xdr:to>
      <xdr:col>1</xdr:col>
      <xdr:colOff>6334122</xdr:colOff>
      <xdr:row>20</xdr:row>
      <xdr:rowOff>4357687</xdr:rowOff>
    </xdr:to>
    <xdr:pic>
      <xdr:nvPicPr>
        <xdr:cNvPr id="90" name="Imagem 89"/>
        <xdr:cNvPicPr>
          <a:picLocks noChangeAspect="1"/>
        </xdr:cNvPicPr>
      </xdr:nvPicPr>
      <xdr:blipFill rotWithShape="1"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674" t="23580" r="40341" b="36707"/>
        <a:stretch/>
      </xdr:blipFill>
      <xdr:spPr>
        <a:xfrm>
          <a:off x="2166936" y="94178437"/>
          <a:ext cx="6334124" cy="40005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</xdr:colOff>
      <xdr:row>21</xdr:row>
      <xdr:rowOff>666749</xdr:rowOff>
    </xdr:from>
    <xdr:to>
      <xdr:col>1</xdr:col>
      <xdr:colOff>6273061</xdr:colOff>
      <xdr:row>21</xdr:row>
      <xdr:rowOff>3929061</xdr:rowOff>
    </xdr:to>
    <xdr:pic>
      <xdr:nvPicPr>
        <xdr:cNvPr id="91" name="Imagem 90"/>
        <xdr:cNvPicPr>
          <a:picLocks noChangeAspect="1"/>
        </xdr:cNvPicPr>
      </xdr:nvPicPr>
      <xdr:blipFill rotWithShape="1"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40" t="30199" r="24006" b="28019"/>
        <a:stretch/>
      </xdr:blipFill>
      <xdr:spPr>
        <a:xfrm>
          <a:off x="2238375" y="99179062"/>
          <a:ext cx="6201624" cy="32623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190497</xdr:colOff>
      <xdr:row>22</xdr:row>
      <xdr:rowOff>23811</xdr:rowOff>
    </xdr:from>
    <xdr:to>
      <xdr:col>1</xdr:col>
      <xdr:colOff>6259149</xdr:colOff>
      <xdr:row>22</xdr:row>
      <xdr:rowOff>4667250</xdr:rowOff>
    </xdr:to>
    <xdr:pic>
      <xdr:nvPicPr>
        <xdr:cNvPr id="92" name="Imagem 91"/>
        <xdr:cNvPicPr>
          <a:picLocks noChangeAspect="1"/>
        </xdr:cNvPicPr>
      </xdr:nvPicPr>
      <xdr:blipFill rotWithShape="1"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42" t="33922" r="42708" b="24296"/>
        <a:stretch/>
      </xdr:blipFill>
      <xdr:spPr>
        <a:xfrm>
          <a:off x="2357435" y="103227186"/>
          <a:ext cx="6068652" cy="4643439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595311</xdr:colOff>
      <xdr:row>22</xdr:row>
      <xdr:rowOff>4595814</xdr:rowOff>
    </xdr:from>
    <xdr:to>
      <xdr:col>1</xdr:col>
      <xdr:colOff>5881686</xdr:colOff>
      <xdr:row>24</xdr:row>
      <xdr:rowOff>17657</xdr:rowOff>
    </xdr:to>
    <xdr:pic>
      <xdr:nvPicPr>
        <xdr:cNvPr id="93" name="Imagem 92"/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597" t="30612" r="32149" b="22935"/>
        <a:stretch/>
      </xdr:blipFill>
      <xdr:spPr>
        <a:xfrm>
          <a:off x="2762249" y="107799189"/>
          <a:ext cx="5286375" cy="4803968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238126</xdr:colOff>
      <xdr:row>69</xdr:row>
      <xdr:rowOff>181764</xdr:rowOff>
    </xdr:from>
    <xdr:to>
      <xdr:col>1</xdr:col>
      <xdr:colOff>6167436</xdr:colOff>
      <xdr:row>69</xdr:row>
      <xdr:rowOff>4555318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29" t="829" r="17850" b="1658"/>
        <a:stretch/>
      </xdr:blipFill>
      <xdr:spPr>
        <a:xfrm>
          <a:off x="2405064" y="323865077"/>
          <a:ext cx="5929310" cy="437355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TAKEHOLDERS" displayName="STAKEHOLDERS" ref="R2:S21" totalsRowShown="0" headerRowDxfId="4" headerRowBorderDxfId="3" tableBorderDxfId="2">
  <autoFilter ref="R2:S21"/>
  <tableColumns count="2">
    <tableColumn id="1" name="PESSOA" dataDxfId="1"/>
    <tableColumn id="2" name="ÁRE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/>
      </a:spPr>
      <a:bodyPr/>
      <a:lstStyle/>
      <a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a:style>
    </a:lnDef>
    <a:txDef>
      <a:spPr>
        <a:solidFill>
          <a:schemeClr val="lt1"/>
        </a:solidFill>
        <a:ln w="76200" cmpd="sng">
          <a:solidFill>
            <a:srgbClr val="FF0000"/>
          </a:solidFill>
          <a:prstDash val="dash"/>
        </a:ln>
      </a:spPr>
      <a:bodyPr vertOverflow="clip" horzOverflow="clip" wrap="square" rtlCol="0" anchor="t"/>
      <a:lstStyle>
        <a:defPPr>
          <a:defRPr sz="2800" b="1" i="1" u="sng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61" Type="http://schemas.openxmlformats.org/officeDocument/2006/relationships/ctrlProp" Target="../ctrlProps/ctrlProp56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  <pageSetUpPr fitToPage="1"/>
  </sheetPr>
  <dimension ref="A2:EA728"/>
  <sheetViews>
    <sheetView showGridLines="0" showRowColHeaders="0" tabSelected="1" view="pageBreakPreview" zoomScale="55" zoomScaleNormal="40" zoomScaleSheetLayoutView="55" zoomScalePageLayoutView="20" workbookViewId="0">
      <selection activeCell="CF229" sqref="CF229"/>
    </sheetView>
  </sheetViews>
  <sheetFormatPr defaultColWidth="3.42578125" defaultRowHeight="14.25" customHeight="1" outlineLevelRow="1" x14ac:dyDescent="0.2"/>
  <cols>
    <col min="1" max="2" width="3.85546875" style="4" customWidth="1"/>
    <col min="3" max="12" width="5.140625" style="4" customWidth="1"/>
    <col min="13" max="13" width="5.140625" style="2" customWidth="1"/>
    <col min="14" max="32" width="3.42578125" style="4"/>
    <col min="33" max="33" width="5.140625" style="4" bestFit="1" customWidth="1"/>
    <col min="34" max="39" width="3.42578125" style="4"/>
    <col min="40" max="40" width="5.140625" style="4" bestFit="1" customWidth="1"/>
    <col min="41" max="66" width="3.42578125" style="4"/>
    <col min="67" max="74" width="3.7109375" style="4" bestFit="1" customWidth="1"/>
    <col min="75" max="114" width="3.42578125" style="4" customWidth="1"/>
    <col min="115" max="115" width="2.140625" style="2" customWidth="1"/>
    <col min="116" max="118" width="3.42578125" style="4" customWidth="1"/>
    <col min="119" max="120" width="12.7109375" style="4" customWidth="1"/>
    <col min="121" max="156" width="3.42578125" style="4" customWidth="1"/>
    <col min="157" max="16384" width="3.42578125" style="4"/>
  </cols>
  <sheetData>
    <row r="2" spans="1:114" ht="15.75" customHeight="1" x14ac:dyDescent="0.2">
      <c r="A2" s="76"/>
      <c r="B2" s="76"/>
      <c r="C2" s="76"/>
      <c r="D2" s="76"/>
      <c r="E2" s="76"/>
      <c r="F2" s="76"/>
      <c r="G2" s="76"/>
      <c r="H2" s="76"/>
      <c r="I2" s="75"/>
    </row>
    <row r="3" spans="1:114" ht="15.75" customHeight="1" x14ac:dyDescent="0.2">
      <c r="A3" s="76"/>
      <c r="B3" s="76"/>
      <c r="C3" s="76"/>
      <c r="D3" s="76"/>
      <c r="E3" s="76"/>
      <c r="F3" s="76"/>
      <c r="G3" s="76"/>
      <c r="H3" s="76"/>
      <c r="I3" s="75"/>
    </row>
    <row r="4" spans="1:114" ht="15.75" customHeight="1" x14ac:dyDescent="0.2">
      <c r="I4" s="75"/>
    </row>
    <row r="5" spans="1:114" ht="15.75" customHeight="1" x14ac:dyDescent="0.35">
      <c r="I5" s="67"/>
    </row>
    <row r="6" spans="1:114" s="2" customFormat="1" ht="15.75" customHeight="1" thickBot="1" x14ac:dyDescent="0.25">
      <c r="C6" s="282">
        <v>4</v>
      </c>
      <c r="D6" s="282"/>
      <c r="E6" s="282"/>
      <c r="F6" s="282"/>
      <c r="G6" s="282"/>
      <c r="H6" s="282"/>
      <c r="I6" s="282"/>
      <c r="J6" s="282"/>
    </row>
    <row r="7" spans="1:114" ht="14.25" customHeight="1" thickTop="1" x14ac:dyDescent="0.2">
      <c r="C7" s="301" t="s">
        <v>107</v>
      </c>
      <c r="D7" s="302"/>
      <c r="E7" s="302"/>
      <c r="F7" s="302"/>
      <c r="G7" s="302"/>
      <c r="H7" s="302"/>
      <c r="I7" s="302"/>
      <c r="J7" s="303"/>
      <c r="N7" s="40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41"/>
      <c r="AS7" s="427" t="s">
        <v>2</v>
      </c>
      <c r="AT7" s="428"/>
      <c r="AU7" s="428"/>
      <c r="AV7" s="428"/>
      <c r="AW7" s="428"/>
      <c r="AX7" s="428"/>
      <c r="AY7" s="428"/>
      <c r="AZ7" s="428"/>
      <c r="BA7" s="428"/>
      <c r="BB7" s="428"/>
      <c r="BC7" s="428"/>
      <c r="BD7" s="428"/>
      <c r="BE7" s="428"/>
      <c r="BF7" s="428"/>
      <c r="BG7" s="428"/>
      <c r="BH7" s="428"/>
      <c r="BI7" s="428"/>
      <c r="BJ7" s="428"/>
      <c r="BK7" s="428"/>
      <c r="BL7" s="428"/>
      <c r="BM7" s="428"/>
      <c r="BN7" s="428"/>
      <c r="BO7" s="428"/>
      <c r="BP7" s="428"/>
      <c r="BQ7" s="428"/>
      <c r="BR7" s="428"/>
      <c r="BS7" s="428"/>
      <c r="BT7" s="428"/>
      <c r="BU7" s="428"/>
      <c r="BV7" s="428"/>
      <c r="BW7" s="428"/>
      <c r="BX7" s="428"/>
      <c r="BY7" s="428"/>
      <c r="BZ7" s="428"/>
      <c r="CA7" s="428"/>
      <c r="CB7" s="428"/>
      <c r="CC7" s="428"/>
      <c r="CD7" s="428"/>
      <c r="CE7" s="428"/>
      <c r="CF7" s="510" t="s">
        <v>3</v>
      </c>
      <c r="CG7" s="511"/>
      <c r="CH7" s="511"/>
      <c r="CI7" s="511"/>
      <c r="CJ7" s="511"/>
      <c r="CK7" s="511"/>
      <c r="CL7" s="511"/>
      <c r="CM7" s="511"/>
      <c r="CN7" s="512"/>
      <c r="CO7" s="519"/>
      <c r="CP7" s="520"/>
      <c r="CQ7" s="521"/>
      <c r="CR7" s="3"/>
      <c r="CS7" s="3"/>
      <c r="CT7" s="3"/>
      <c r="CU7" s="3"/>
      <c r="CV7" s="3"/>
      <c r="CW7" s="3"/>
      <c r="CX7" s="3"/>
      <c r="CY7" s="3"/>
      <c r="CZ7" s="3"/>
      <c r="DA7" s="326" t="s">
        <v>5</v>
      </c>
      <c r="DB7" s="326"/>
      <c r="DC7" s="326"/>
      <c r="DD7" s="326"/>
      <c r="DE7" s="326"/>
      <c r="DF7" s="326"/>
      <c r="DG7" s="326"/>
      <c r="DH7" s="435">
        <f>IF(ISTEXT(Q225),N225,N220)</f>
        <v>0</v>
      </c>
      <c r="DI7" s="435"/>
      <c r="DJ7" s="436"/>
    </row>
    <row r="8" spans="1:114" ht="14.25" customHeight="1" x14ac:dyDescent="0.2">
      <c r="C8" s="304"/>
      <c r="D8" s="305"/>
      <c r="E8" s="305"/>
      <c r="F8" s="305"/>
      <c r="G8" s="305"/>
      <c r="H8" s="305"/>
      <c r="I8" s="305"/>
      <c r="J8" s="306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7"/>
      <c r="AS8" s="429"/>
      <c r="AT8" s="430"/>
      <c r="AU8" s="430"/>
      <c r="AV8" s="430"/>
      <c r="AW8" s="430"/>
      <c r="AX8" s="430"/>
      <c r="AY8" s="430"/>
      <c r="AZ8" s="430"/>
      <c r="BA8" s="430"/>
      <c r="BB8" s="430"/>
      <c r="BC8" s="430"/>
      <c r="BD8" s="430"/>
      <c r="BE8" s="430"/>
      <c r="BF8" s="430"/>
      <c r="BG8" s="430"/>
      <c r="BH8" s="430"/>
      <c r="BI8" s="430"/>
      <c r="BJ8" s="430"/>
      <c r="BK8" s="430"/>
      <c r="BL8" s="430"/>
      <c r="BM8" s="430"/>
      <c r="BN8" s="430"/>
      <c r="BO8" s="430"/>
      <c r="BP8" s="430"/>
      <c r="BQ8" s="430"/>
      <c r="BR8" s="430"/>
      <c r="BS8" s="430"/>
      <c r="BT8" s="430"/>
      <c r="BU8" s="430"/>
      <c r="BV8" s="430"/>
      <c r="BW8" s="430"/>
      <c r="BX8" s="430"/>
      <c r="BY8" s="430"/>
      <c r="BZ8" s="430"/>
      <c r="CA8" s="430"/>
      <c r="CB8" s="430"/>
      <c r="CC8" s="430"/>
      <c r="CD8" s="430"/>
      <c r="CE8" s="430"/>
      <c r="CF8" s="513"/>
      <c r="CG8" s="514"/>
      <c r="CH8" s="514"/>
      <c r="CI8" s="514"/>
      <c r="CJ8" s="514"/>
      <c r="CK8" s="514"/>
      <c r="CL8" s="514"/>
      <c r="CM8" s="514"/>
      <c r="CN8" s="515"/>
      <c r="CO8" s="522"/>
      <c r="CP8" s="420"/>
      <c r="CQ8" s="422"/>
      <c r="CR8" s="6"/>
      <c r="CS8" s="6"/>
      <c r="CT8" s="6"/>
      <c r="CU8" s="6"/>
      <c r="CV8" s="6"/>
      <c r="CW8" s="6"/>
      <c r="CX8" s="6"/>
      <c r="CY8" s="6"/>
      <c r="CZ8" s="6"/>
      <c r="DA8" s="328"/>
      <c r="DB8" s="328"/>
      <c r="DC8" s="328"/>
      <c r="DD8" s="328"/>
      <c r="DE8" s="328"/>
      <c r="DF8" s="328"/>
      <c r="DG8" s="328"/>
      <c r="DH8" s="437"/>
      <c r="DI8" s="437"/>
      <c r="DJ8" s="438"/>
    </row>
    <row r="9" spans="1:114" ht="14.25" customHeight="1" thickBot="1" x14ac:dyDescent="0.25">
      <c r="C9" s="307" t="s">
        <v>96</v>
      </c>
      <c r="D9" s="308"/>
      <c r="E9" s="308"/>
      <c r="F9" s="308"/>
      <c r="G9" s="308"/>
      <c r="H9" s="308"/>
      <c r="I9" s="308"/>
      <c r="J9" s="309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7"/>
      <c r="AS9" s="429"/>
      <c r="AT9" s="430"/>
      <c r="AU9" s="430"/>
      <c r="AV9" s="430"/>
      <c r="AW9" s="430"/>
      <c r="AX9" s="430"/>
      <c r="AY9" s="430"/>
      <c r="AZ9" s="430"/>
      <c r="BA9" s="430"/>
      <c r="BB9" s="430"/>
      <c r="BC9" s="430"/>
      <c r="BD9" s="430"/>
      <c r="BE9" s="430"/>
      <c r="BF9" s="430"/>
      <c r="BG9" s="430"/>
      <c r="BH9" s="430"/>
      <c r="BI9" s="430"/>
      <c r="BJ9" s="430"/>
      <c r="BK9" s="430"/>
      <c r="BL9" s="430"/>
      <c r="BM9" s="430"/>
      <c r="BN9" s="430"/>
      <c r="BO9" s="430"/>
      <c r="BP9" s="430"/>
      <c r="BQ9" s="430"/>
      <c r="BR9" s="430"/>
      <c r="BS9" s="430"/>
      <c r="BT9" s="430"/>
      <c r="BU9" s="430"/>
      <c r="BV9" s="430"/>
      <c r="BW9" s="430"/>
      <c r="BX9" s="430"/>
      <c r="BY9" s="430"/>
      <c r="BZ9" s="430"/>
      <c r="CA9" s="430"/>
      <c r="CB9" s="430"/>
      <c r="CC9" s="430"/>
      <c r="CD9" s="430"/>
      <c r="CE9" s="430"/>
      <c r="CF9" s="516"/>
      <c r="CG9" s="517"/>
      <c r="CH9" s="517"/>
      <c r="CI9" s="517"/>
      <c r="CJ9" s="517"/>
      <c r="CK9" s="517"/>
      <c r="CL9" s="517"/>
      <c r="CM9" s="517"/>
      <c r="CN9" s="518"/>
      <c r="CO9" s="523"/>
      <c r="CP9" s="524"/>
      <c r="CQ9" s="525"/>
      <c r="CR9" s="6"/>
      <c r="CS9" s="6"/>
      <c r="CT9" s="6"/>
      <c r="CU9" s="6"/>
      <c r="CV9" s="6"/>
      <c r="CW9" s="6"/>
      <c r="CX9" s="6"/>
      <c r="CY9" s="6"/>
      <c r="CZ9" s="6"/>
      <c r="DA9" s="328"/>
      <c r="DB9" s="328"/>
      <c r="DC9" s="328"/>
      <c r="DD9" s="328"/>
      <c r="DE9" s="328"/>
      <c r="DF9" s="328"/>
      <c r="DG9" s="328"/>
      <c r="DH9" s="437"/>
      <c r="DI9" s="437"/>
      <c r="DJ9" s="438"/>
    </row>
    <row r="10" spans="1:114" ht="14.25" customHeight="1" x14ac:dyDescent="0.2">
      <c r="C10" s="310"/>
      <c r="D10" s="311"/>
      <c r="E10" s="311"/>
      <c r="F10" s="311"/>
      <c r="G10" s="311"/>
      <c r="H10" s="311"/>
      <c r="I10" s="311"/>
      <c r="J10" s="312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7"/>
      <c r="AS10" s="429"/>
      <c r="AT10" s="430"/>
      <c r="AU10" s="430"/>
      <c r="AV10" s="430"/>
      <c r="AW10" s="430"/>
      <c r="AX10" s="430"/>
      <c r="AY10" s="430"/>
      <c r="AZ10" s="430"/>
      <c r="BA10" s="430"/>
      <c r="BB10" s="430"/>
      <c r="BC10" s="430"/>
      <c r="BD10" s="430"/>
      <c r="BE10" s="430"/>
      <c r="BF10" s="430"/>
      <c r="BG10" s="430"/>
      <c r="BH10" s="430"/>
      <c r="BI10" s="430"/>
      <c r="BJ10" s="430"/>
      <c r="BK10" s="430"/>
      <c r="BL10" s="430"/>
      <c r="BM10" s="430"/>
      <c r="BN10" s="430"/>
      <c r="BO10" s="430"/>
      <c r="BP10" s="430"/>
      <c r="BQ10" s="430"/>
      <c r="BR10" s="430"/>
      <c r="BS10" s="430"/>
      <c r="BT10" s="430"/>
      <c r="BU10" s="430"/>
      <c r="BV10" s="430"/>
      <c r="BW10" s="430"/>
      <c r="BX10" s="430"/>
      <c r="BY10" s="430"/>
      <c r="BZ10" s="430"/>
      <c r="CA10" s="430"/>
      <c r="CB10" s="430"/>
      <c r="CC10" s="430"/>
      <c r="CD10" s="430"/>
      <c r="CE10" s="430"/>
      <c r="CF10" s="325" t="s">
        <v>4</v>
      </c>
      <c r="CG10" s="326"/>
      <c r="CH10" s="326"/>
      <c r="CI10" s="326"/>
      <c r="CJ10" s="326"/>
      <c r="CK10" s="326"/>
      <c r="CL10" s="326"/>
      <c r="CM10" s="326"/>
      <c r="CN10" s="407"/>
      <c r="CO10" s="519"/>
      <c r="CP10" s="520"/>
      <c r="CQ10" s="521"/>
      <c r="CR10" s="6"/>
      <c r="CS10" s="6"/>
      <c r="CT10" s="6"/>
      <c r="CU10" s="6"/>
      <c r="CV10" s="6"/>
      <c r="CW10" s="418" t="s">
        <v>6</v>
      </c>
      <c r="CX10" s="418"/>
      <c r="CY10" s="418"/>
      <c r="CZ10" s="418"/>
      <c r="DA10" s="418"/>
      <c r="DB10" s="418"/>
      <c r="DC10" s="418"/>
      <c r="DD10" s="419">
        <v>1</v>
      </c>
      <c r="DE10" s="419"/>
      <c r="DF10" s="421" t="s">
        <v>7</v>
      </c>
      <c r="DG10" s="421"/>
      <c r="DH10" s="421"/>
      <c r="DI10" s="419">
        <v>1</v>
      </c>
      <c r="DJ10" s="505"/>
    </row>
    <row r="11" spans="1:114" ht="14.25" customHeight="1" x14ac:dyDescent="0.2">
      <c r="C11" s="313"/>
      <c r="D11" s="314"/>
      <c r="E11" s="314"/>
      <c r="F11" s="314"/>
      <c r="G11" s="314"/>
      <c r="H11" s="314"/>
      <c r="I11" s="314"/>
      <c r="J11" s="31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7"/>
      <c r="AS11" s="429"/>
      <c r="AT11" s="430"/>
      <c r="AU11" s="430"/>
      <c r="AV11" s="430"/>
      <c r="AW11" s="430"/>
      <c r="AX11" s="430"/>
      <c r="AY11" s="430"/>
      <c r="AZ11" s="430"/>
      <c r="BA11" s="430"/>
      <c r="BB11" s="430"/>
      <c r="BC11" s="430"/>
      <c r="BD11" s="430"/>
      <c r="BE11" s="430"/>
      <c r="BF11" s="430"/>
      <c r="BG11" s="430"/>
      <c r="BH11" s="430"/>
      <c r="BI11" s="430"/>
      <c r="BJ11" s="430"/>
      <c r="BK11" s="430"/>
      <c r="BL11" s="430"/>
      <c r="BM11" s="430"/>
      <c r="BN11" s="430"/>
      <c r="BO11" s="430"/>
      <c r="BP11" s="430"/>
      <c r="BQ11" s="430"/>
      <c r="BR11" s="430"/>
      <c r="BS11" s="430"/>
      <c r="BT11" s="430"/>
      <c r="BU11" s="430"/>
      <c r="BV11" s="430"/>
      <c r="BW11" s="430"/>
      <c r="BX11" s="430"/>
      <c r="BY11" s="430"/>
      <c r="BZ11" s="430"/>
      <c r="CA11" s="430"/>
      <c r="CB11" s="430"/>
      <c r="CC11" s="430"/>
      <c r="CD11" s="430"/>
      <c r="CE11" s="430"/>
      <c r="CF11" s="327"/>
      <c r="CG11" s="328"/>
      <c r="CH11" s="328"/>
      <c r="CI11" s="328"/>
      <c r="CJ11" s="328"/>
      <c r="CK11" s="328"/>
      <c r="CL11" s="328"/>
      <c r="CM11" s="328"/>
      <c r="CN11" s="408"/>
      <c r="CO11" s="522"/>
      <c r="CP11" s="420"/>
      <c r="CQ11" s="422"/>
      <c r="CR11" s="6"/>
      <c r="CS11" s="6"/>
      <c r="CT11" s="6"/>
      <c r="CU11" s="6"/>
      <c r="CV11" s="6"/>
      <c r="CW11" s="418"/>
      <c r="CX11" s="418"/>
      <c r="CY11" s="418"/>
      <c r="CZ11" s="418"/>
      <c r="DA11" s="418"/>
      <c r="DB11" s="418"/>
      <c r="DC11" s="418"/>
      <c r="DD11" s="419"/>
      <c r="DE11" s="419"/>
      <c r="DF11" s="421"/>
      <c r="DG11" s="421"/>
      <c r="DH11" s="421"/>
      <c r="DI11" s="419"/>
      <c r="DJ11" s="505"/>
    </row>
    <row r="12" spans="1:114" ht="14.25" customHeight="1" thickBot="1" x14ac:dyDescent="0.25">
      <c r="C12" s="307" t="s">
        <v>94</v>
      </c>
      <c r="D12" s="308"/>
      <c r="E12" s="308"/>
      <c r="F12" s="308"/>
      <c r="G12" s="308"/>
      <c r="H12" s="308"/>
      <c r="I12" s="308"/>
      <c r="J12" s="309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7"/>
      <c r="AS12" s="429"/>
      <c r="AT12" s="430"/>
      <c r="AU12" s="430"/>
      <c r="AV12" s="430"/>
      <c r="AW12" s="430"/>
      <c r="AX12" s="430"/>
      <c r="AY12" s="430"/>
      <c r="AZ12" s="430"/>
      <c r="BA12" s="430"/>
      <c r="BB12" s="430"/>
      <c r="BC12" s="430"/>
      <c r="BD12" s="430"/>
      <c r="BE12" s="430"/>
      <c r="BF12" s="430"/>
      <c r="BG12" s="430"/>
      <c r="BH12" s="430"/>
      <c r="BI12" s="430"/>
      <c r="BJ12" s="430"/>
      <c r="BK12" s="430"/>
      <c r="BL12" s="430"/>
      <c r="BM12" s="430"/>
      <c r="BN12" s="430"/>
      <c r="BO12" s="430"/>
      <c r="BP12" s="430"/>
      <c r="BQ12" s="430"/>
      <c r="BR12" s="430"/>
      <c r="BS12" s="430"/>
      <c r="BT12" s="430"/>
      <c r="BU12" s="430"/>
      <c r="BV12" s="430"/>
      <c r="BW12" s="430"/>
      <c r="BX12" s="430"/>
      <c r="BY12" s="430"/>
      <c r="BZ12" s="430"/>
      <c r="CA12" s="430"/>
      <c r="CB12" s="430"/>
      <c r="CC12" s="430"/>
      <c r="CD12" s="430"/>
      <c r="CE12" s="430"/>
      <c r="CF12" s="329"/>
      <c r="CG12" s="330"/>
      <c r="CH12" s="330"/>
      <c r="CI12" s="330"/>
      <c r="CJ12" s="330"/>
      <c r="CK12" s="330"/>
      <c r="CL12" s="330"/>
      <c r="CM12" s="330"/>
      <c r="CN12" s="409"/>
      <c r="CO12" s="523"/>
      <c r="CP12" s="524"/>
      <c r="CQ12" s="525"/>
      <c r="CR12" s="6"/>
      <c r="CS12" s="6"/>
      <c r="CT12" s="6"/>
      <c r="CU12" s="6"/>
      <c r="CV12" s="6"/>
      <c r="CW12" s="418"/>
      <c r="CX12" s="418"/>
      <c r="CY12" s="418"/>
      <c r="CZ12" s="418"/>
      <c r="DA12" s="418"/>
      <c r="DB12" s="418"/>
      <c r="DC12" s="418"/>
      <c r="DD12" s="419"/>
      <c r="DE12" s="419"/>
      <c r="DF12" s="421"/>
      <c r="DG12" s="421"/>
      <c r="DH12" s="421"/>
      <c r="DI12" s="419"/>
      <c r="DJ12" s="505"/>
    </row>
    <row r="13" spans="1:114" ht="14.25" customHeight="1" x14ac:dyDescent="0.2">
      <c r="C13" s="310"/>
      <c r="D13" s="311"/>
      <c r="E13" s="311"/>
      <c r="F13" s="311"/>
      <c r="G13" s="311"/>
      <c r="H13" s="311"/>
      <c r="I13" s="311"/>
      <c r="J13" s="312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7"/>
      <c r="AS13" s="429"/>
      <c r="AT13" s="430"/>
      <c r="AU13" s="430"/>
      <c r="AV13" s="430"/>
      <c r="AW13" s="430"/>
      <c r="AX13" s="430"/>
      <c r="AY13" s="430"/>
      <c r="AZ13" s="430"/>
      <c r="BA13" s="430"/>
      <c r="BB13" s="430"/>
      <c r="BC13" s="430"/>
      <c r="BD13" s="430"/>
      <c r="BE13" s="430"/>
      <c r="BF13" s="430"/>
      <c r="BG13" s="430"/>
      <c r="BH13" s="430"/>
      <c r="BI13" s="430"/>
      <c r="BJ13" s="430"/>
      <c r="BK13" s="430"/>
      <c r="BL13" s="430"/>
      <c r="BM13" s="430"/>
      <c r="BN13" s="430"/>
      <c r="BO13" s="430"/>
      <c r="BP13" s="430"/>
      <c r="BQ13" s="430"/>
      <c r="BR13" s="430"/>
      <c r="BS13" s="430"/>
      <c r="BT13" s="430"/>
      <c r="BU13" s="430"/>
      <c r="BV13" s="430"/>
      <c r="BW13" s="430"/>
      <c r="BX13" s="430"/>
      <c r="BY13" s="430"/>
      <c r="BZ13" s="430"/>
      <c r="CA13" s="430"/>
      <c r="CB13" s="430"/>
      <c r="CC13" s="430"/>
      <c r="CD13" s="430"/>
      <c r="CE13" s="431"/>
      <c r="CF13" s="5"/>
      <c r="CG13" s="6"/>
      <c r="CH13" s="6"/>
      <c r="CI13" s="6"/>
      <c r="CJ13" s="6"/>
      <c r="CK13" s="6"/>
      <c r="CL13" s="6"/>
      <c r="CM13" s="6"/>
      <c r="CN13" s="6"/>
      <c r="CO13" s="328" t="s">
        <v>8</v>
      </c>
      <c r="CP13" s="328"/>
      <c r="CQ13" s="328"/>
      <c r="CR13" s="328"/>
      <c r="CS13" s="328"/>
      <c r="CT13" s="328"/>
      <c r="CU13" s="328"/>
      <c r="CV13" s="328"/>
      <c r="CW13" s="328"/>
      <c r="CX13" s="328"/>
      <c r="CY13" s="328"/>
      <c r="CZ13" s="328"/>
      <c r="DA13" s="328"/>
      <c r="DB13" s="423" t="str">
        <f>BI222</f>
        <v>XX/XX/XX</v>
      </c>
      <c r="DC13" s="423"/>
      <c r="DD13" s="423"/>
      <c r="DE13" s="423"/>
      <c r="DF13" s="423"/>
      <c r="DG13" s="423"/>
      <c r="DH13" s="423"/>
      <c r="DI13" s="423"/>
      <c r="DJ13" s="424"/>
    </row>
    <row r="14" spans="1:114" ht="14.25" customHeight="1" x14ac:dyDescent="0.2">
      <c r="C14" s="313"/>
      <c r="D14" s="314"/>
      <c r="E14" s="314"/>
      <c r="F14" s="314"/>
      <c r="G14" s="314"/>
      <c r="H14" s="314"/>
      <c r="I14" s="314"/>
      <c r="J14" s="31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7"/>
      <c r="AS14" s="429"/>
      <c r="AT14" s="430"/>
      <c r="AU14" s="430"/>
      <c r="AV14" s="430"/>
      <c r="AW14" s="430"/>
      <c r="AX14" s="430"/>
      <c r="AY14" s="430"/>
      <c r="AZ14" s="430"/>
      <c r="BA14" s="430"/>
      <c r="BB14" s="430"/>
      <c r="BC14" s="430"/>
      <c r="BD14" s="430"/>
      <c r="BE14" s="430"/>
      <c r="BF14" s="430"/>
      <c r="BG14" s="430"/>
      <c r="BH14" s="430"/>
      <c r="BI14" s="430"/>
      <c r="BJ14" s="430"/>
      <c r="BK14" s="430"/>
      <c r="BL14" s="430"/>
      <c r="BM14" s="430"/>
      <c r="BN14" s="430"/>
      <c r="BO14" s="430"/>
      <c r="BP14" s="430"/>
      <c r="BQ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  <c r="CE14" s="431"/>
      <c r="CF14" s="5"/>
      <c r="CG14" s="6"/>
      <c r="CH14" s="6"/>
      <c r="CI14" s="6"/>
      <c r="CJ14" s="6"/>
      <c r="CK14" s="6"/>
      <c r="CL14" s="6"/>
      <c r="CM14" s="6"/>
      <c r="CN14" s="6"/>
      <c r="CO14" s="328"/>
      <c r="CP14" s="328"/>
      <c r="CQ14" s="328"/>
      <c r="CR14" s="328"/>
      <c r="CS14" s="328"/>
      <c r="CT14" s="328"/>
      <c r="CU14" s="328"/>
      <c r="CV14" s="328"/>
      <c r="CW14" s="328"/>
      <c r="CX14" s="328"/>
      <c r="CY14" s="328"/>
      <c r="CZ14" s="328"/>
      <c r="DA14" s="328"/>
      <c r="DB14" s="423"/>
      <c r="DC14" s="423"/>
      <c r="DD14" s="423"/>
      <c r="DE14" s="423"/>
      <c r="DF14" s="423"/>
      <c r="DG14" s="423"/>
      <c r="DH14" s="423"/>
      <c r="DI14" s="423"/>
      <c r="DJ14" s="424"/>
    </row>
    <row r="15" spans="1:114" ht="14.25" customHeight="1" thickBot="1" x14ac:dyDescent="0.25">
      <c r="C15" s="307" t="s">
        <v>95</v>
      </c>
      <c r="D15" s="308"/>
      <c r="E15" s="308"/>
      <c r="F15" s="308"/>
      <c r="G15" s="308"/>
      <c r="H15" s="308"/>
      <c r="I15" s="308"/>
      <c r="J15" s="309"/>
      <c r="N15" s="8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432"/>
      <c r="AT15" s="433"/>
      <c r="AU15" s="433"/>
      <c r="AV15" s="433"/>
      <c r="AW15" s="433"/>
      <c r="AX15" s="433"/>
      <c r="AY15" s="433"/>
      <c r="AZ15" s="433"/>
      <c r="BA15" s="433"/>
      <c r="BB15" s="433"/>
      <c r="BC15" s="433"/>
      <c r="BD15" s="433"/>
      <c r="BE15" s="433"/>
      <c r="BF15" s="433"/>
      <c r="BG15" s="433"/>
      <c r="BH15" s="433"/>
      <c r="BI15" s="433"/>
      <c r="BJ15" s="433"/>
      <c r="BK15" s="433"/>
      <c r="BL15" s="433"/>
      <c r="BM15" s="433"/>
      <c r="BN15" s="433"/>
      <c r="BO15" s="433"/>
      <c r="BP15" s="433"/>
      <c r="BQ15" s="433"/>
      <c r="BR15" s="433"/>
      <c r="BS15" s="433"/>
      <c r="BT15" s="433"/>
      <c r="BU15" s="433"/>
      <c r="BV15" s="433"/>
      <c r="BW15" s="433"/>
      <c r="BX15" s="433"/>
      <c r="BY15" s="433"/>
      <c r="BZ15" s="433"/>
      <c r="CA15" s="433"/>
      <c r="CB15" s="433"/>
      <c r="CC15" s="433"/>
      <c r="CD15" s="433"/>
      <c r="CE15" s="434"/>
      <c r="CF15" s="8"/>
      <c r="CG15" s="9"/>
      <c r="CH15" s="9"/>
      <c r="CI15" s="9"/>
      <c r="CJ15" s="9"/>
      <c r="CK15" s="9"/>
      <c r="CL15" s="9"/>
      <c r="CM15" s="9"/>
      <c r="CN15" s="9"/>
      <c r="CO15" s="330"/>
      <c r="CP15" s="330"/>
      <c r="CQ15" s="330"/>
      <c r="CR15" s="330"/>
      <c r="CS15" s="330"/>
      <c r="CT15" s="330"/>
      <c r="CU15" s="330"/>
      <c r="CV15" s="330"/>
      <c r="CW15" s="330"/>
      <c r="CX15" s="330"/>
      <c r="CY15" s="330"/>
      <c r="CZ15" s="330"/>
      <c r="DA15" s="330"/>
      <c r="DB15" s="425"/>
      <c r="DC15" s="425"/>
      <c r="DD15" s="425"/>
      <c r="DE15" s="425"/>
      <c r="DF15" s="425"/>
      <c r="DG15" s="425"/>
      <c r="DH15" s="425"/>
      <c r="DI15" s="425"/>
      <c r="DJ15" s="426"/>
    </row>
    <row r="16" spans="1:114" ht="14.25" customHeight="1" x14ac:dyDescent="0.2">
      <c r="C16" s="310"/>
      <c r="D16" s="311"/>
      <c r="E16" s="311"/>
      <c r="F16" s="311"/>
      <c r="G16" s="311"/>
      <c r="H16" s="311"/>
      <c r="I16" s="311"/>
      <c r="J16" s="312"/>
      <c r="N16" s="325" t="s">
        <v>10</v>
      </c>
      <c r="O16" s="326"/>
      <c r="P16" s="326"/>
      <c r="Q16" s="326"/>
      <c r="R16" s="326"/>
      <c r="S16" s="326"/>
      <c r="T16" s="326"/>
      <c r="U16" s="326"/>
      <c r="V16" s="331"/>
      <c r="W16" s="331"/>
      <c r="X16" s="331"/>
      <c r="Y16" s="331"/>
      <c r="Z16" s="331"/>
      <c r="AA16" s="331"/>
      <c r="AB16" s="331"/>
      <c r="AC16" s="331"/>
      <c r="AD16" s="331"/>
      <c r="AE16" s="331"/>
      <c r="AF16" s="331"/>
      <c r="AG16" s="331"/>
      <c r="AH16" s="331"/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1"/>
      <c r="AV16" s="332"/>
      <c r="AW16" s="325" t="s">
        <v>9</v>
      </c>
      <c r="AX16" s="326"/>
      <c r="AY16" s="326"/>
      <c r="AZ16" s="326"/>
      <c r="BA16" s="326"/>
      <c r="BB16" s="326"/>
      <c r="BC16" s="326"/>
      <c r="BD16" s="326"/>
      <c r="BE16" s="331"/>
      <c r="BF16" s="331"/>
      <c r="BG16" s="331"/>
      <c r="BH16" s="331"/>
      <c r="BI16" s="331"/>
      <c r="BJ16" s="331"/>
      <c r="BK16" s="331"/>
      <c r="BL16" s="331"/>
      <c r="BM16" s="331"/>
      <c r="BN16" s="331"/>
      <c r="BO16" s="331"/>
      <c r="BP16" s="331"/>
      <c r="BQ16" s="331"/>
      <c r="BR16" s="331"/>
      <c r="BS16" s="331"/>
      <c r="BT16" s="331"/>
      <c r="BU16" s="331"/>
      <c r="BV16" s="331"/>
      <c r="BW16" s="331"/>
      <c r="BX16" s="331"/>
      <c r="BY16" s="331"/>
      <c r="BZ16" s="331"/>
      <c r="CA16" s="332"/>
      <c r="CB16" s="325" t="s">
        <v>1</v>
      </c>
      <c r="CC16" s="326"/>
      <c r="CD16" s="326"/>
      <c r="CE16" s="326"/>
      <c r="CF16" s="326"/>
      <c r="CG16" s="326"/>
      <c r="CH16" s="326"/>
      <c r="CI16" s="331"/>
      <c r="CJ16" s="331"/>
      <c r="CK16" s="331"/>
      <c r="CL16" s="331"/>
      <c r="CM16" s="331"/>
      <c r="CN16" s="331"/>
      <c r="CO16" s="331"/>
      <c r="CP16" s="331"/>
      <c r="CQ16" s="331"/>
      <c r="CR16" s="331"/>
      <c r="CS16" s="331"/>
      <c r="CT16" s="331"/>
      <c r="CU16" s="331"/>
      <c r="CV16" s="331"/>
      <c r="CW16" s="331"/>
      <c r="CX16" s="331"/>
      <c r="CY16" s="331"/>
      <c r="CZ16" s="331"/>
      <c r="DA16" s="331"/>
      <c r="DB16" s="331"/>
      <c r="DC16" s="331"/>
      <c r="DD16" s="331"/>
      <c r="DE16" s="331"/>
      <c r="DF16" s="331"/>
      <c r="DG16" s="331"/>
      <c r="DH16" s="331"/>
      <c r="DI16" s="331"/>
      <c r="DJ16" s="332"/>
    </row>
    <row r="17" spans="1:127" ht="14.25" customHeight="1" x14ac:dyDescent="0.2">
      <c r="C17" s="313"/>
      <c r="D17" s="314"/>
      <c r="E17" s="314"/>
      <c r="F17" s="314"/>
      <c r="G17" s="314"/>
      <c r="H17" s="314"/>
      <c r="I17" s="314"/>
      <c r="J17" s="315"/>
      <c r="N17" s="327"/>
      <c r="O17" s="328"/>
      <c r="P17" s="328"/>
      <c r="Q17" s="328"/>
      <c r="R17" s="328"/>
      <c r="S17" s="328"/>
      <c r="T17" s="328"/>
      <c r="U17" s="328"/>
      <c r="V17" s="333"/>
      <c r="W17" s="333"/>
      <c r="X17" s="333"/>
      <c r="Y17" s="333"/>
      <c r="Z17" s="333"/>
      <c r="AA17" s="333"/>
      <c r="AB17" s="333"/>
      <c r="AC17" s="333"/>
      <c r="AD17" s="333"/>
      <c r="AE17" s="333"/>
      <c r="AF17" s="333"/>
      <c r="AG17" s="333"/>
      <c r="AH17" s="333"/>
      <c r="AI17" s="333"/>
      <c r="AJ17" s="333"/>
      <c r="AK17" s="333"/>
      <c r="AL17" s="333"/>
      <c r="AM17" s="333"/>
      <c r="AN17" s="333"/>
      <c r="AO17" s="333"/>
      <c r="AP17" s="333"/>
      <c r="AQ17" s="333"/>
      <c r="AR17" s="333"/>
      <c r="AS17" s="333"/>
      <c r="AT17" s="333"/>
      <c r="AU17" s="333"/>
      <c r="AV17" s="334"/>
      <c r="AW17" s="327"/>
      <c r="AX17" s="328"/>
      <c r="AY17" s="328"/>
      <c r="AZ17" s="328"/>
      <c r="BA17" s="328"/>
      <c r="BB17" s="328"/>
      <c r="BC17" s="328"/>
      <c r="BD17" s="328"/>
      <c r="BE17" s="333"/>
      <c r="BF17" s="333"/>
      <c r="BG17" s="333"/>
      <c r="BH17" s="333"/>
      <c r="BI17" s="333"/>
      <c r="BJ17" s="333"/>
      <c r="BK17" s="333"/>
      <c r="BL17" s="333"/>
      <c r="BM17" s="333"/>
      <c r="BN17" s="333"/>
      <c r="BO17" s="333"/>
      <c r="BP17" s="333"/>
      <c r="BQ17" s="333"/>
      <c r="BR17" s="333"/>
      <c r="BS17" s="333"/>
      <c r="BT17" s="333"/>
      <c r="BU17" s="333"/>
      <c r="BV17" s="333"/>
      <c r="BW17" s="333"/>
      <c r="BX17" s="333"/>
      <c r="BY17" s="333"/>
      <c r="BZ17" s="333"/>
      <c r="CA17" s="334"/>
      <c r="CB17" s="327"/>
      <c r="CC17" s="328"/>
      <c r="CD17" s="328"/>
      <c r="CE17" s="328"/>
      <c r="CF17" s="328"/>
      <c r="CG17" s="328"/>
      <c r="CH17" s="328"/>
      <c r="CI17" s="333"/>
      <c r="CJ17" s="333"/>
      <c r="CK17" s="333"/>
      <c r="CL17" s="333"/>
      <c r="CM17" s="333"/>
      <c r="CN17" s="333"/>
      <c r="CO17" s="333"/>
      <c r="CP17" s="333"/>
      <c r="CQ17" s="333"/>
      <c r="CR17" s="333"/>
      <c r="CS17" s="333"/>
      <c r="CT17" s="333"/>
      <c r="CU17" s="333"/>
      <c r="CV17" s="333"/>
      <c r="CW17" s="333"/>
      <c r="CX17" s="333"/>
      <c r="CY17" s="333"/>
      <c r="CZ17" s="333"/>
      <c r="DA17" s="333"/>
      <c r="DB17" s="333"/>
      <c r="DC17" s="333"/>
      <c r="DD17" s="333"/>
      <c r="DE17" s="333"/>
      <c r="DF17" s="333"/>
      <c r="DG17" s="333"/>
      <c r="DH17" s="333"/>
      <c r="DI17" s="333"/>
      <c r="DJ17" s="334"/>
    </row>
    <row r="18" spans="1:127" ht="14.25" customHeight="1" thickBot="1" x14ac:dyDescent="0.25">
      <c r="C18" s="307" t="s">
        <v>93</v>
      </c>
      <c r="D18" s="308"/>
      <c r="E18" s="308"/>
      <c r="F18" s="308"/>
      <c r="G18" s="308"/>
      <c r="H18" s="308"/>
      <c r="I18" s="308"/>
      <c r="J18" s="309"/>
      <c r="N18" s="329"/>
      <c r="O18" s="330"/>
      <c r="P18" s="330"/>
      <c r="Q18" s="330"/>
      <c r="R18" s="330"/>
      <c r="S18" s="330"/>
      <c r="T18" s="330"/>
      <c r="U18" s="330"/>
      <c r="V18" s="335"/>
      <c r="W18" s="335"/>
      <c r="X18" s="335"/>
      <c r="Y18" s="335"/>
      <c r="Z18" s="335"/>
      <c r="AA18" s="335"/>
      <c r="AB18" s="335"/>
      <c r="AC18" s="335"/>
      <c r="AD18" s="335"/>
      <c r="AE18" s="335"/>
      <c r="AF18" s="335"/>
      <c r="AG18" s="335"/>
      <c r="AH18" s="335"/>
      <c r="AI18" s="335"/>
      <c r="AJ18" s="335"/>
      <c r="AK18" s="335"/>
      <c r="AL18" s="335"/>
      <c r="AM18" s="335"/>
      <c r="AN18" s="335"/>
      <c r="AO18" s="335"/>
      <c r="AP18" s="335"/>
      <c r="AQ18" s="335"/>
      <c r="AR18" s="335"/>
      <c r="AS18" s="335"/>
      <c r="AT18" s="335"/>
      <c r="AU18" s="335"/>
      <c r="AV18" s="336"/>
      <c r="AW18" s="329"/>
      <c r="AX18" s="330"/>
      <c r="AY18" s="330"/>
      <c r="AZ18" s="330"/>
      <c r="BA18" s="330"/>
      <c r="BB18" s="330"/>
      <c r="BC18" s="330"/>
      <c r="BD18" s="330"/>
      <c r="BE18" s="335"/>
      <c r="BF18" s="335"/>
      <c r="BG18" s="335"/>
      <c r="BH18" s="335"/>
      <c r="BI18" s="335"/>
      <c r="BJ18" s="335"/>
      <c r="BK18" s="335"/>
      <c r="BL18" s="335"/>
      <c r="BM18" s="335"/>
      <c r="BN18" s="335"/>
      <c r="BO18" s="335"/>
      <c r="BP18" s="335"/>
      <c r="BQ18" s="335"/>
      <c r="BR18" s="335"/>
      <c r="BS18" s="335"/>
      <c r="BT18" s="335"/>
      <c r="BU18" s="335"/>
      <c r="BV18" s="335"/>
      <c r="BW18" s="335"/>
      <c r="BX18" s="335"/>
      <c r="BY18" s="335"/>
      <c r="BZ18" s="335"/>
      <c r="CA18" s="336"/>
      <c r="CB18" s="329"/>
      <c r="CC18" s="330"/>
      <c r="CD18" s="330"/>
      <c r="CE18" s="330"/>
      <c r="CF18" s="330"/>
      <c r="CG18" s="330"/>
      <c r="CH18" s="330"/>
      <c r="CI18" s="335"/>
      <c r="CJ18" s="335"/>
      <c r="CK18" s="335"/>
      <c r="CL18" s="335"/>
      <c r="CM18" s="335"/>
      <c r="CN18" s="335"/>
      <c r="CO18" s="335"/>
      <c r="CP18" s="335"/>
      <c r="CQ18" s="335"/>
      <c r="CR18" s="335"/>
      <c r="CS18" s="335"/>
      <c r="CT18" s="335"/>
      <c r="CU18" s="335"/>
      <c r="CV18" s="335"/>
      <c r="CW18" s="335"/>
      <c r="CX18" s="335"/>
      <c r="CY18" s="335"/>
      <c r="CZ18" s="335"/>
      <c r="DA18" s="335"/>
      <c r="DB18" s="335"/>
      <c r="DC18" s="335"/>
      <c r="DD18" s="335"/>
      <c r="DE18" s="335"/>
      <c r="DF18" s="335"/>
      <c r="DG18" s="335"/>
      <c r="DH18" s="335"/>
      <c r="DI18" s="335"/>
      <c r="DJ18" s="336"/>
    </row>
    <row r="19" spans="1:127" ht="14.25" customHeight="1" x14ac:dyDescent="0.2">
      <c r="C19" s="310"/>
      <c r="D19" s="311"/>
      <c r="E19" s="311"/>
      <c r="F19" s="311"/>
      <c r="G19" s="311"/>
      <c r="H19" s="311"/>
      <c r="I19" s="311"/>
      <c r="J19" s="312"/>
      <c r="N19" s="345" t="s">
        <v>11</v>
      </c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  <c r="AI19" s="346"/>
      <c r="AJ19" s="346"/>
      <c r="AK19" s="346"/>
      <c r="AL19" s="346"/>
      <c r="AM19" s="346"/>
      <c r="AN19" s="331"/>
      <c r="AO19" s="331"/>
      <c r="AP19" s="331"/>
      <c r="AQ19" s="331"/>
      <c r="AR19" s="331"/>
      <c r="AS19" s="331"/>
      <c r="AT19" s="331"/>
      <c r="AU19" s="331"/>
      <c r="AV19" s="331"/>
      <c r="AW19" s="331"/>
      <c r="AX19" s="331"/>
      <c r="AY19" s="331"/>
      <c r="AZ19" s="331"/>
      <c r="BA19" s="331"/>
      <c r="BB19" s="331"/>
      <c r="BC19" s="331"/>
      <c r="BD19" s="331"/>
      <c r="BE19" s="331"/>
      <c r="BF19" s="331"/>
      <c r="BG19" s="331"/>
      <c r="BH19" s="331"/>
      <c r="BI19" s="325" t="s">
        <v>12</v>
      </c>
      <c r="BJ19" s="326"/>
      <c r="BK19" s="326"/>
      <c r="BL19" s="326"/>
      <c r="BM19" s="326"/>
      <c r="BN19" s="326"/>
      <c r="BO19" s="326"/>
      <c r="BP19" s="326"/>
      <c r="BQ19" s="326"/>
      <c r="BR19" s="326"/>
      <c r="BS19" s="331" t="s">
        <v>0</v>
      </c>
      <c r="BT19" s="331"/>
      <c r="BU19" s="331"/>
      <c r="BV19" s="331"/>
      <c r="BW19" s="331"/>
      <c r="BX19" s="331"/>
      <c r="BY19" s="331"/>
      <c r="BZ19" s="331"/>
      <c r="CA19" s="331"/>
      <c r="CB19" s="331"/>
      <c r="CC19" s="331"/>
      <c r="CD19" s="331"/>
      <c r="CE19" s="331"/>
      <c r="CF19" s="331"/>
      <c r="CG19" s="331"/>
      <c r="CH19" s="331"/>
      <c r="CI19" s="331"/>
      <c r="CJ19" s="331"/>
      <c r="CK19" s="331"/>
      <c r="CL19" s="331"/>
      <c r="CM19" s="331"/>
      <c r="CN19" s="331"/>
      <c r="CO19" s="331"/>
      <c r="CP19" s="331"/>
      <c r="CQ19" s="331"/>
      <c r="CR19" s="331"/>
      <c r="CS19" s="331"/>
      <c r="CT19" s="331"/>
      <c r="CU19" s="331"/>
      <c r="CV19" s="331"/>
      <c r="CW19" s="331"/>
      <c r="CX19" s="331"/>
      <c r="CY19" s="331"/>
      <c r="CZ19" s="331"/>
      <c r="DA19" s="331"/>
      <c r="DB19" s="331"/>
      <c r="DC19" s="331"/>
      <c r="DD19" s="331"/>
      <c r="DE19" s="331"/>
      <c r="DF19" s="331"/>
      <c r="DG19" s="331"/>
      <c r="DH19" s="331"/>
      <c r="DI19" s="331"/>
      <c r="DJ19" s="332"/>
    </row>
    <row r="20" spans="1:127" ht="14.25" customHeight="1" x14ac:dyDescent="0.2">
      <c r="C20" s="322"/>
      <c r="D20" s="323"/>
      <c r="E20" s="323"/>
      <c r="F20" s="323"/>
      <c r="G20" s="323"/>
      <c r="H20" s="323"/>
      <c r="I20" s="323"/>
      <c r="J20" s="324"/>
      <c r="N20" s="347"/>
      <c r="O20" s="348"/>
      <c r="P20" s="348"/>
      <c r="Q20" s="348"/>
      <c r="R20" s="348"/>
      <c r="S20" s="348"/>
      <c r="T20" s="348"/>
      <c r="U20" s="348"/>
      <c r="V20" s="348"/>
      <c r="W20" s="348"/>
      <c r="X20" s="348"/>
      <c r="Y20" s="348"/>
      <c r="Z20" s="348"/>
      <c r="AA20" s="348"/>
      <c r="AB20" s="348"/>
      <c r="AC20" s="348"/>
      <c r="AD20" s="348"/>
      <c r="AE20" s="348"/>
      <c r="AF20" s="348"/>
      <c r="AG20" s="348"/>
      <c r="AH20" s="348"/>
      <c r="AI20" s="348"/>
      <c r="AJ20" s="348"/>
      <c r="AK20" s="348"/>
      <c r="AL20" s="348"/>
      <c r="AM20" s="348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27"/>
      <c r="BJ20" s="328"/>
      <c r="BK20" s="328"/>
      <c r="BL20" s="328"/>
      <c r="BM20" s="328"/>
      <c r="BN20" s="328"/>
      <c r="BO20" s="328"/>
      <c r="BP20" s="328"/>
      <c r="BQ20" s="328"/>
      <c r="BR20" s="328"/>
      <c r="BS20" s="333"/>
      <c r="BT20" s="333"/>
      <c r="BU20" s="333"/>
      <c r="BV20" s="333"/>
      <c r="BW20" s="333"/>
      <c r="BX20" s="333"/>
      <c r="BY20" s="333"/>
      <c r="BZ20" s="333"/>
      <c r="CA20" s="333"/>
      <c r="CB20" s="333"/>
      <c r="CC20" s="333"/>
      <c r="CD20" s="333"/>
      <c r="CE20" s="333"/>
      <c r="CF20" s="333"/>
      <c r="CG20" s="333"/>
      <c r="CH20" s="333"/>
      <c r="CI20" s="333"/>
      <c r="CJ20" s="333"/>
      <c r="CK20" s="333"/>
      <c r="CL20" s="333"/>
      <c r="CM20" s="333"/>
      <c r="CN20" s="333"/>
      <c r="CO20" s="333"/>
      <c r="CP20" s="333"/>
      <c r="CQ20" s="333"/>
      <c r="CR20" s="333"/>
      <c r="CS20" s="333"/>
      <c r="CT20" s="333"/>
      <c r="CU20" s="333"/>
      <c r="CV20" s="333"/>
      <c r="CW20" s="333"/>
      <c r="CX20" s="333"/>
      <c r="CY20" s="333"/>
      <c r="CZ20" s="333"/>
      <c r="DA20" s="333"/>
      <c r="DB20" s="333"/>
      <c r="DC20" s="333"/>
      <c r="DD20" s="333"/>
      <c r="DE20" s="333"/>
      <c r="DF20" s="333"/>
      <c r="DG20" s="333"/>
      <c r="DH20" s="333"/>
      <c r="DI20" s="333"/>
      <c r="DJ20" s="334"/>
    </row>
    <row r="21" spans="1:127" ht="14.25" customHeight="1" thickBot="1" x14ac:dyDescent="0.25">
      <c r="C21" s="283" t="s">
        <v>90</v>
      </c>
      <c r="D21" s="284"/>
      <c r="E21" s="284"/>
      <c r="F21" s="285"/>
      <c r="G21" s="287" t="s">
        <v>91</v>
      </c>
      <c r="H21" s="287"/>
      <c r="I21" s="287"/>
      <c r="J21" s="295"/>
      <c r="N21" s="349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35"/>
      <c r="AO21" s="335"/>
      <c r="AP21" s="335"/>
      <c r="AQ21" s="335"/>
      <c r="AR21" s="335"/>
      <c r="AS21" s="335"/>
      <c r="AT21" s="335"/>
      <c r="AU21" s="335"/>
      <c r="AV21" s="335"/>
      <c r="AW21" s="335"/>
      <c r="AX21" s="335"/>
      <c r="AY21" s="335"/>
      <c r="AZ21" s="335"/>
      <c r="BA21" s="335"/>
      <c r="BB21" s="335"/>
      <c r="BC21" s="335"/>
      <c r="BD21" s="335"/>
      <c r="BE21" s="335"/>
      <c r="BF21" s="335"/>
      <c r="BG21" s="335"/>
      <c r="BH21" s="335"/>
      <c r="BI21" s="329"/>
      <c r="BJ21" s="330"/>
      <c r="BK21" s="330"/>
      <c r="BL21" s="330"/>
      <c r="BM21" s="330"/>
      <c r="BN21" s="330"/>
      <c r="BO21" s="330"/>
      <c r="BP21" s="330"/>
      <c r="BQ21" s="330"/>
      <c r="BR21" s="330"/>
      <c r="BS21" s="335"/>
      <c r="BT21" s="335"/>
      <c r="BU21" s="335"/>
      <c r="BV21" s="335"/>
      <c r="BW21" s="335"/>
      <c r="BX21" s="335"/>
      <c r="BY21" s="335"/>
      <c r="BZ21" s="335"/>
      <c r="CA21" s="335"/>
      <c r="CB21" s="335"/>
      <c r="CC21" s="335"/>
      <c r="CD21" s="335"/>
      <c r="CE21" s="335"/>
      <c r="CF21" s="335"/>
      <c r="CG21" s="335"/>
      <c r="CH21" s="335"/>
      <c r="CI21" s="335"/>
      <c r="CJ21" s="335"/>
      <c r="CK21" s="335"/>
      <c r="CL21" s="335"/>
      <c r="CM21" s="335"/>
      <c r="CN21" s="335"/>
      <c r="CO21" s="335"/>
      <c r="CP21" s="335"/>
      <c r="CQ21" s="335"/>
      <c r="CR21" s="335"/>
      <c r="CS21" s="335"/>
      <c r="CT21" s="335"/>
      <c r="CU21" s="335"/>
      <c r="CV21" s="335"/>
      <c r="CW21" s="335"/>
      <c r="CX21" s="335"/>
      <c r="CY21" s="335"/>
      <c r="CZ21" s="335"/>
      <c r="DA21" s="335"/>
      <c r="DB21" s="335"/>
      <c r="DC21" s="335"/>
      <c r="DD21" s="335"/>
      <c r="DE21" s="335"/>
      <c r="DF21" s="335"/>
      <c r="DG21" s="335"/>
      <c r="DH21" s="335"/>
      <c r="DI21" s="335"/>
      <c r="DJ21" s="336"/>
    </row>
    <row r="22" spans="1:127" ht="14.25" customHeight="1" x14ac:dyDescent="0.2">
      <c r="C22" s="286"/>
      <c r="D22" s="287"/>
      <c r="E22" s="287"/>
      <c r="F22" s="288"/>
      <c r="G22" s="287"/>
      <c r="H22" s="287"/>
      <c r="I22" s="287"/>
      <c r="J22" s="295"/>
      <c r="N22" s="40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526"/>
      <c r="AD22" s="527"/>
      <c r="AE22" s="527"/>
      <c r="AF22" s="527"/>
      <c r="AG22" s="527"/>
      <c r="AH22" s="527"/>
      <c r="AI22" s="527"/>
      <c r="AJ22" s="527"/>
      <c r="AK22" s="527"/>
      <c r="AL22" s="527"/>
      <c r="AM22" s="527"/>
      <c r="AN22" s="527"/>
      <c r="AO22" s="527"/>
      <c r="AP22" s="527"/>
      <c r="AQ22" s="527"/>
      <c r="AR22" s="527"/>
      <c r="AS22" s="527"/>
      <c r="AT22" s="527"/>
      <c r="AU22" s="527"/>
      <c r="AV22" s="527"/>
      <c r="AW22" s="527"/>
      <c r="AX22" s="527"/>
      <c r="AY22" s="527"/>
      <c r="AZ22" s="527"/>
      <c r="BA22" s="527"/>
      <c r="BB22" s="527"/>
      <c r="BC22" s="527"/>
      <c r="BD22" s="527"/>
      <c r="BE22" s="527"/>
      <c r="BF22" s="527"/>
      <c r="BG22" s="527"/>
      <c r="BH22" s="527"/>
      <c r="BI22" s="527"/>
      <c r="BJ22" s="527"/>
      <c r="BK22" s="527"/>
      <c r="BL22" s="527"/>
      <c r="BM22" s="527"/>
      <c r="BN22" s="527"/>
      <c r="BO22" s="527"/>
      <c r="BP22" s="527"/>
      <c r="BQ22" s="527"/>
      <c r="BR22" s="527"/>
      <c r="BS22" s="527"/>
      <c r="BT22" s="527"/>
      <c r="BU22" s="527"/>
      <c r="BV22" s="527"/>
      <c r="BW22" s="527"/>
      <c r="BX22" s="527"/>
      <c r="BY22" s="527"/>
      <c r="BZ22" s="527"/>
      <c r="CA22" s="527"/>
      <c r="CB22" s="527"/>
      <c r="CC22" s="527"/>
      <c r="CD22" s="527"/>
      <c r="CE22" s="527"/>
      <c r="CF22" s="527"/>
      <c r="CG22" s="527"/>
      <c r="CH22" s="527"/>
      <c r="CI22" s="527"/>
      <c r="CJ22" s="527"/>
      <c r="CK22" s="527"/>
      <c r="CL22" s="527"/>
      <c r="CM22" s="527"/>
      <c r="CN22" s="527"/>
      <c r="CO22" s="527"/>
      <c r="CP22" s="527"/>
      <c r="CQ22" s="527"/>
      <c r="CR22" s="527"/>
      <c r="CS22" s="527"/>
      <c r="CT22" s="527"/>
      <c r="CU22" s="528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41"/>
    </row>
    <row r="23" spans="1:127" ht="14.25" customHeight="1" x14ac:dyDescent="0.2">
      <c r="C23" s="289"/>
      <c r="D23" s="290"/>
      <c r="E23" s="290"/>
      <c r="F23" s="291"/>
      <c r="G23" s="290"/>
      <c r="H23" s="290"/>
      <c r="I23" s="290"/>
      <c r="J23" s="296"/>
      <c r="N23" s="5"/>
      <c r="O23" s="344" t="s">
        <v>17</v>
      </c>
      <c r="P23" s="344"/>
      <c r="Q23" s="344"/>
      <c r="R23" s="344"/>
      <c r="S23" s="344"/>
      <c r="T23" s="344"/>
      <c r="U23" s="344"/>
      <c r="V23" s="344"/>
      <c r="W23" s="344"/>
      <c r="X23" s="344"/>
      <c r="Y23" s="344"/>
      <c r="Z23" s="344"/>
      <c r="AA23" s="344"/>
      <c r="AB23" s="6"/>
      <c r="AC23" s="529"/>
      <c r="AD23" s="530"/>
      <c r="AE23" s="530"/>
      <c r="AF23" s="530"/>
      <c r="AG23" s="530"/>
      <c r="AH23" s="530"/>
      <c r="AI23" s="530"/>
      <c r="AJ23" s="530"/>
      <c r="AK23" s="530"/>
      <c r="AL23" s="530"/>
      <c r="AM23" s="530"/>
      <c r="AN23" s="530"/>
      <c r="AO23" s="530"/>
      <c r="AP23" s="530"/>
      <c r="AQ23" s="530"/>
      <c r="AR23" s="530"/>
      <c r="AS23" s="530"/>
      <c r="AT23" s="530"/>
      <c r="AU23" s="530"/>
      <c r="AV23" s="530"/>
      <c r="AW23" s="530"/>
      <c r="AX23" s="530"/>
      <c r="AY23" s="530"/>
      <c r="AZ23" s="530"/>
      <c r="BA23" s="530"/>
      <c r="BB23" s="530"/>
      <c r="BC23" s="530"/>
      <c r="BD23" s="530"/>
      <c r="BE23" s="530"/>
      <c r="BF23" s="530"/>
      <c r="BG23" s="530"/>
      <c r="BH23" s="530"/>
      <c r="BI23" s="530"/>
      <c r="BJ23" s="530"/>
      <c r="BK23" s="530"/>
      <c r="BL23" s="530"/>
      <c r="BM23" s="530"/>
      <c r="BN23" s="530"/>
      <c r="BO23" s="530"/>
      <c r="BP23" s="530"/>
      <c r="BQ23" s="530"/>
      <c r="BR23" s="530"/>
      <c r="BS23" s="530"/>
      <c r="BT23" s="530"/>
      <c r="BU23" s="530"/>
      <c r="BV23" s="530"/>
      <c r="BW23" s="530"/>
      <c r="BX23" s="530"/>
      <c r="BY23" s="530"/>
      <c r="BZ23" s="530"/>
      <c r="CA23" s="530"/>
      <c r="CB23" s="530"/>
      <c r="CC23" s="530"/>
      <c r="CD23" s="530"/>
      <c r="CE23" s="530"/>
      <c r="CF23" s="530"/>
      <c r="CG23" s="530"/>
      <c r="CH23" s="530"/>
      <c r="CI23" s="530"/>
      <c r="CJ23" s="530"/>
      <c r="CK23" s="530"/>
      <c r="CL23" s="530"/>
      <c r="CM23" s="530"/>
      <c r="CN23" s="530"/>
      <c r="CO23" s="530"/>
      <c r="CP23" s="530"/>
      <c r="CQ23" s="530"/>
      <c r="CR23" s="530"/>
      <c r="CS23" s="530"/>
      <c r="CT23" s="530"/>
      <c r="CU23" s="531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7"/>
      <c r="DN23" s="69"/>
      <c r="DO23" s="69"/>
      <c r="DP23" s="69"/>
      <c r="DQ23" s="69"/>
      <c r="DR23" s="69"/>
      <c r="DS23" s="69"/>
      <c r="DT23" s="69"/>
      <c r="DU23" s="69"/>
      <c r="DV23" s="69"/>
      <c r="DW23" s="69"/>
    </row>
    <row r="24" spans="1:127" ht="14.25" customHeight="1" x14ac:dyDescent="0.2">
      <c r="C24" s="289"/>
      <c r="D24" s="290"/>
      <c r="E24" s="290"/>
      <c r="F24" s="291"/>
      <c r="G24" s="290"/>
      <c r="H24" s="290"/>
      <c r="I24" s="290"/>
      <c r="J24" s="296"/>
      <c r="N24" s="5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344"/>
      <c r="AB24" s="6"/>
      <c r="AC24" s="529"/>
      <c r="AD24" s="530"/>
      <c r="AE24" s="530"/>
      <c r="AF24" s="530"/>
      <c r="AG24" s="530"/>
      <c r="AH24" s="530"/>
      <c r="AI24" s="530"/>
      <c r="AJ24" s="530"/>
      <c r="AK24" s="530"/>
      <c r="AL24" s="530"/>
      <c r="AM24" s="530"/>
      <c r="AN24" s="530"/>
      <c r="AO24" s="530"/>
      <c r="AP24" s="530"/>
      <c r="AQ24" s="530"/>
      <c r="AR24" s="530"/>
      <c r="AS24" s="530"/>
      <c r="AT24" s="530"/>
      <c r="AU24" s="530"/>
      <c r="AV24" s="530"/>
      <c r="AW24" s="530"/>
      <c r="AX24" s="530"/>
      <c r="AY24" s="530"/>
      <c r="AZ24" s="530"/>
      <c r="BA24" s="530"/>
      <c r="BB24" s="530"/>
      <c r="BC24" s="530"/>
      <c r="BD24" s="530"/>
      <c r="BE24" s="530"/>
      <c r="BF24" s="530"/>
      <c r="BG24" s="530"/>
      <c r="BH24" s="530"/>
      <c r="BI24" s="530"/>
      <c r="BJ24" s="530"/>
      <c r="BK24" s="530"/>
      <c r="BL24" s="530"/>
      <c r="BM24" s="530"/>
      <c r="BN24" s="530"/>
      <c r="BO24" s="530"/>
      <c r="BP24" s="530"/>
      <c r="BQ24" s="530"/>
      <c r="BR24" s="530"/>
      <c r="BS24" s="530"/>
      <c r="BT24" s="530"/>
      <c r="BU24" s="530"/>
      <c r="BV24" s="530"/>
      <c r="BW24" s="530"/>
      <c r="BX24" s="530"/>
      <c r="BY24" s="530"/>
      <c r="BZ24" s="530"/>
      <c r="CA24" s="530"/>
      <c r="CB24" s="530"/>
      <c r="CC24" s="530"/>
      <c r="CD24" s="530"/>
      <c r="CE24" s="530"/>
      <c r="CF24" s="530"/>
      <c r="CG24" s="530"/>
      <c r="CH24" s="530"/>
      <c r="CI24" s="530"/>
      <c r="CJ24" s="530"/>
      <c r="CK24" s="530"/>
      <c r="CL24" s="530"/>
      <c r="CM24" s="530"/>
      <c r="CN24" s="530"/>
      <c r="CO24" s="530"/>
      <c r="CP24" s="530"/>
      <c r="CQ24" s="530"/>
      <c r="CR24" s="530"/>
      <c r="CS24" s="530"/>
      <c r="CT24" s="530"/>
      <c r="CU24" s="531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7"/>
      <c r="DN24" s="69"/>
      <c r="DO24" s="69"/>
      <c r="DP24" s="69"/>
      <c r="DQ24" s="69"/>
      <c r="DR24" s="69"/>
      <c r="DS24" s="69"/>
      <c r="DT24" s="69"/>
      <c r="DU24" s="69"/>
      <c r="DV24" s="69"/>
      <c r="DW24" s="69"/>
    </row>
    <row r="25" spans="1:127" ht="14.25" customHeight="1" thickBot="1" x14ac:dyDescent="0.25">
      <c r="C25" s="292"/>
      <c r="D25" s="293"/>
      <c r="E25" s="293"/>
      <c r="F25" s="294"/>
      <c r="G25" s="293"/>
      <c r="H25" s="293"/>
      <c r="I25" s="293"/>
      <c r="J25" s="297"/>
      <c r="N25" s="5"/>
      <c r="O25" s="344"/>
      <c r="P25" s="344"/>
      <c r="Q25" s="344"/>
      <c r="R25" s="344"/>
      <c r="S25" s="344"/>
      <c r="T25" s="344"/>
      <c r="U25" s="344"/>
      <c r="V25" s="344"/>
      <c r="W25" s="344"/>
      <c r="X25" s="344"/>
      <c r="Y25" s="344"/>
      <c r="Z25" s="344"/>
      <c r="AA25" s="344"/>
      <c r="AB25" s="6"/>
      <c r="AC25" s="532"/>
      <c r="AD25" s="533"/>
      <c r="AE25" s="533"/>
      <c r="AF25" s="533"/>
      <c r="AG25" s="533"/>
      <c r="AH25" s="533"/>
      <c r="AI25" s="533"/>
      <c r="AJ25" s="533"/>
      <c r="AK25" s="533"/>
      <c r="AL25" s="533"/>
      <c r="AM25" s="533"/>
      <c r="AN25" s="533"/>
      <c r="AO25" s="533"/>
      <c r="AP25" s="533"/>
      <c r="AQ25" s="533"/>
      <c r="AR25" s="533"/>
      <c r="AS25" s="533"/>
      <c r="AT25" s="533"/>
      <c r="AU25" s="533"/>
      <c r="AV25" s="533"/>
      <c r="AW25" s="533"/>
      <c r="AX25" s="533"/>
      <c r="AY25" s="533"/>
      <c r="AZ25" s="533"/>
      <c r="BA25" s="533"/>
      <c r="BB25" s="533"/>
      <c r="BC25" s="533"/>
      <c r="BD25" s="533"/>
      <c r="BE25" s="533"/>
      <c r="BF25" s="533"/>
      <c r="BG25" s="533"/>
      <c r="BH25" s="533"/>
      <c r="BI25" s="533"/>
      <c r="BJ25" s="533"/>
      <c r="BK25" s="533"/>
      <c r="BL25" s="533"/>
      <c r="BM25" s="533"/>
      <c r="BN25" s="533"/>
      <c r="BO25" s="533"/>
      <c r="BP25" s="533"/>
      <c r="BQ25" s="533"/>
      <c r="BR25" s="533"/>
      <c r="BS25" s="533"/>
      <c r="BT25" s="533"/>
      <c r="BU25" s="533"/>
      <c r="BV25" s="533"/>
      <c r="BW25" s="533"/>
      <c r="BX25" s="533"/>
      <c r="BY25" s="533"/>
      <c r="BZ25" s="533"/>
      <c r="CA25" s="533"/>
      <c r="CB25" s="533"/>
      <c r="CC25" s="533"/>
      <c r="CD25" s="533"/>
      <c r="CE25" s="533"/>
      <c r="CF25" s="533"/>
      <c r="CG25" s="533"/>
      <c r="CH25" s="533"/>
      <c r="CI25" s="533"/>
      <c r="CJ25" s="533"/>
      <c r="CK25" s="533"/>
      <c r="CL25" s="533"/>
      <c r="CM25" s="533"/>
      <c r="CN25" s="533"/>
      <c r="CO25" s="533"/>
      <c r="CP25" s="533"/>
      <c r="CQ25" s="533"/>
      <c r="CR25" s="533"/>
      <c r="CS25" s="533"/>
      <c r="CT25" s="533"/>
      <c r="CU25" s="534"/>
      <c r="CV25" s="6"/>
      <c r="CW25" s="1"/>
      <c r="CX25" s="6"/>
      <c r="CY25" s="6"/>
      <c r="CZ25" s="6"/>
      <c r="DA25" s="6"/>
      <c r="DB25" s="6"/>
      <c r="DC25" s="11"/>
      <c r="DD25" s="11"/>
      <c r="DE25" s="6"/>
      <c r="DF25" s="6"/>
      <c r="DG25" s="6"/>
      <c r="DH25" s="6"/>
      <c r="DI25" s="6"/>
      <c r="DJ25" s="7"/>
      <c r="DN25" s="69"/>
      <c r="DO25" s="69"/>
      <c r="DP25" s="69"/>
      <c r="DQ25" s="69"/>
      <c r="DR25" s="69"/>
      <c r="DS25" s="69"/>
      <c r="DT25" s="69"/>
      <c r="DU25" s="69"/>
      <c r="DV25" s="69"/>
      <c r="DW25" s="69"/>
    </row>
    <row r="26" spans="1:127" ht="14.25" customHeight="1" thickTop="1" x14ac:dyDescent="0.2">
      <c r="C26" s="286" t="s">
        <v>88</v>
      </c>
      <c r="D26" s="287"/>
      <c r="E26" s="287"/>
      <c r="F26" s="287"/>
      <c r="G26" s="287"/>
      <c r="H26" s="287"/>
      <c r="I26" s="287"/>
      <c r="J26" s="295"/>
      <c r="N26" s="5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1"/>
      <c r="CX26" s="6"/>
      <c r="CY26" s="6"/>
      <c r="CZ26" s="6"/>
      <c r="DA26" s="6"/>
      <c r="DB26" s="6"/>
      <c r="DC26" s="11"/>
      <c r="DD26" s="11"/>
      <c r="DE26" s="6"/>
      <c r="DF26" s="6"/>
      <c r="DG26" s="6"/>
      <c r="DH26" s="6"/>
      <c r="DI26" s="6"/>
      <c r="DJ26" s="7"/>
      <c r="DR26" s="69"/>
      <c r="DS26" s="69"/>
      <c r="DT26" s="69"/>
      <c r="DU26" s="69"/>
      <c r="DV26" s="69"/>
      <c r="DW26" s="69"/>
    </row>
    <row r="27" spans="1:127" ht="14.25" customHeight="1" x14ac:dyDescent="0.2">
      <c r="C27" s="316"/>
      <c r="D27" s="317"/>
      <c r="E27" s="317"/>
      <c r="F27" s="317"/>
      <c r="G27" s="317"/>
      <c r="H27" s="317"/>
      <c r="I27" s="317"/>
      <c r="J27" s="318"/>
      <c r="N27" s="5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338" t="s">
        <v>100</v>
      </c>
      <c r="CM27" s="339"/>
      <c r="CN27" s="339"/>
      <c r="CO27" s="339"/>
      <c r="CP27" s="339"/>
      <c r="CQ27" s="339"/>
      <c r="CR27" s="339"/>
      <c r="CS27" s="339"/>
      <c r="CT27" s="339"/>
      <c r="CU27" s="339"/>
      <c r="CV27" s="339"/>
      <c r="CW27" s="339"/>
      <c r="CX27" s="339"/>
      <c r="CY27" s="339"/>
      <c r="CZ27" s="339"/>
      <c r="DA27" s="339"/>
      <c r="DB27" s="339"/>
      <c r="DC27" s="339"/>
      <c r="DD27" s="339"/>
      <c r="DE27" s="339"/>
      <c r="DF27" s="339"/>
      <c r="DG27" s="339"/>
      <c r="DH27" s="339"/>
      <c r="DI27" s="340"/>
      <c r="DJ27" s="7"/>
      <c r="DR27" s="69"/>
      <c r="DS27" s="69"/>
      <c r="DT27" s="69"/>
      <c r="DU27" s="69"/>
      <c r="DV27" s="69"/>
      <c r="DW27" s="69"/>
    </row>
    <row r="28" spans="1:127" ht="14.25" customHeight="1" x14ac:dyDescent="0.2">
      <c r="C28" s="298"/>
      <c r="D28" s="299"/>
      <c r="E28" s="299"/>
      <c r="F28" s="299"/>
      <c r="G28" s="299"/>
      <c r="H28" s="299"/>
      <c r="I28" s="299"/>
      <c r="J28" s="300"/>
      <c r="N28" s="5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341"/>
      <c r="CM28" s="342"/>
      <c r="CN28" s="342"/>
      <c r="CO28" s="342"/>
      <c r="CP28" s="342"/>
      <c r="CQ28" s="342"/>
      <c r="CR28" s="342"/>
      <c r="CS28" s="342"/>
      <c r="CT28" s="342"/>
      <c r="CU28" s="342"/>
      <c r="CV28" s="342"/>
      <c r="CW28" s="342"/>
      <c r="CX28" s="342"/>
      <c r="CY28" s="342"/>
      <c r="CZ28" s="342"/>
      <c r="DA28" s="342"/>
      <c r="DB28" s="342"/>
      <c r="DC28" s="342"/>
      <c r="DD28" s="342"/>
      <c r="DE28" s="342"/>
      <c r="DF28" s="342"/>
      <c r="DG28" s="342"/>
      <c r="DH28" s="342"/>
      <c r="DI28" s="343"/>
      <c r="DJ28" s="7"/>
      <c r="DR28" s="69"/>
      <c r="DS28" s="69"/>
      <c r="DT28" s="69"/>
      <c r="DU28" s="69"/>
      <c r="DV28" s="69"/>
      <c r="DW28" s="69"/>
    </row>
    <row r="29" spans="1:127" ht="14.25" customHeight="1" x14ac:dyDescent="0.2">
      <c r="A29"/>
      <c r="B29"/>
      <c r="C29" s="289"/>
      <c r="D29" s="290"/>
      <c r="E29" s="290"/>
      <c r="F29" s="290"/>
      <c r="G29" s="290"/>
      <c r="H29" s="290"/>
      <c r="I29" s="290"/>
      <c r="J29" s="296"/>
      <c r="N29" s="5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341"/>
      <c r="CM29" s="342"/>
      <c r="CN29" s="342"/>
      <c r="CO29" s="342"/>
      <c r="CP29" s="342"/>
      <c r="CQ29" s="342"/>
      <c r="CR29" s="342"/>
      <c r="CS29" s="342"/>
      <c r="CT29" s="342"/>
      <c r="CU29" s="342"/>
      <c r="CV29" s="342"/>
      <c r="CW29" s="342"/>
      <c r="CX29" s="342"/>
      <c r="CY29" s="342"/>
      <c r="CZ29" s="342"/>
      <c r="DA29" s="342"/>
      <c r="DB29" s="342"/>
      <c r="DC29" s="342"/>
      <c r="DD29" s="342"/>
      <c r="DE29" s="342"/>
      <c r="DF29" s="342"/>
      <c r="DG29" s="342"/>
      <c r="DH29" s="342"/>
      <c r="DI29" s="343"/>
      <c r="DJ29" s="7"/>
      <c r="DR29" s="69"/>
      <c r="DS29" s="69"/>
      <c r="DT29" s="69"/>
      <c r="DU29" s="69"/>
      <c r="DV29" s="69"/>
      <c r="DW29" s="69"/>
    </row>
    <row r="30" spans="1:127" ht="14.25" customHeight="1" thickBot="1" x14ac:dyDescent="0.25">
      <c r="A30"/>
      <c r="B30"/>
      <c r="C30" s="292"/>
      <c r="D30" s="293"/>
      <c r="E30" s="293"/>
      <c r="F30" s="293"/>
      <c r="G30" s="293"/>
      <c r="H30" s="293"/>
      <c r="I30" s="293"/>
      <c r="J30" s="297"/>
      <c r="N30" s="5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58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490" t="s">
        <v>99</v>
      </c>
      <c r="CX30" s="490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59"/>
      <c r="DJ30" s="7"/>
      <c r="DN30" s="69"/>
      <c r="DO30" s="69"/>
      <c r="DP30" s="69"/>
      <c r="DQ30" s="69"/>
      <c r="DR30" s="69"/>
      <c r="DS30" s="69"/>
      <c r="DT30" s="69"/>
      <c r="DU30" s="69"/>
      <c r="DV30" s="69"/>
      <c r="DW30" s="69"/>
    </row>
    <row r="31" spans="1:127" ht="14.25" customHeight="1" thickTop="1" x14ac:dyDescent="0.2">
      <c r="A31"/>
      <c r="B31"/>
      <c r="C31" s="319" t="s">
        <v>89</v>
      </c>
      <c r="D31" s="320"/>
      <c r="E31" s="320"/>
      <c r="F31" s="320"/>
      <c r="G31" s="320"/>
      <c r="H31" s="320"/>
      <c r="I31" s="320"/>
      <c r="J31" s="321"/>
      <c r="N31" s="5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58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490"/>
      <c r="CX31" s="490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59"/>
      <c r="DJ31" s="7"/>
      <c r="DN31" s="69"/>
      <c r="DO31" s="69"/>
      <c r="DP31" s="69"/>
      <c r="DQ31" s="69"/>
      <c r="DR31" s="69"/>
      <c r="DS31" s="69"/>
      <c r="DT31" s="69"/>
      <c r="DU31" s="69"/>
      <c r="DV31" s="69"/>
      <c r="DW31" s="69"/>
    </row>
    <row r="32" spans="1:127" ht="14.25" customHeight="1" x14ac:dyDescent="0.2">
      <c r="A32"/>
      <c r="B32"/>
      <c r="C32" s="316"/>
      <c r="D32" s="317"/>
      <c r="E32" s="317"/>
      <c r="F32" s="317"/>
      <c r="G32" s="317"/>
      <c r="H32" s="317"/>
      <c r="I32" s="317"/>
      <c r="J32" s="318"/>
      <c r="N32" s="5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58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490"/>
      <c r="CX32" s="490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59"/>
      <c r="DJ32" s="7"/>
      <c r="DN32" s="69"/>
      <c r="DO32" s="69"/>
      <c r="DP32" s="69"/>
      <c r="DQ32" s="69"/>
      <c r="DR32" s="69"/>
      <c r="DS32" s="69"/>
      <c r="DT32" s="69"/>
      <c r="DU32" s="69"/>
      <c r="DV32" s="69"/>
      <c r="DW32" s="69"/>
    </row>
    <row r="33" spans="1:131" ht="14.25" customHeight="1" thickBot="1" x14ac:dyDescent="0.25">
      <c r="A33"/>
      <c r="B33"/>
      <c r="C33" s="298"/>
      <c r="D33" s="299"/>
      <c r="E33" s="299"/>
      <c r="F33" s="299"/>
      <c r="G33" s="299"/>
      <c r="H33" s="299"/>
      <c r="I33" s="299"/>
      <c r="J33" s="300"/>
      <c r="N33" s="5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58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490"/>
      <c r="CX33" s="490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59"/>
      <c r="DJ33" s="7"/>
      <c r="DN33" s="69"/>
      <c r="DO33" s="69"/>
      <c r="DP33" s="69"/>
      <c r="DQ33" s="69"/>
      <c r="DR33" s="69"/>
      <c r="DS33" s="69"/>
      <c r="DT33" s="69"/>
      <c r="DU33" s="69"/>
      <c r="DV33" s="69"/>
      <c r="DW33" s="69"/>
    </row>
    <row r="34" spans="1:131" ht="14.25" customHeight="1" thickTop="1" x14ac:dyDescent="0.5">
      <c r="C34" s="289"/>
      <c r="D34" s="290"/>
      <c r="E34" s="290"/>
      <c r="F34" s="290"/>
      <c r="G34" s="290"/>
      <c r="H34" s="290"/>
      <c r="I34" s="290"/>
      <c r="J34" s="296"/>
      <c r="K34" s="73"/>
      <c r="L34" s="73"/>
      <c r="M34" s="73"/>
      <c r="N34" s="5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55"/>
      <c r="CM34" s="56"/>
      <c r="CN34" s="56"/>
      <c r="CO34" s="56"/>
      <c r="CP34" s="56"/>
      <c r="CQ34" s="56"/>
      <c r="CR34" s="56"/>
      <c r="CS34" s="56"/>
      <c r="CT34" s="56"/>
      <c r="CU34" s="56"/>
      <c r="CV34" s="362"/>
      <c r="CW34" s="362"/>
      <c r="CX34" s="362"/>
      <c r="CY34" s="362"/>
      <c r="CZ34" s="56"/>
      <c r="DA34" s="56"/>
      <c r="DB34" s="56"/>
      <c r="DC34" s="56"/>
      <c r="DD34" s="56"/>
      <c r="DE34" s="56"/>
      <c r="DF34" s="56"/>
      <c r="DG34" s="56"/>
      <c r="DH34" s="56"/>
      <c r="DI34" s="57"/>
      <c r="DJ34" s="7"/>
      <c r="DL34" s="227" t="s">
        <v>113</v>
      </c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9"/>
    </row>
    <row r="35" spans="1:131" ht="14.25" customHeight="1" thickBot="1" x14ac:dyDescent="0.55000000000000004">
      <c r="C35" s="292"/>
      <c r="D35" s="293"/>
      <c r="E35" s="293"/>
      <c r="F35" s="293"/>
      <c r="G35" s="293"/>
      <c r="H35" s="293"/>
      <c r="I35" s="293"/>
      <c r="J35" s="297"/>
      <c r="K35" s="73"/>
      <c r="L35" s="73"/>
      <c r="M35" s="73"/>
      <c r="N35" s="5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58"/>
      <c r="CM35" s="6"/>
      <c r="CN35" s="6"/>
      <c r="CO35" s="6"/>
      <c r="CP35" s="6"/>
      <c r="CQ35" s="6"/>
      <c r="CR35" s="6"/>
      <c r="CS35" s="6"/>
      <c r="CT35" s="6"/>
      <c r="CU35" s="6"/>
      <c r="CV35" s="363"/>
      <c r="CW35" s="363"/>
      <c r="CX35" s="363"/>
      <c r="CY35" s="363"/>
      <c r="CZ35" s="6"/>
      <c r="DA35" s="6"/>
      <c r="DB35" s="6"/>
      <c r="DC35" s="6"/>
      <c r="DD35" s="6"/>
      <c r="DE35" s="6"/>
      <c r="DF35" s="6"/>
      <c r="DG35" s="6"/>
      <c r="DH35" s="6"/>
      <c r="DI35" s="59"/>
      <c r="DJ35" s="7"/>
      <c r="DL35" s="230"/>
      <c r="DM35" s="231"/>
      <c r="DN35" s="231"/>
      <c r="DO35" s="231"/>
      <c r="DP35" s="231"/>
      <c r="DQ35" s="231"/>
      <c r="DR35" s="231"/>
      <c r="DS35" s="231"/>
      <c r="DT35" s="231"/>
      <c r="DU35" s="231"/>
      <c r="DV35" s="231"/>
      <c r="DW35" s="231"/>
      <c r="DX35" s="231"/>
      <c r="DY35" s="231"/>
      <c r="DZ35" s="231"/>
      <c r="EA35" s="232"/>
    </row>
    <row r="36" spans="1:131" ht="14.25" customHeight="1" thickTop="1" x14ac:dyDescent="0.5">
      <c r="C36" s="263" t="s">
        <v>101</v>
      </c>
      <c r="D36" s="264"/>
      <c r="E36" s="264"/>
      <c r="F36" s="264"/>
      <c r="G36" s="264"/>
      <c r="H36" s="264"/>
      <c r="I36" s="264"/>
      <c r="J36" s="265"/>
      <c r="K36" s="73"/>
      <c r="L36" s="73"/>
      <c r="M36" s="73"/>
      <c r="N36" s="5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0"/>
      <c r="CM36" s="61"/>
      <c r="CN36" s="61"/>
      <c r="CO36" s="61"/>
      <c r="CP36" s="61"/>
      <c r="CQ36" s="61"/>
      <c r="CR36" s="61"/>
      <c r="CS36" s="61"/>
      <c r="CT36" s="61"/>
      <c r="CU36" s="61"/>
      <c r="CV36" s="364"/>
      <c r="CW36" s="364"/>
      <c r="CX36" s="364"/>
      <c r="CY36" s="364"/>
      <c r="CZ36" s="61"/>
      <c r="DA36" s="61"/>
      <c r="DB36" s="61"/>
      <c r="DC36" s="61"/>
      <c r="DD36" s="61"/>
      <c r="DE36" s="61"/>
      <c r="DF36" s="61"/>
      <c r="DG36" s="61"/>
      <c r="DH36" s="61"/>
      <c r="DI36" s="62"/>
      <c r="DJ36" s="7"/>
      <c r="DL36" s="230"/>
      <c r="DM36" s="231"/>
      <c r="DN36" s="231"/>
      <c r="DO36" s="231"/>
      <c r="DP36" s="231"/>
      <c r="DQ36" s="231"/>
      <c r="DR36" s="231"/>
      <c r="DS36" s="231"/>
      <c r="DT36" s="231"/>
      <c r="DU36" s="231"/>
      <c r="DV36" s="231"/>
      <c r="DW36" s="231"/>
      <c r="DX36" s="231"/>
      <c r="DY36" s="231"/>
      <c r="DZ36" s="231"/>
      <c r="EA36" s="232"/>
    </row>
    <row r="37" spans="1:131" ht="14.25" customHeight="1" thickBot="1" x14ac:dyDescent="0.55000000000000004">
      <c r="B37" s="65" t="b">
        <v>0</v>
      </c>
      <c r="C37" s="266"/>
      <c r="D37" s="267"/>
      <c r="E37" s="267"/>
      <c r="F37" s="267"/>
      <c r="G37" s="267"/>
      <c r="H37" s="267"/>
      <c r="I37" s="267"/>
      <c r="J37" s="268"/>
      <c r="K37" s="73"/>
      <c r="L37" s="73"/>
      <c r="M37" s="73"/>
      <c r="N37" s="5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58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489" t="s">
        <v>98</v>
      </c>
      <c r="CX37" s="489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59"/>
      <c r="DJ37" s="7"/>
      <c r="DL37" s="233"/>
      <c r="DM37" s="234"/>
      <c r="DN37" s="234"/>
      <c r="DO37" s="234"/>
      <c r="DP37" s="234"/>
      <c r="DQ37" s="234"/>
      <c r="DR37" s="234"/>
      <c r="DS37" s="234"/>
      <c r="DT37" s="234"/>
      <c r="DU37" s="234"/>
      <c r="DV37" s="234"/>
      <c r="DW37" s="234"/>
      <c r="DX37" s="234"/>
      <c r="DY37" s="234"/>
      <c r="DZ37" s="234"/>
      <c r="EA37" s="235"/>
    </row>
    <row r="38" spans="1:131" ht="14.25" customHeight="1" thickTop="1" thickBot="1" x14ac:dyDescent="0.55000000000000004">
      <c r="B38" s="77"/>
      <c r="C38" s="269"/>
      <c r="D38" s="270"/>
      <c r="E38" s="270"/>
      <c r="F38" s="270"/>
      <c r="G38" s="270"/>
      <c r="H38" s="270"/>
      <c r="I38" s="270"/>
      <c r="J38" s="271"/>
      <c r="K38" s="73"/>
      <c r="L38" s="73"/>
      <c r="M38" s="73"/>
      <c r="N38" s="5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58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490"/>
      <c r="CX38" s="490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59"/>
      <c r="DJ38" s="7"/>
      <c r="DL38" s="89"/>
      <c r="DM38" s="90"/>
      <c r="DN38" s="196" t="str">
        <f t="shared" ref="DN38" si="0">IF(AZ186=0,"NA",AZ186)</f>
        <v>-</v>
      </c>
      <c r="DO38" s="196"/>
      <c r="DP38" s="196"/>
      <c r="DQ38" s="196"/>
      <c r="DR38" s="196"/>
      <c r="DS38" s="196"/>
      <c r="DT38" s="196"/>
      <c r="DU38" s="196"/>
      <c r="DV38" s="196"/>
      <c r="DW38" s="196"/>
      <c r="DX38" s="196"/>
      <c r="DY38" s="196"/>
      <c r="DZ38" s="196"/>
      <c r="EA38" s="91"/>
    </row>
    <row r="39" spans="1:131" ht="14.25" customHeight="1" thickTop="1" x14ac:dyDescent="0.6">
      <c r="B39" s="77"/>
      <c r="C39" s="263" t="s">
        <v>21</v>
      </c>
      <c r="D39" s="264"/>
      <c r="E39" s="264"/>
      <c r="F39" s="264"/>
      <c r="G39" s="264"/>
      <c r="H39" s="264"/>
      <c r="I39" s="264"/>
      <c r="J39" s="265"/>
      <c r="K39" s="74"/>
      <c r="L39" s="74"/>
      <c r="M39" s="74"/>
      <c r="N39" s="5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58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4"/>
      <c r="CX39" s="64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59"/>
      <c r="DJ39" s="7"/>
      <c r="DL39" s="92"/>
      <c r="DM39" s="6"/>
      <c r="DN39" s="195"/>
      <c r="DO39" s="195"/>
      <c r="DP39" s="195"/>
      <c r="DQ39" s="195"/>
      <c r="DR39" s="195"/>
      <c r="DS39" s="195"/>
      <c r="DT39" s="195"/>
      <c r="DU39" s="195"/>
      <c r="DV39" s="195"/>
      <c r="DW39" s="195"/>
      <c r="DX39" s="195"/>
      <c r="DY39" s="195"/>
      <c r="DZ39" s="195"/>
      <c r="EA39" s="93"/>
    </row>
    <row r="40" spans="1:131" ht="14.25" customHeight="1" x14ac:dyDescent="0.2">
      <c r="B40" s="77" t="b">
        <v>0</v>
      </c>
      <c r="C40" s="266"/>
      <c r="D40" s="267"/>
      <c r="E40" s="267"/>
      <c r="F40" s="267"/>
      <c r="G40" s="267"/>
      <c r="H40" s="267"/>
      <c r="I40" s="267"/>
      <c r="J40" s="268"/>
      <c r="K40" s="74"/>
      <c r="L40" s="74"/>
      <c r="M40" s="74"/>
      <c r="N40" s="5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58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3"/>
      <c r="CX40" s="63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59"/>
      <c r="DJ40" s="7"/>
      <c r="DL40" s="92"/>
      <c r="DM40" s="6"/>
      <c r="DN40" s="195"/>
      <c r="DO40" s="195"/>
      <c r="DP40" s="195"/>
      <c r="DQ40" s="195"/>
      <c r="DR40" s="195"/>
      <c r="DS40" s="195"/>
      <c r="DT40" s="195"/>
      <c r="DU40" s="195"/>
      <c r="DV40" s="195"/>
      <c r="DW40" s="195"/>
      <c r="DX40" s="195"/>
      <c r="DY40" s="195"/>
      <c r="DZ40" s="195"/>
      <c r="EA40" s="93"/>
    </row>
    <row r="41" spans="1:131" ht="14.25" customHeight="1" thickBot="1" x14ac:dyDescent="0.25">
      <c r="B41" s="78"/>
      <c r="C41" s="269"/>
      <c r="D41" s="270"/>
      <c r="E41" s="270"/>
      <c r="F41" s="270"/>
      <c r="G41" s="270"/>
      <c r="H41" s="270"/>
      <c r="I41" s="270"/>
      <c r="J41" s="271"/>
      <c r="K41" s="74"/>
      <c r="L41" s="74"/>
      <c r="M41" s="74"/>
      <c r="N41" s="5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131" t="s">
        <v>141</v>
      </c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59"/>
      <c r="DJ41" s="7"/>
      <c r="DL41" s="92"/>
      <c r="DM41" s="6"/>
      <c r="DN41" s="195" t="str">
        <f t="shared" ref="DN41" si="1">IF(AZ189=0,"NA",AZ189)</f>
        <v>-</v>
      </c>
      <c r="DO41" s="195"/>
      <c r="DP41" s="195"/>
      <c r="DQ41" s="195"/>
      <c r="DR41" s="195"/>
      <c r="DS41" s="195"/>
      <c r="DT41" s="195"/>
      <c r="DU41" s="195"/>
      <c r="DV41" s="195"/>
      <c r="DW41" s="195"/>
      <c r="DX41" s="195"/>
      <c r="DY41" s="195"/>
      <c r="DZ41" s="195"/>
      <c r="EA41" s="93"/>
    </row>
    <row r="42" spans="1:131" ht="14.25" customHeight="1" thickTop="1" x14ac:dyDescent="0.2">
      <c r="B42" s="78"/>
      <c r="C42" s="263" t="s">
        <v>115</v>
      </c>
      <c r="D42" s="264"/>
      <c r="E42" s="264"/>
      <c r="F42" s="264"/>
      <c r="G42" s="264"/>
      <c r="H42" s="264"/>
      <c r="I42" s="264"/>
      <c r="J42" s="265"/>
      <c r="K42" s="54"/>
      <c r="L42" s="54"/>
      <c r="M42" s="54"/>
      <c r="N42" s="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353" t="str">
        <f>"SOLDA MÁXIMA
RIR
Esp+0,25="&amp;($C$33+0.25)</f>
        <v>SOLDA MÁXIMA
RIR
Esp+0,25=0,25</v>
      </c>
      <c r="CM42" s="354"/>
      <c r="CN42" s="354"/>
      <c r="CO42" s="354"/>
      <c r="CP42" s="354"/>
      <c r="CQ42" s="354"/>
      <c r="CR42" s="354"/>
      <c r="CS42" s="354"/>
      <c r="CT42" s="354"/>
      <c r="CU42" s="354"/>
      <c r="CV42" s="354"/>
      <c r="CW42" s="355"/>
      <c r="CX42" s="354" t="str">
        <f>"SOLDA MÍNIMA
RIR
Esp-"&amp;IF((C33*0.1)&gt;0.3,"0,3",(C33*0.1))&amp;"="&amp;IF((C33*0.1)&gt;0.3,(C33-0.3),(C33-($C$33*0.1)))</f>
        <v>SOLDA MÍNIMA
RIR
Esp-0=0</v>
      </c>
      <c r="CY42" s="354"/>
      <c r="CZ42" s="354"/>
      <c r="DA42" s="354"/>
      <c r="DB42" s="354"/>
      <c r="DC42" s="354"/>
      <c r="DD42" s="354"/>
      <c r="DE42" s="354"/>
      <c r="DF42" s="354"/>
      <c r="DG42" s="354"/>
      <c r="DH42" s="354"/>
      <c r="DI42" s="355"/>
      <c r="DJ42" s="7"/>
      <c r="DL42" s="92"/>
      <c r="DM42" s="6"/>
      <c r="DN42" s="195"/>
      <c r="DO42" s="195"/>
      <c r="DP42" s="195"/>
      <c r="DQ42" s="195"/>
      <c r="DR42" s="195"/>
      <c r="DS42" s="195"/>
      <c r="DT42" s="195"/>
      <c r="DU42" s="195"/>
      <c r="DV42" s="195"/>
      <c r="DW42" s="195"/>
      <c r="DX42" s="195"/>
      <c r="DY42" s="195"/>
      <c r="DZ42" s="195"/>
      <c r="EA42" s="93"/>
    </row>
    <row r="43" spans="1:131" ht="14.25" customHeight="1" x14ac:dyDescent="0.2">
      <c r="B43" s="77" t="b">
        <v>0</v>
      </c>
      <c r="C43" s="266"/>
      <c r="D43" s="267"/>
      <c r="E43" s="267"/>
      <c r="F43" s="267"/>
      <c r="G43" s="267"/>
      <c r="H43" s="267"/>
      <c r="I43" s="267"/>
      <c r="J43" s="268"/>
      <c r="K43" s="54"/>
      <c r="L43" s="54"/>
      <c r="M43" s="54"/>
      <c r="N43" s="5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356"/>
      <c r="CM43" s="357"/>
      <c r="CN43" s="357"/>
      <c r="CO43" s="357"/>
      <c r="CP43" s="357"/>
      <c r="CQ43" s="357"/>
      <c r="CR43" s="357"/>
      <c r="CS43" s="357"/>
      <c r="CT43" s="357"/>
      <c r="CU43" s="357"/>
      <c r="CV43" s="357"/>
      <c r="CW43" s="358"/>
      <c r="CX43" s="357"/>
      <c r="CY43" s="357"/>
      <c r="CZ43" s="357"/>
      <c r="DA43" s="357"/>
      <c r="DB43" s="357"/>
      <c r="DC43" s="357"/>
      <c r="DD43" s="357"/>
      <c r="DE43" s="357"/>
      <c r="DF43" s="357"/>
      <c r="DG43" s="357"/>
      <c r="DH43" s="357"/>
      <c r="DI43" s="358"/>
      <c r="DJ43" s="7"/>
      <c r="DL43" s="92"/>
      <c r="DM43" s="6"/>
      <c r="DN43" s="195"/>
      <c r="DO43" s="195"/>
      <c r="DP43" s="195"/>
      <c r="DQ43" s="195"/>
      <c r="DR43" s="195"/>
      <c r="DS43" s="195"/>
      <c r="DT43" s="195"/>
      <c r="DU43" s="195"/>
      <c r="DV43" s="195"/>
      <c r="DW43" s="195"/>
      <c r="DX43" s="195"/>
      <c r="DY43" s="195"/>
      <c r="DZ43" s="195"/>
      <c r="EA43" s="93"/>
    </row>
    <row r="44" spans="1:131" ht="14.25" customHeight="1" thickBot="1" x14ac:dyDescent="0.25">
      <c r="B44" s="77"/>
      <c r="C44" s="269"/>
      <c r="D44" s="270"/>
      <c r="E44" s="270"/>
      <c r="F44" s="270"/>
      <c r="G44" s="270"/>
      <c r="H44" s="270"/>
      <c r="I44" s="270"/>
      <c r="J44" s="271"/>
      <c r="K44" s="54"/>
      <c r="L44" s="54"/>
      <c r="M44" s="54"/>
      <c r="N44" s="5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356"/>
      <c r="CM44" s="357"/>
      <c r="CN44" s="357"/>
      <c r="CO44" s="357"/>
      <c r="CP44" s="357"/>
      <c r="CQ44" s="357"/>
      <c r="CR44" s="357"/>
      <c r="CS44" s="357"/>
      <c r="CT44" s="357"/>
      <c r="CU44" s="357"/>
      <c r="CV44" s="357"/>
      <c r="CW44" s="358"/>
      <c r="CX44" s="357"/>
      <c r="CY44" s="357"/>
      <c r="CZ44" s="357"/>
      <c r="DA44" s="357"/>
      <c r="DB44" s="357"/>
      <c r="DC44" s="357"/>
      <c r="DD44" s="357"/>
      <c r="DE44" s="357"/>
      <c r="DF44" s="357"/>
      <c r="DG44" s="357"/>
      <c r="DH44" s="357"/>
      <c r="DI44" s="358"/>
      <c r="DJ44" s="7"/>
      <c r="DL44" s="92"/>
      <c r="DM44" s="6"/>
      <c r="DN44" s="195" t="str">
        <f t="shared" ref="DN44" si="2">IF(AZ192=0,"NA",AZ192)</f>
        <v>-</v>
      </c>
      <c r="DO44" s="195"/>
      <c r="DP44" s="195"/>
      <c r="DQ44" s="195"/>
      <c r="DR44" s="195"/>
      <c r="DS44" s="195"/>
      <c r="DT44" s="195"/>
      <c r="DU44" s="195"/>
      <c r="DV44" s="195"/>
      <c r="DW44" s="195"/>
      <c r="DX44" s="195"/>
      <c r="DY44" s="195"/>
      <c r="DZ44" s="195"/>
      <c r="EA44" s="93"/>
    </row>
    <row r="45" spans="1:131" ht="14.25" customHeight="1" thickTop="1" x14ac:dyDescent="0.2">
      <c r="B45" s="77"/>
      <c r="C45" s="263" t="s">
        <v>26</v>
      </c>
      <c r="D45" s="264"/>
      <c r="E45" s="264"/>
      <c r="F45" s="264"/>
      <c r="G45" s="264"/>
      <c r="H45" s="264"/>
      <c r="I45" s="264"/>
      <c r="J45" s="265"/>
      <c r="K45" s="54"/>
      <c r="L45" s="54"/>
      <c r="M45" s="54"/>
      <c r="N45" s="5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356"/>
      <c r="CM45" s="357"/>
      <c r="CN45" s="357"/>
      <c r="CO45" s="357"/>
      <c r="CP45" s="357"/>
      <c r="CQ45" s="357"/>
      <c r="CR45" s="357"/>
      <c r="CS45" s="357"/>
      <c r="CT45" s="357"/>
      <c r="CU45" s="357"/>
      <c r="CV45" s="357"/>
      <c r="CW45" s="358"/>
      <c r="CX45" s="357"/>
      <c r="CY45" s="357"/>
      <c r="CZ45" s="357"/>
      <c r="DA45" s="357"/>
      <c r="DB45" s="357"/>
      <c r="DC45" s="357"/>
      <c r="DD45" s="357"/>
      <c r="DE45" s="357"/>
      <c r="DF45" s="357"/>
      <c r="DG45" s="357"/>
      <c r="DH45" s="357"/>
      <c r="DI45" s="358"/>
      <c r="DJ45" s="7"/>
      <c r="DL45" s="92"/>
      <c r="DM45" s="6"/>
      <c r="DN45" s="195"/>
      <c r="DO45" s="195"/>
      <c r="DP45" s="195"/>
      <c r="DQ45" s="195"/>
      <c r="DR45" s="195"/>
      <c r="DS45" s="195"/>
      <c r="DT45" s="195"/>
      <c r="DU45" s="195"/>
      <c r="DV45" s="195"/>
      <c r="DW45" s="195"/>
      <c r="DX45" s="195"/>
      <c r="DY45" s="195"/>
      <c r="DZ45" s="195"/>
      <c r="EA45" s="93"/>
    </row>
    <row r="46" spans="1:131" ht="14.25" customHeight="1" x14ac:dyDescent="0.2">
      <c r="B46" s="77" t="b">
        <v>0</v>
      </c>
      <c r="C46" s="266"/>
      <c r="D46" s="267"/>
      <c r="E46" s="267"/>
      <c r="F46" s="267"/>
      <c r="G46" s="267"/>
      <c r="H46" s="267"/>
      <c r="I46" s="267"/>
      <c r="J46" s="268"/>
      <c r="K46" s="54"/>
      <c r="L46" s="54"/>
      <c r="M46" s="54"/>
      <c r="N46" s="5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359"/>
      <c r="CM46" s="360"/>
      <c r="CN46" s="360"/>
      <c r="CO46" s="360"/>
      <c r="CP46" s="360"/>
      <c r="CQ46" s="360"/>
      <c r="CR46" s="360"/>
      <c r="CS46" s="360"/>
      <c r="CT46" s="360"/>
      <c r="CU46" s="360"/>
      <c r="CV46" s="360"/>
      <c r="CW46" s="361"/>
      <c r="CX46" s="360"/>
      <c r="CY46" s="360"/>
      <c r="CZ46" s="360"/>
      <c r="DA46" s="360"/>
      <c r="DB46" s="360"/>
      <c r="DC46" s="360"/>
      <c r="DD46" s="360"/>
      <c r="DE46" s="360"/>
      <c r="DF46" s="360"/>
      <c r="DG46" s="360"/>
      <c r="DH46" s="360"/>
      <c r="DI46" s="361"/>
      <c r="DJ46" s="7"/>
      <c r="DL46" s="92"/>
      <c r="DM46" s="6"/>
      <c r="DN46" s="195"/>
      <c r="DO46" s="195"/>
      <c r="DP46" s="195"/>
      <c r="DQ46" s="195"/>
      <c r="DR46" s="195"/>
      <c r="DS46" s="195"/>
      <c r="DT46" s="195"/>
      <c r="DU46" s="195"/>
      <c r="DV46" s="195"/>
      <c r="DW46" s="195"/>
      <c r="DX46" s="195"/>
      <c r="DY46" s="195"/>
      <c r="DZ46" s="195"/>
      <c r="EA46" s="93"/>
    </row>
    <row r="47" spans="1:131" ht="14.25" customHeight="1" thickBot="1" x14ac:dyDescent="0.25">
      <c r="B47" s="77"/>
      <c r="C47" s="269"/>
      <c r="D47" s="270"/>
      <c r="E47" s="270"/>
      <c r="F47" s="270"/>
      <c r="G47" s="270"/>
      <c r="H47" s="270"/>
      <c r="I47" s="270"/>
      <c r="J47" s="271"/>
      <c r="N47" s="5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6"/>
      <c r="DI47" s="6"/>
      <c r="DJ47" s="7"/>
      <c r="DL47" s="92"/>
      <c r="DM47" s="6"/>
      <c r="DN47" s="195" t="str">
        <f t="shared" ref="DN47" si="3">IF(AZ195=0,"NA",AZ195)</f>
        <v>-</v>
      </c>
      <c r="DO47" s="195"/>
      <c r="DP47" s="195"/>
      <c r="DQ47" s="195"/>
      <c r="DR47" s="195"/>
      <c r="DS47" s="195"/>
      <c r="DT47" s="195"/>
      <c r="DU47" s="195"/>
      <c r="DV47" s="195"/>
      <c r="DW47" s="195"/>
      <c r="DX47" s="195"/>
      <c r="DY47" s="195"/>
      <c r="DZ47" s="195"/>
      <c r="EA47" s="93"/>
    </row>
    <row r="48" spans="1:131" ht="14.25" customHeight="1" thickTop="1" x14ac:dyDescent="0.2">
      <c r="B48" s="77"/>
      <c r="C48" s="263" t="s">
        <v>102</v>
      </c>
      <c r="D48" s="264"/>
      <c r="E48" s="264"/>
      <c r="F48" s="264"/>
      <c r="G48" s="264"/>
      <c r="H48" s="264"/>
      <c r="I48" s="264"/>
      <c r="J48" s="265"/>
      <c r="N48" s="5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6"/>
      <c r="DI48" s="6"/>
      <c r="DJ48" s="7"/>
      <c r="DL48" s="92"/>
      <c r="DM48" s="6"/>
      <c r="DN48" s="195"/>
      <c r="DO48" s="195"/>
      <c r="DP48" s="195"/>
      <c r="DQ48" s="195"/>
      <c r="DR48" s="195"/>
      <c r="DS48" s="195"/>
      <c r="DT48" s="195"/>
      <c r="DU48" s="195"/>
      <c r="DV48" s="195"/>
      <c r="DW48" s="195"/>
      <c r="DX48" s="195"/>
      <c r="DY48" s="195"/>
      <c r="DZ48" s="195"/>
      <c r="EA48" s="93"/>
    </row>
    <row r="49" spans="2:131" ht="14.25" customHeight="1" x14ac:dyDescent="0.2">
      <c r="B49" s="77" t="b">
        <v>0</v>
      </c>
      <c r="C49" s="266"/>
      <c r="D49" s="267"/>
      <c r="E49" s="267"/>
      <c r="F49" s="267"/>
      <c r="G49" s="267"/>
      <c r="H49" s="267"/>
      <c r="I49" s="267"/>
      <c r="J49" s="268"/>
      <c r="N49" s="5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7"/>
      <c r="DL49" s="92"/>
      <c r="DM49" s="6"/>
      <c r="DN49" s="195"/>
      <c r="DO49" s="195"/>
      <c r="DP49" s="195"/>
      <c r="DQ49" s="195"/>
      <c r="DR49" s="195"/>
      <c r="DS49" s="195"/>
      <c r="DT49" s="195"/>
      <c r="DU49" s="195"/>
      <c r="DV49" s="195"/>
      <c r="DW49" s="195"/>
      <c r="DX49" s="195"/>
      <c r="DY49" s="195"/>
      <c r="DZ49" s="195"/>
      <c r="EA49" s="93"/>
    </row>
    <row r="50" spans="2:131" ht="14.25" customHeight="1" thickBot="1" x14ac:dyDescent="0.25">
      <c r="B50" s="77"/>
      <c r="C50" s="269"/>
      <c r="D50" s="270"/>
      <c r="E50" s="270"/>
      <c r="F50" s="270"/>
      <c r="G50" s="270"/>
      <c r="H50" s="270"/>
      <c r="I50" s="270"/>
      <c r="J50" s="271"/>
      <c r="N50" s="5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7"/>
      <c r="DL50" s="92"/>
      <c r="DM50" s="6"/>
      <c r="DN50" s="195" t="str">
        <f t="shared" ref="DN50" si="4">IF(AZ198=0,"NA",AZ198)</f>
        <v>-</v>
      </c>
      <c r="DO50" s="195"/>
      <c r="DP50" s="195"/>
      <c r="DQ50" s="195"/>
      <c r="DR50" s="195"/>
      <c r="DS50" s="195"/>
      <c r="DT50" s="195"/>
      <c r="DU50" s="195"/>
      <c r="DV50" s="195"/>
      <c r="DW50" s="195"/>
      <c r="DX50" s="195"/>
      <c r="DY50" s="195"/>
      <c r="DZ50" s="195"/>
      <c r="EA50" s="93"/>
    </row>
    <row r="51" spans="2:131" ht="14.25" customHeight="1" thickTop="1" x14ac:dyDescent="0.2">
      <c r="B51" s="77"/>
      <c r="C51" s="263" t="s">
        <v>103</v>
      </c>
      <c r="D51" s="264"/>
      <c r="E51" s="264"/>
      <c r="F51" s="264"/>
      <c r="G51" s="264"/>
      <c r="H51" s="264"/>
      <c r="I51" s="264"/>
      <c r="J51" s="265"/>
      <c r="K51" s="261"/>
      <c r="N51" s="5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7"/>
      <c r="DL51" s="92"/>
      <c r="DM51" s="6"/>
      <c r="DN51" s="195"/>
      <c r="DO51" s="195"/>
      <c r="DP51" s="195"/>
      <c r="DQ51" s="195"/>
      <c r="DR51" s="195"/>
      <c r="DS51" s="195"/>
      <c r="DT51" s="195"/>
      <c r="DU51" s="195"/>
      <c r="DV51" s="195"/>
      <c r="DW51" s="195"/>
      <c r="DX51" s="195"/>
      <c r="DY51" s="195"/>
      <c r="DZ51" s="195"/>
      <c r="EA51" s="93"/>
    </row>
    <row r="52" spans="2:131" ht="14.25" customHeight="1" x14ac:dyDescent="0.2">
      <c r="B52" s="77" t="b">
        <v>0</v>
      </c>
      <c r="C52" s="266"/>
      <c r="D52" s="267"/>
      <c r="E52" s="267"/>
      <c r="F52" s="267"/>
      <c r="G52" s="267"/>
      <c r="H52" s="267"/>
      <c r="I52" s="267"/>
      <c r="J52" s="268"/>
      <c r="K52" s="261"/>
      <c r="N52" s="5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7"/>
      <c r="DL52" s="92"/>
      <c r="DM52" s="6"/>
      <c r="DN52" s="195"/>
      <c r="DO52" s="195"/>
      <c r="DP52" s="195"/>
      <c r="DQ52" s="195"/>
      <c r="DR52" s="195"/>
      <c r="DS52" s="195"/>
      <c r="DT52" s="195"/>
      <c r="DU52" s="195"/>
      <c r="DV52" s="195"/>
      <c r="DW52" s="195"/>
      <c r="DX52" s="195"/>
      <c r="DY52" s="195"/>
      <c r="DZ52" s="195"/>
      <c r="EA52" s="93"/>
    </row>
    <row r="53" spans="2:131" ht="14.25" customHeight="1" thickBot="1" x14ac:dyDescent="0.25">
      <c r="B53" s="77"/>
      <c r="C53" s="269"/>
      <c r="D53" s="270"/>
      <c r="E53" s="270"/>
      <c r="F53" s="270"/>
      <c r="G53" s="270"/>
      <c r="H53" s="270"/>
      <c r="I53" s="270"/>
      <c r="J53" s="271"/>
      <c r="K53" s="261"/>
      <c r="N53" s="5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7"/>
      <c r="DL53" s="92"/>
      <c r="DM53" s="6"/>
      <c r="DN53" s="195" t="str">
        <f>IF(AZ201=0,"NA",AZ201)</f>
        <v>-</v>
      </c>
      <c r="DO53" s="195"/>
      <c r="DP53" s="195"/>
      <c r="DQ53" s="195"/>
      <c r="DR53" s="195"/>
      <c r="DS53" s="195"/>
      <c r="DT53" s="195"/>
      <c r="DU53" s="195"/>
      <c r="DV53" s="195"/>
      <c r="DW53" s="195"/>
      <c r="DX53" s="195"/>
      <c r="DY53" s="195"/>
      <c r="DZ53" s="195"/>
      <c r="EA53" s="93"/>
    </row>
    <row r="54" spans="2:131" ht="14.25" customHeight="1" thickTop="1" x14ac:dyDescent="0.2">
      <c r="B54" s="77"/>
      <c r="C54" s="272" t="s">
        <v>104</v>
      </c>
      <c r="D54" s="273"/>
      <c r="E54" s="273"/>
      <c r="F54" s="273"/>
      <c r="G54" s="273"/>
      <c r="H54" s="273"/>
      <c r="I54" s="273"/>
      <c r="J54" s="274"/>
      <c r="N54" s="5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7"/>
      <c r="DL54" s="92"/>
      <c r="DM54" s="6"/>
      <c r="DN54" s="195"/>
      <c r="DO54" s="195"/>
      <c r="DP54" s="195"/>
      <c r="DQ54" s="195"/>
      <c r="DR54" s="195"/>
      <c r="DS54" s="195"/>
      <c r="DT54" s="195"/>
      <c r="DU54" s="195"/>
      <c r="DV54" s="195"/>
      <c r="DW54" s="195"/>
      <c r="DX54" s="195"/>
      <c r="DY54" s="195"/>
      <c r="DZ54" s="195"/>
      <c r="EA54" s="93"/>
    </row>
    <row r="55" spans="2:131" ht="14.25" customHeight="1" x14ac:dyDescent="0.2">
      <c r="B55" s="77" t="b">
        <v>0</v>
      </c>
      <c r="C55" s="275"/>
      <c r="D55" s="276"/>
      <c r="E55" s="276"/>
      <c r="F55" s="276"/>
      <c r="G55" s="276"/>
      <c r="H55" s="276"/>
      <c r="I55" s="276"/>
      <c r="J55" s="277"/>
      <c r="N55" s="5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7"/>
      <c r="DL55" s="92"/>
      <c r="DM55" s="6"/>
      <c r="DN55" s="195"/>
      <c r="DO55" s="195"/>
      <c r="DP55" s="195"/>
      <c r="DQ55" s="195"/>
      <c r="DR55" s="195"/>
      <c r="DS55" s="195"/>
      <c r="DT55" s="195"/>
      <c r="DU55" s="195"/>
      <c r="DV55" s="195"/>
      <c r="DW55" s="195"/>
      <c r="DX55" s="195"/>
      <c r="DY55" s="195"/>
      <c r="DZ55" s="195"/>
      <c r="EA55" s="93"/>
    </row>
    <row r="56" spans="2:131" ht="14.25" customHeight="1" thickBot="1" x14ac:dyDescent="0.25">
      <c r="B56" s="77"/>
      <c r="C56" s="278"/>
      <c r="D56" s="279"/>
      <c r="E56" s="279"/>
      <c r="F56" s="279"/>
      <c r="G56" s="279"/>
      <c r="H56" s="279"/>
      <c r="I56" s="279"/>
      <c r="J56" s="280"/>
      <c r="N56" s="5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7"/>
      <c r="DL56" s="92"/>
      <c r="DM56" s="6"/>
      <c r="DN56" s="195" t="str">
        <f t="shared" ref="DN56" si="5">IF(AZ204=0,"NA",AZ204)</f>
        <v>-</v>
      </c>
      <c r="DO56" s="195"/>
      <c r="DP56" s="195"/>
      <c r="DQ56" s="195"/>
      <c r="DR56" s="195"/>
      <c r="DS56" s="195"/>
      <c r="DT56" s="195"/>
      <c r="DU56" s="195"/>
      <c r="DV56" s="195"/>
      <c r="DW56" s="195"/>
      <c r="DX56" s="195"/>
      <c r="DY56" s="195"/>
      <c r="DZ56" s="195"/>
      <c r="EA56" s="93"/>
    </row>
    <row r="57" spans="2:131" ht="14.25" customHeight="1" thickTop="1" x14ac:dyDescent="0.2">
      <c r="N57" s="5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7"/>
      <c r="DL57" s="92"/>
      <c r="DM57" s="6"/>
      <c r="DN57" s="195"/>
      <c r="DO57" s="195"/>
      <c r="DP57" s="195"/>
      <c r="DQ57" s="195"/>
      <c r="DR57" s="195"/>
      <c r="DS57" s="195"/>
      <c r="DT57" s="195"/>
      <c r="DU57" s="195"/>
      <c r="DV57" s="195"/>
      <c r="DW57" s="195"/>
      <c r="DX57" s="195"/>
      <c r="DY57" s="195"/>
      <c r="DZ57" s="195"/>
      <c r="EA57" s="93"/>
    </row>
    <row r="58" spans="2:131" ht="14.25" customHeight="1" x14ac:dyDescent="0.2">
      <c r="C58" s="281" t="s">
        <v>106</v>
      </c>
      <c r="D58" s="281"/>
      <c r="E58" s="281"/>
      <c r="F58" s="281"/>
      <c r="G58" s="281"/>
      <c r="H58" s="281"/>
      <c r="I58" s="77"/>
      <c r="J58" s="77"/>
      <c r="N58" s="5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7"/>
      <c r="DL58" s="92"/>
      <c r="DM58" s="6"/>
      <c r="DN58" s="195"/>
      <c r="DO58" s="195"/>
      <c r="DP58" s="195"/>
      <c r="DQ58" s="195"/>
      <c r="DR58" s="195"/>
      <c r="DS58" s="195"/>
      <c r="DT58" s="195"/>
      <c r="DU58" s="195"/>
      <c r="DV58" s="195"/>
      <c r="DW58" s="195"/>
      <c r="DX58" s="195"/>
      <c r="DY58" s="195"/>
      <c r="DZ58" s="195"/>
      <c r="EA58" s="93"/>
    </row>
    <row r="59" spans="2:131" ht="14.25" customHeight="1" x14ac:dyDescent="0.2">
      <c r="C59" s="281"/>
      <c r="D59" s="281"/>
      <c r="E59" s="281"/>
      <c r="F59" s="281"/>
      <c r="G59" s="281"/>
      <c r="H59" s="281"/>
      <c r="I59" s="77"/>
      <c r="J59" s="77"/>
      <c r="N59" s="5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CB59" s="6"/>
      <c r="CC59" s="6"/>
      <c r="CD59" s="6"/>
      <c r="CE59" s="6"/>
      <c r="CF59" s="6"/>
      <c r="CG59" s="6"/>
      <c r="CH59" s="6"/>
      <c r="DI59" s="6"/>
      <c r="DJ59" s="7"/>
      <c r="DL59" s="92"/>
      <c r="DM59" s="6"/>
      <c r="DN59" s="195" t="str">
        <f t="shared" ref="DN59" si="6">IF(AZ207=0,"NA",AZ207)</f>
        <v>-</v>
      </c>
      <c r="DO59" s="195"/>
      <c r="DP59" s="195"/>
      <c r="DQ59" s="195"/>
      <c r="DR59" s="195"/>
      <c r="DS59" s="195"/>
      <c r="DT59" s="195"/>
      <c r="DU59" s="195"/>
      <c r="DV59" s="195"/>
      <c r="DW59" s="195"/>
      <c r="DX59" s="195"/>
      <c r="DY59" s="195"/>
      <c r="DZ59" s="195"/>
      <c r="EA59" s="93"/>
    </row>
    <row r="60" spans="2:131" ht="14.25" customHeight="1" x14ac:dyDescent="0.2">
      <c r="B60" s="69"/>
      <c r="C60" s="253">
        <f>IF(C6=1,C23,IF(C6=3,C23*1.27,IF(C6=4,0.637*(C23-G23)+G23,((C23+G23)/2)*1.27)))</f>
        <v>0</v>
      </c>
      <c r="D60" s="253"/>
      <c r="E60" s="253"/>
      <c r="F60" s="253"/>
      <c r="G60" s="253"/>
      <c r="H60" s="253"/>
      <c r="I60" s="252"/>
      <c r="J60" s="77"/>
      <c r="K60" s="262"/>
      <c r="N60" s="5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CB60" s="6"/>
      <c r="CC60" s="6"/>
      <c r="CD60" s="6"/>
      <c r="CE60" s="6"/>
      <c r="CF60" s="6"/>
      <c r="CG60" s="6"/>
      <c r="CH60" s="6"/>
      <c r="DI60" s="6"/>
      <c r="DJ60" s="7"/>
      <c r="DL60" s="92"/>
      <c r="DM60" s="6"/>
      <c r="DN60" s="195"/>
      <c r="DO60" s="195"/>
      <c r="DP60" s="195"/>
      <c r="DQ60" s="195"/>
      <c r="DR60" s="195"/>
      <c r="DS60" s="195"/>
      <c r="DT60" s="195"/>
      <c r="DU60" s="195"/>
      <c r="DV60" s="195"/>
      <c r="DW60" s="195"/>
      <c r="DX60" s="195"/>
      <c r="DY60" s="195"/>
      <c r="DZ60" s="195"/>
      <c r="EA60" s="93"/>
    </row>
    <row r="61" spans="2:131" ht="14.25" customHeight="1" thickBot="1" x14ac:dyDescent="0.25">
      <c r="C61" s="253"/>
      <c r="D61" s="253"/>
      <c r="E61" s="253"/>
      <c r="F61" s="253"/>
      <c r="G61" s="253"/>
      <c r="H61" s="253"/>
      <c r="I61" s="252"/>
      <c r="J61" s="77"/>
      <c r="K61" s="262"/>
      <c r="N61" s="5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CB61" s="6"/>
      <c r="CC61" s="6"/>
      <c r="CD61" s="6"/>
      <c r="CE61" s="6"/>
      <c r="CF61" s="6"/>
      <c r="CG61" s="6"/>
      <c r="CH61" s="6"/>
      <c r="DI61" s="6"/>
      <c r="DJ61" s="7"/>
      <c r="DL61" s="92"/>
      <c r="DM61" s="6"/>
      <c r="DN61" s="195"/>
      <c r="DO61" s="195"/>
      <c r="DP61" s="195"/>
      <c r="DQ61" s="195"/>
      <c r="DR61" s="195"/>
      <c r="DS61" s="195"/>
      <c r="DT61" s="195"/>
      <c r="DU61" s="195"/>
      <c r="DV61" s="195"/>
      <c r="DW61" s="195"/>
      <c r="DX61" s="195"/>
      <c r="DY61" s="195"/>
      <c r="DZ61" s="195"/>
      <c r="EA61" s="93"/>
    </row>
    <row r="62" spans="2:131" ht="14.25" customHeight="1" thickTop="1" x14ac:dyDescent="0.2">
      <c r="C62" s="258"/>
      <c r="D62" s="258"/>
      <c r="E62" s="258"/>
      <c r="F62" s="258"/>
      <c r="G62" s="258"/>
      <c r="H62" s="258"/>
      <c r="I62" s="254">
        <v>0.15</v>
      </c>
      <c r="J62" s="255"/>
      <c r="K62" s="262"/>
      <c r="N62" s="5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CB62" s="6"/>
      <c r="CC62" s="6"/>
      <c r="CD62" s="6"/>
      <c r="CE62" s="6"/>
      <c r="CF62" s="6"/>
      <c r="CG62" s="6"/>
      <c r="CH62" s="6"/>
      <c r="DI62" s="6"/>
      <c r="DJ62" s="7"/>
      <c r="DL62" s="92"/>
      <c r="DM62" s="6"/>
      <c r="DN62" s="195" t="str">
        <f t="shared" ref="DN62" si="7">IF(AZ210=0,"NA",AZ210)</f>
        <v>-</v>
      </c>
      <c r="DO62" s="195"/>
      <c r="DP62" s="195"/>
      <c r="DQ62" s="195"/>
      <c r="DR62" s="195"/>
      <c r="DS62" s="195"/>
      <c r="DT62" s="195"/>
      <c r="DU62" s="195"/>
      <c r="DV62" s="195"/>
      <c r="DW62" s="195"/>
      <c r="DX62" s="195"/>
      <c r="DY62" s="195"/>
      <c r="DZ62" s="195"/>
      <c r="EA62" s="93"/>
    </row>
    <row r="63" spans="2:131" ht="14.25" customHeight="1" thickBot="1" x14ac:dyDescent="0.25">
      <c r="C63" s="258"/>
      <c r="D63" s="258"/>
      <c r="E63" s="258"/>
      <c r="F63" s="258"/>
      <c r="G63" s="258"/>
      <c r="H63" s="258"/>
      <c r="I63" s="256"/>
      <c r="J63" s="257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DI63" s="6"/>
      <c r="DJ63" s="7"/>
      <c r="DL63" s="92"/>
      <c r="DM63" s="6"/>
      <c r="DN63" s="195"/>
      <c r="DO63" s="195"/>
      <c r="DP63" s="195"/>
      <c r="DQ63" s="195"/>
      <c r="DR63" s="195"/>
      <c r="DS63" s="195"/>
      <c r="DT63" s="195"/>
      <c r="DU63" s="195"/>
      <c r="DV63" s="195"/>
      <c r="DW63" s="195"/>
      <c r="DX63" s="195"/>
      <c r="DY63" s="195"/>
      <c r="DZ63" s="195"/>
      <c r="EA63" s="93"/>
    </row>
    <row r="64" spans="2:131" ht="14.25" customHeight="1" thickTop="1" thickBot="1" x14ac:dyDescent="0.25">
      <c r="C64" s="259" t="s">
        <v>105</v>
      </c>
      <c r="D64" s="259"/>
      <c r="E64" s="259"/>
      <c r="F64" s="259"/>
      <c r="G64" s="259"/>
      <c r="H64" s="259"/>
      <c r="I64" s="252"/>
      <c r="J64" s="77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DI64" s="6"/>
      <c r="DJ64" s="7"/>
      <c r="DL64" s="92"/>
      <c r="DM64" s="6"/>
      <c r="DN64" s="195"/>
      <c r="DO64" s="195"/>
      <c r="DP64" s="195"/>
      <c r="DQ64" s="195"/>
      <c r="DR64" s="195"/>
      <c r="DS64" s="195"/>
      <c r="DT64" s="195"/>
      <c r="DU64" s="195"/>
      <c r="DV64" s="195"/>
      <c r="DW64" s="195"/>
      <c r="DX64" s="195"/>
      <c r="DY64" s="195"/>
      <c r="DZ64" s="195"/>
      <c r="EA64" s="93"/>
    </row>
    <row r="65" spans="2:131" ht="14.25" customHeight="1" x14ac:dyDescent="0.2">
      <c r="C65" s="259"/>
      <c r="D65" s="259"/>
      <c r="E65" s="259"/>
      <c r="F65" s="259"/>
      <c r="G65" s="259"/>
      <c r="H65" s="259"/>
      <c r="I65" s="252"/>
      <c r="J65" s="77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CI65" s="219" t="s">
        <v>223</v>
      </c>
      <c r="CJ65" s="219"/>
      <c r="CK65" s="219"/>
      <c r="CL65" s="219"/>
      <c r="CM65" s="219"/>
      <c r="CN65" s="219"/>
      <c r="CO65" s="219"/>
      <c r="CP65" s="219"/>
      <c r="CQ65" s="219"/>
      <c r="CR65" s="219"/>
      <c r="CS65" s="219"/>
      <c r="CT65" s="219"/>
      <c r="CU65" s="219"/>
      <c r="CV65" s="219"/>
      <c r="CW65" s="219"/>
      <c r="CX65" s="219"/>
      <c r="CY65" s="219"/>
      <c r="CZ65" s="221">
        <f>'Base de Dados'!P3</f>
        <v>1.3</v>
      </c>
      <c r="DA65" s="222"/>
      <c r="DB65" s="222"/>
      <c r="DC65" s="222"/>
      <c r="DD65" s="222"/>
      <c r="DE65" s="222"/>
      <c r="DF65" s="222"/>
      <c r="DG65" s="222"/>
      <c r="DI65" s="6"/>
      <c r="DJ65" s="7"/>
      <c r="DL65" s="92"/>
      <c r="DN65" s="195" t="str">
        <f t="shared" ref="DN65" si="8">IF(AZ213=0,"NA",AZ213)</f>
        <v>-</v>
      </c>
      <c r="DO65" s="195"/>
      <c r="DP65" s="195"/>
      <c r="DQ65" s="195"/>
      <c r="DR65" s="195"/>
      <c r="DS65" s="195"/>
      <c r="DT65" s="195"/>
      <c r="DU65" s="195"/>
      <c r="DV65" s="195"/>
      <c r="DW65" s="195"/>
      <c r="DX65" s="195"/>
      <c r="DY65" s="195"/>
      <c r="DZ65" s="195"/>
      <c r="EA65" s="93"/>
    </row>
    <row r="66" spans="2:131" ht="14.25" customHeight="1" x14ac:dyDescent="0.2">
      <c r="C66" s="260">
        <f>ROUND(C60*(I62+1),1)</f>
        <v>0</v>
      </c>
      <c r="D66" s="260"/>
      <c r="E66" s="260"/>
      <c r="F66" s="260"/>
      <c r="G66" s="260"/>
      <c r="H66" s="260"/>
      <c r="I66" s="77"/>
      <c r="J66" s="77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CI66" s="220"/>
      <c r="CJ66" s="220"/>
      <c r="CK66" s="220"/>
      <c r="CL66" s="220"/>
      <c r="CM66" s="220"/>
      <c r="CN66" s="220"/>
      <c r="CO66" s="220"/>
      <c r="CP66" s="220"/>
      <c r="CQ66" s="220"/>
      <c r="CR66" s="220"/>
      <c r="CS66" s="220"/>
      <c r="CT66" s="220"/>
      <c r="CU66" s="220"/>
      <c r="CV66" s="220"/>
      <c r="CW66" s="220"/>
      <c r="CX66" s="220"/>
      <c r="CY66" s="220"/>
      <c r="CZ66" s="223"/>
      <c r="DA66" s="224"/>
      <c r="DB66" s="224"/>
      <c r="DC66" s="224"/>
      <c r="DD66" s="224"/>
      <c r="DE66" s="224"/>
      <c r="DF66" s="224"/>
      <c r="DG66" s="224"/>
      <c r="DI66" s="6"/>
      <c r="DJ66" s="7"/>
      <c r="DL66" s="92"/>
      <c r="DN66" s="195"/>
      <c r="DO66" s="195"/>
      <c r="DP66" s="195"/>
      <c r="DQ66" s="195"/>
      <c r="DR66" s="195"/>
      <c r="DS66" s="195"/>
      <c r="DT66" s="195"/>
      <c r="DU66" s="195"/>
      <c r="DV66" s="195"/>
      <c r="DW66" s="195"/>
      <c r="DX66" s="195"/>
      <c r="DY66" s="195"/>
      <c r="DZ66" s="195"/>
      <c r="EA66" s="93"/>
    </row>
    <row r="67" spans="2:131" ht="14.25" customHeight="1" thickBot="1" x14ac:dyDescent="0.25">
      <c r="C67" s="260"/>
      <c r="D67" s="260"/>
      <c r="E67" s="260"/>
      <c r="F67" s="260"/>
      <c r="G67" s="260"/>
      <c r="H67" s="260"/>
      <c r="I67" s="77"/>
      <c r="J67" s="77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CI67" s="220"/>
      <c r="CJ67" s="220"/>
      <c r="CK67" s="220"/>
      <c r="CL67" s="220"/>
      <c r="CM67" s="220"/>
      <c r="CN67" s="220"/>
      <c r="CO67" s="220"/>
      <c r="CP67" s="220"/>
      <c r="CQ67" s="220"/>
      <c r="CR67" s="220"/>
      <c r="CS67" s="220"/>
      <c r="CT67" s="220"/>
      <c r="CU67" s="220"/>
      <c r="CV67" s="220"/>
      <c r="CW67" s="220"/>
      <c r="CX67" s="220"/>
      <c r="CY67" s="220"/>
      <c r="CZ67" s="225"/>
      <c r="DA67" s="226"/>
      <c r="DB67" s="226"/>
      <c r="DC67" s="226"/>
      <c r="DD67" s="226"/>
      <c r="DE67" s="226"/>
      <c r="DF67" s="226"/>
      <c r="DG67" s="226"/>
      <c r="DJ67" s="7"/>
      <c r="DL67" s="92"/>
      <c r="DN67" s="195"/>
      <c r="DO67" s="195"/>
      <c r="DP67" s="195"/>
      <c r="DQ67" s="195"/>
      <c r="DR67" s="195"/>
      <c r="DS67" s="195"/>
      <c r="DT67" s="195"/>
      <c r="DU67" s="195"/>
      <c r="DV67" s="195"/>
      <c r="DW67" s="195"/>
      <c r="DX67" s="195"/>
      <c r="DY67" s="195"/>
      <c r="DZ67" s="195"/>
      <c r="EA67" s="93"/>
    </row>
    <row r="68" spans="2:131" ht="14.25" customHeight="1" thickBot="1" x14ac:dyDescent="0.25">
      <c r="K68" s="262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CI68" s="217" t="s">
        <v>222</v>
      </c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21">
        <v>2.5</v>
      </c>
      <c r="DA68" s="222"/>
      <c r="DB68" s="222"/>
      <c r="DC68" s="222"/>
      <c r="DD68" s="222"/>
      <c r="DE68" s="222"/>
      <c r="DF68" s="222"/>
      <c r="DG68" s="222"/>
      <c r="DJ68" s="7"/>
      <c r="DL68" s="96" t="s">
        <v>114</v>
      </c>
      <c r="DM68" s="94"/>
      <c r="DN68" s="94"/>
      <c r="DO68" s="94"/>
      <c r="DP68" s="94"/>
      <c r="DQ68" s="94"/>
      <c r="DR68" s="94"/>
      <c r="DS68" s="94"/>
      <c r="DT68" s="94"/>
      <c r="DU68" s="94"/>
      <c r="DV68" s="94"/>
      <c r="DW68" s="94"/>
      <c r="DX68" s="94"/>
      <c r="DY68" s="94"/>
      <c r="DZ68" s="94"/>
      <c r="EA68" s="95"/>
    </row>
    <row r="69" spans="2:131" ht="14.25" customHeight="1" thickTop="1" x14ac:dyDescent="0.2">
      <c r="C69" s="535" t="s">
        <v>140</v>
      </c>
      <c r="D69" s="536"/>
      <c r="E69" s="536"/>
      <c r="F69" s="536"/>
      <c r="G69" s="536"/>
      <c r="H69" s="536"/>
      <c r="I69" s="536"/>
      <c r="J69" s="537"/>
      <c r="K69" s="262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23"/>
      <c r="DA69" s="224"/>
      <c r="DB69" s="224"/>
      <c r="DC69" s="224"/>
      <c r="DD69" s="224"/>
      <c r="DE69" s="224"/>
      <c r="DF69" s="224"/>
      <c r="DG69" s="224"/>
      <c r="DJ69" s="7"/>
    </row>
    <row r="70" spans="2:131" ht="14.25" customHeight="1" thickBot="1" x14ac:dyDescent="0.25">
      <c r="C70" s="538"/>
      <c r="D70" s="539"/>
      <c r="E70" s="539"/>
      <c r="F70" s="539"/>
      <c r="G70" s="539"/>
      <c r="H70" s="539"/>
      <c r="I70" s="539"/>
      <c r="J70" s="540"/>
      <c r="K70" s="262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CI70" s="218"/>
      <c r="CJ70" s="218"/>
      <c r="CK70" s="218"/>
      <c r="CL70" s="218"/>
      <c r="CM70" s="218"/>
      <c r="CN70" s="218"/>
      <c r="CO70" s="218"/>
      <c r="CP70" s="218"/>
      <c r="CQ70" s="218"/>
      <c r="CR70" s="218"/>
      <c r="CS70" s="218"/>
      <c r="CT70" s="218"/>
      <c r="CU70" s="218"/>
      <c r="CV70" s="218"/>
      <c r="CW70" s="218"/>
      <c r="CX70" s="218"/>
      <c r="CY70" s="218"/>
      <c r="CZ70" s="225"/>
      <c r="DA70" s="226"/>
      <c r="DB70" s="226"/>
      <c r="DC70" s="226"/>
      <c r="DD70" s="226"/>
      <c r="DE70" s="226"/>
      <c r="DF70" s="226"/>
      <c r="DG70" s="226"/>
      <c r="DJ70" s="7"/>
      <c r="DL70" s="69"/>
      <c r="DM70" s="69"/>
      <c r="DN70" s="69"/>
      <c r="DO70" s="69"/>
      <c r="DP70" s="69"/>
      <c r="DQ70" s="69"/>
      <c r="DR70" s="69"/>
      <c r="DS70" s="69"/>
      <c r="DT70" s="69"/>
      <c r="DU70" s="69"/>
    </row>
    <row r="71" spans="2:131" ht="14.25" customHeight="1" thickTop="1" x14ac:dyDescent="0.2">
      <c r="B71" s="72"/>
      <c r="C71" s="541" t="s">
        <v>209</v>
      </c>
      <c r="D71" s="542"/>
      <c r="E71" s="542"/>
      <c r="F71" s="542"/>
      <c r="G71" s="542"/>
      <c r="H71" s="542"/>
      <c r="I71" s="542"/>
      <c r="J71" s="543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DJ71" s="7"/>
      <c r="DL71" s="69"/>
      <c r="DM71" s="69"/>
      <c r="DN71" s="69"/>
      <c r="DO71" s="69"/>
      <c r="DP71" s="69"/>
      <c r="DQ71" s="69"/>
      <c r="DR71" s="69"/>
      <c r="DS71" s="69"/>
      <c r="DT71" s="69"/>
      <c r="DU71" s="69"/>
    </row>
    <row r="72" spans="2:131" ht="14.25" customHeight="1" x14ac:dyDescent="0.2">
      <c r="C72" s="544"/>
      <c r="D72" s="545"/>
      <c r="E72" s="545"/>
      <c r="F72" s="545"/>
      <c r="G72" s="545"/>
      <c r="H72" s="545"/>
      <c r="I72" s="545"/>
      <c r="J72" s="546"/>
      <c r="N72" s="5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CH72" s="6"/>
      <c r="CI72" s="217" t="s">
        <v>66</v>
      </c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J72" s="7"/>
      <c r="DL72" s="69"/>
      <c r="DM72" s="69"/>
      <c r="DN72"/>
      <c r="DO72"/>
      <c r="DP72"/>
      <c r="DQ72"/>
      <c r="DR72" s="69"/>
      <c r="DS72" s="69"/>
      <c r="DT72" s="69"/>
      <c r="DU72" s="69"/>
    </row>
    <row r="73" spans="2:131" ht="14.25" customHeight="1" x14ac:dyDescent="0.2">
      <c r="C73" s="544"/>
      <c r="D73" s="545"/>
      <c r="E73" s="545"/>
      <c r="F73" s="545"/>
      <c r="G73" s="545"/>
      <c r="H73" s="545"/>
      <c r="I73" s="545"/>
      <c r="J73" s="546"/>
      <c r="N73" s="5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CH73" s="6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J73" s="7"/>
      <c r="DL73" s="69"/>
      <c r="DM73" s="69"/>
      <c r="DN73"/>
      <c r="DO73"/>
      <c r="DP73"/>
      <c r="DQ73"/>
      <c r="DR73" s="69"/>
      <c r="DS73" s="69"/>
      <c r="DT73" s="69"/>
      <c r="DU73" s="69"/>
    </row>
    <row r="74" spans="2:131" ht="14.25" customHeight="1" thickBot="1" x14ac:dyDescent="0.25">
      <c r="C74" s="544"/>
      <c r="D74" s="545"/>
      <c r="E74" s="545"/>
      <c r="F74" s="545"/>
      <c r="G74" s="545"/>
      <c r="H74" s="545"/>
      <c r="I74" s="545"/>
      <c r="J74" s="546"/>
      <c r="N74" s="5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X74" s="134"/>
      <c r="BY74" s="134"/>
      <c r="BZ74" s="134"/>
      <c r="CA74" s="134"/>
      <c r="CB74" s="134"/>
      <c r="CC74" s="134"/>
      <c r="CD74" s="134"/>
      <c r="CE74" s="134"/>
      <c r="CF74" s="134"/>
      <c r="CG74" s="6"/>
      <c r="CH74" s="6"/>
      <c r="CI74" s="218"/>
      <c r="CJ74" s="218"/>
      <c r="CK74" s="218"/>
      <c r="CL74" s="218"/>
      <c r="CM74" s="218"/>
      <c r="CN74" s="218"/>
      <c r="CO74" s="218"/>
      <c r="CP74" s="218"/>
      <c r="CQ74" s="218"/>
      <c r="CR74" s="218"/>
      <c r="CS74" s="218"/>
      <c r="CT74" s="218"/>
      <c r="CU74" s="218"/>
      <c r="CV74" s="218"/>
      <c r="CW74" s="218"/>
      <c r="CX74" s="218"/>
      <c r="CY74" s="218"/>
      <c r="CZ74" s="218"/>
      <c r="DA74" s="218"/>
      <c r="DB74" s="218"/>
      <c r="DC74" s="218"/>
      <c r="DD74" s="218"/>
      <c r="DE74" s="218"/>
      <c r="DF74" s="218"/>
      <c r="DG74" s="218"/>
      <c r="DH74" s="218"/>
      <c r="DJ74" s="7"/>
      <c r="DL74" s="69"/>
      <c r="DM74" s="69"/>
      <c r="DN74"/>
      <c r="DO74"/>
      <c r="DP74"/>
      <c r="DQ74"/>
      <c r="DR74" s="69"/>
      <c r="DS74" s="69"/>
      <c r="DT74" s="69"/>
      <c r="DU74" s="69"/>
    </row>
    <row r="75" spans="2:131" ht="14.25" customHeight="1" thickBot="1" x14ac:dyDescent="0.25">
      <c r="C75" s="547"/>
      <c r="D75" s="548"/>
      <c r="E75" s="548"/>
      <c r="F75" s="548"/>
      <c r="G75" s="548"/>
      <c r="H75" s="548"/>
      <c r="I75" s="548"/>
      <c r="J75" s="549"/>
      <c r="N75" s="5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Z75" s="135"/>
      <c r="CA75" s="135"/>
      <c r="CB75" s="135"/>
      <c r="CC75" s="135"/>
      <c r="CD75" s="135"/>
      <c r="CE75" s="135"/>
      <c r="CF75" s="135"/>
      <c r="CG75" s="6"/>
      <c r="CH75" s="6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J75" s="7"/>
      <c r="DL75" s="69"/>
      <c r="DM75" s="69"/>
      <c r="DN75"/>
      <c r="DO75"/>
      <c r="DP75"/>
      <c r="DQ75"/>
      <c r="DR75" s="69"/>
      <c r="DS75" s="69"/>
      <c r="DT75" s="69"/>
      <c r="DU75" s="69"/>
    </row>
    <row r="76" spans="2:131" ht="14.25" customHeight="1" thickTop="1" x14ac:dyDescent="0.2">
      <c r="N76" s="5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Z76" s="6"/>
      <c r="CA76" s="6"/>
      <c r="CB76" s="6"/>
      <c r="CC76" s="6"/>
      <c r="CD76" s="6"/>
      <c r="CE76" s="6"/>
      <c r="CF76" s="6"/>
      <c r="CG76" s="6"/>
      <c r="CH76" s="6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J76" s="7"/>
      <c r="DL76" s="69"/>
      <c r="DM76" s="69"/>
      <c r="DN76"/>
      <c r="DO76"/>
      <c r="DP76"/>
      <c r="DQ76"/>
      <c r="DR76" s="69"/>
      <c r="DS76" s="69"/>
      <c r="DT76" s="69"/>
      <c r="DU76" s="69"/>
    </row>
    <row r="77" spans="2:131" ht="14.25" customHeight="1" thickBot="1" x14ac:dyDescent="0.25">
      <c r="N77" s="5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Z77" s="6"/>
      <c r="CA77" s="6"/>
      <c r="CB77" s="6"/>
      <c r="CC77" s="6"/>
      <c r="CD77" s="6"/>
      <c r="CE77" s="6"/>
      <c r="CF77" s="6"/>
      <c r="CG77" s="6"/>
      <c r="CH77" s="6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J77" s="7"/>
      <c r="DL77" s="69"/>
      <c r="DM77" s="69"/>
      <c r="DN77"/>
      <c r="DO77"/>
      <c r="DP77"/>
      <c r="DQ77"/>
      <c r="DR77" s="69"/>
      <c r="DS77" s="69"/>
      <c r="DT77" s="69"/>
      <c r="DU77" s="69"/>
    </row>
    <row r="78" spans="2:131" ht="14.25" customHeight="1" thickTop="1" x14ac:dyDescent="0.2">
      <c r="C78" s="301" t="s">
        <v>97</v>
      </c>
      <c r="D78" s="302"/>
      <c r="E78" s="302"/>
      <c r="F78" s="302"/>
      <c r="G78" s="302"/>
      <c r="H78" s="302"/>
      <c r="I78" s="302"/>
      <c r="J78" s="303"/>
      <c r="N78" s="5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Z78" s="6"/>
      <c r="CA78" s="6"/>
      <c r="CB78" s="6"/>
      <c r="CC78" s="6"/>
      <c r="CD78" s="6"/>
      <c r="CE78" s="6"/>
      <c r="CF78" s="6"/>
      <c r="CG78" s="6"/>
      <c r="CH78" s="6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J78" s="7"/>
      <c r="DL78" s="69"/>
      <c r="DM78" s="69"/>
      <c r="DN78"/>
      <c r="DO78"/>
      <c r="DP78"/>
      <c r="DQ78"/>
      <c r="DR78" s="69"/>
      <c r="DS78" s="69"/>
      <c r="DT78" s="69"/>
      <c r="DU78" s="69"/>
    </row>
    <row r="79" spans="2:131" ht="14.25" customHeight="1" x14ac:dyDescent="0.2">
      <c r="C79" s="304"/>
      <c r="D79" s="305"/>
      <c r="E79" s="305"/>
      <c r="F79" s="305"/>
      <c r="G79" s="305"/>
      <c r="H79" s="305"/>
      <c r="I79" s="305"/>
      <c r="J79" s="306"/>
      <c r="N79" s="5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Z79" s="6"/>
      <c r="CA79" s="6"/>
      <c r="CB79" s="6"/>
      <c r="CC79" s="6"/>
      <c r="CD79" s="6"/>
      <c r="CE79" s="6"/>
      <c r="CF79" s="6"/>
      <c r="CG79" s="6"/>
      <c r="CH79" s="6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J79" s="7"/>
      <c r="DL79" s="69"/>
      <c r="DM79" s="69"/>
      <c r="DN79"/>
      <c r="DO79"/>
      <c r="DP79"/>
      <c r="DQ79"/>
      <c r="DR79" s="69"/>
      <c r="DS79" s="69"/>
      <c r="DT79" s="69"/>
      <c r="DU79" s="69"/>
    </row>
    <row r="80" spans="2:131" ht="14.25" customHeight="1" x14ac:dyDescent="0.2">
      <c r="C80" s="132"/>
      <c r="D80" s="80"/>
      <c r="E80" s="80"/>
      <c r="F80" s="6"/>
      <c r="G80" s="6"/>
      <c r="H80" s="6"/>
      <c r="I80" s="80"/>
      <c r="J80" s="93"/>
      <c r="N80" s="5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J80" s="7"/>
      <c r="DL80" s="69"/>
      <c r="DM80" s="69"/>
      <c r="DN80"/>
      <c r="DO80"/>
      <c r="DP80"/>
      <c r="DQ80"/>
      <c r="DR80" s="69"/>
      <c r="DS80" s="69"/>
      <c r="DT80" s="69"/>
      <c r="DU80" s="69"/>
    </row>
    <row r="81" spans="3:125" ht="14.25" customHeight="1" x14ac:dyDescent="0.2">
      <c r="C81" s="132"/>
      <c r="D81" s="556" t="s">
        <v>92</v>
      </c>
      <c r="E81" s="557"/>
      <c r="F81" s="557"/>
      <c r="G81" s="557"/>
      <c r="H81" s="557"/>
      <c r="I81" s="558"/>
      <c r="J81" s="93"/>
      <c r="N81" s="5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CH81" s="6"/>
      <c r="CI81" s="203" t="s">
        <v>64</v>
      </c>
      <c r="CJ81" s="203"/>
      <c r="CK81" s="203"/>
      <c r="CL81" s="203"/>
      <c r="CM81" s="203"/>
      <c r="CN81" s="203"/>
      <c r="CO81" s="205">
        <f>(((C28/1000)*(C33/1000)*7.85))*1000</f>
        <v>0</v>
      </c>
      <c r="CP81" s="206"/>
      <c r="CQ81" s="206"/>
      <c r="CR81" s="206"/>
      <c r="CS81" s="206"/>
      <c r="CT81" s="206"/>
      <c r="CU81" s="206"/>
      <c r="CV81" s="206"/>
      <c r="CW81" s="206"/>
      <c r="CX81" s="206"/>
      <c r="CY81" s="206"/>
      <c r="CZ81" s="6"/>
      <c r="DA81" s="6"/>
      <c r="DB81" s="6"/>
      <c r="DC81" s="6"/>
      <c r="DD81" s="6"/>
      <c r="DE81" s="6"/>
      <c r="DF81" s="6"/>
      <c r="DG81" s="6"/>
      <c r="DH81" s="6"/>
      <c r="DJ81" s="7"/>
      <c r="DL81" s="69"/>
      <c r="DM81" s="69"/>
      <c r="DN81"/>
      <c r="DO81"/>
      <c r="DP81"/>
      <c r="DQ81"/>
      <c r="DR81" s="69"/>
      <c r="DS81" s="69"/>
      <c r="DT81" s="69"/>
      <c r="DU81" s="69"/>
    </row>
    <row r="82" spans="3:125" ht="14.25" customHeight="1" x14ac:dyDescent="0.2">
      <c r="C82" s="132"/>
      <c r="D82" s="559"/>
      <c r="E82" s="560"/>
      <c r="F82" s="560"/>
      <c r="G82" s="560"/>
      <c r="H82" s="560"/>
      <c r="I82" s="561"/>
      <c r="J82" s="93"/>
      <c r="N82" s="5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CH82" s="6"/>
      <c r="CI82" s="203"/>
      <c r="CJ82" s="203"/>
      <c r="CK82" s="203"/>
      <c r="CL82" s="203"/>
      <c r="CM82" s="203"/>
      <c r="CN82" s="203"/>
      <c r="CO82" s="205"/>
      <c r="CP82" s="206"/>
      <c r="CQ82" s="206"/>
      <c r="CR82" s="206"/>
      <c r="CS82" s="206"/>
      <c r="CT82" s="206"/>
      <c r="CU82" s="206"/>
      <c r="CV82" s="206"/>
      <c r="CW82" s="206"/>
      <c r="CX82" s="206"/>
      <c r="CY82" s="206"/>
      <c r="CZ82" s="6"/>
      <c r="DA82" s="6"/>
      <c r="DB82" s="6"/>
      <c r="DC82" s="6"/>
      <c r="DD82" s="6"/>
      <c r="DE82" s="6"/>
      <c r="DF82" s="6"/>
      <c r="DG82" s="6"/>
      <c r="DH82" s="6"/>
      <c r="DJ82" s="7"/>
      <c r="DL82" s="69"/>
      <c r="DM82" s="69"/>
      <c r="DN82"/>
      <c r="DO82"/>
      <c r="DP82"/>
      <c r="DQ82"/>
      <c r="DR82" s="69"/>
      <c r="DS82" s="69"/>
      <c r="DT82" s="69"/>
      <c r="DU82" s="69"/>
    </row>
    <row r="83" spans="3:125" ht="14.25" customHeight="1" thickBot="1" x14ac:dyDescent="0.25">
      <c r="C83" s="132"/>
      <c r="D83" s="80"/>
      <c r="E83" s="80"/>
      <c r="F83" s="6"/>
      <c r="G83" s="6"/>
      <c r="H83" s="6"/>
      <c r="I83" s="80"/>
      <c r="J83" s="93"/>
      <c r="K83" s="77" t="s">
        <v>0</v>
      </c>
      <c r="N83" s="5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CH83" s="6"/>
      <c r="CI83" s="203"/>
      <c r="CJ83" s="203"/>
      <c r="CK83" s="203"/>
      <c r="CL83" s="203"/>
      <c r="CM83" s="203"/>
      <c r="CN83" s="203"/>
      <c r="CO83" s="205"/>
      <c r="CP83" s="206"/>
      <c r="CQ83" s="206"/>
      <c r="CR83" s="206"/>
      <c r="CS83" s="206"/>
      <c r="CT83" s="206"/>
      <c r="CU83" s="206"/>
      <c r="CV83" s="206"/>
      <c r="CW83" s="206"/>
      <c r="CX83" s="206"/>
      <c r="CY83" s="206"/>
      <c r="CZ83" s="6"/>
      <c r="DA83" s="6"/>
      <c r="DB83" s="6"/>
      <c r="DC83" s="6"/>
      <c r="DD83" s="6"/>
      <c r="DE83" s="6"/>
      <c r="DF83" s="6"/>
      <c r="DG83" s="6"/>
      <c r="DH83" s="6"/>
      <c r="DJ83" s="7"/>
      <c r="DL83" s="69"/>
      <c r="DM83" s="69"/>
      <c r="DN83"/>
      <c r="DO83"/>
      <c r="DP83"/>
      <c r="DQ83"/>
      <c r="DR83" s="69"/>
      <c r="DS83" s="69"/>
      <c r="DT83" s="69"/>
      <c r="DU83" s="69"/>
    </row>
    <row r="84" spans="3:125" ht="14.25" customHeight="1" x14ac:dyDescent="0.2">
      <c r="C84" s="132"/>
      <c r="D84" s="556" t="s">
        <v>95</v>
      </c>
      <c r="E84" s="557"/>
      <c r="F84" s="557"/>
      <c r="G84" s="557"/>
      <c r="H84" s="557"/>
      <c r="I84" s="558"/>
      <c r="J84" s="93"/>
      <c r="K84" s="77" t="s">
        <v>0</v>
      </c>
      <c r="N84" s="5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CH84" s="6"/>
      <c r="CI84" s="203" t="s">
        <v>65</v>
      </c>
      <c r="CJ84" s="203"/>
      <c r="CK84" s="203"/>
      <c r="CL84" s="203"/>
      <c r="CM84" s="203"/>
      <c r="CN84" s="203"/>
      <c r="CO84" s="203"/>
      <c r="CP84" s="203"/>
      <c r="CQ84" s="203"/>
      <c r="CR84" s="203"/>
      <c r="CS84" s="203"/>
      <c r="CT84" s="203"/>
      <c r="CU84" s="207">
        <f>C28</f>
        <v>0</v>
      </c>
      <c r="CV84" s="208"/>
      <c r="CW84" s="208"/>
      <c r="CX84" s="208"/>
      <c r="CY84" s="208"/>
      <c r="CZ84" s="208"/>
      <c r="DA84" s="208"/>
      <c r="DB84" s="208"/>
      <c r="DC84" s="6"/>
      <c r="DD84" s="6"/>
      <c r="DE84" s="6"/>
      <c r="DF84" s="6"/>
      <c r="DG84" s="6"/>
      <c r="DH84" s="6"/>
      <c r="DJ84" s="7"/>
      <c r="DL84" s="69"/>
      <c r="DM84" s="69"/>
      <c r="DN84"/>
      <c r="DO84"/>
      <c r="DP84"/>
      <c r="DQ84"/>
      <c r="DR84" s="69"/>
      <c r="DS84" s="69"/>
      <c r="DT84" s="69"/>
      <c r="DU84" s="69"/>
    </row>
    <row r="85" spans="3:125" ht="14.25" customHeight="1" x14ac:dyDescent="0.2">
      <c r="C85" s="132"/>
      <c r="D85" s="559"/>
      <c r="E85" s="560"/>
      <c r="F85" s="560"/>
      <c r="G85" s="560"/>
      <c r="H85" s="560"/>
      <c r="I85" s="561"/>
      <c r="J85" s="93"/>
      <c r="K85" s="77" t="s">
        <v>0</v>
      </c>
      <c r="N85" s="5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CH85" s="6"/>
      <c r="CI85" s="203"/>
      <c r="CJ85" s="203"/>
      <c r="CK85" s="203"/>
      <c r="CL85" s="203"/>
      <c r="CM85" s="203"/>
      <c r="CN85" s="203"/>
      <c r="CO85" s="203"/>
      <c r="CP85" s="203"/>
      <c r="CQ85" s="203"/>
      <c r="CR85" s="203"/>
      <c r="CS85" s="203"/>
      <c r="CT85" s="203"/>
      <c r="CU85" s="209"/>
      <c r="CV85" s="210"/>
      <c r="CW85" s="210"/>
      <c r="CX85" s="210"/>
      <c r="CY85" s="210"/>
      <c r="CZ85" s="210"/>
      <c r="DA85" s="210"/>
      <c r="DB85" s="210"/>
      <c r="DC85" s="6"/>
      <c r="DD85" s="6"/>
      <c r="DE85" s="6"/>
      <c r="DF85" s="6"/>
      <c r="DG85" s="6"/>
      <c r="DH85" s="6"/>
      <c r="DJ85" s="7"/>
      <c r="DL85" s="69"/>
      <c r="DM85" s="69"/>
      <c r="DN85"/>
      <c r="DO85"/>
      <c r="DP85"/>
      <c r="DQ85"/>
      <c r="DR85" s="69"/>
      <c r="DS85" s="69"/>
      <c r="DT85" s="69"/>
      <c r="DU85" s="69"/>
    </row>
    <row r="86" spans="3:125" ht="14.25" customHeight="1" thickBot="1" x14ac:dyDescent="0.25">
      <c r="C86" s="132"/>
      <c r="D86" s="80"/>
      <c r="E86" s="80"/>
      <c r="F86" s="6"/>
      <c r="G86" s="6"/>
      <c r="H86" s="6"/>
      <c r="I86" s="80"/>
      <c r="J86" s="93"/>
      <c r="K86" s="77" t="s">
        <v>0</v>
      </c>
      <c r="N86" s="5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CH86" s="6"/>
      <c r="CI86" s="203"/>
      <c r="CJ86" s="203"/>
      <c r="CK86" s="203"/>
      <c r="CL86" s="203"/>
      <c r="CM86" s="203"/>
      <c r="CN86" s="203"/>
      <c r="CO86" s="203"/>
      <c r="CP86" s="203"/>
      <c r="CQ86" s="203"/>
      <c r="CR86" s="203"/>
      <c r="CS86" s="203"/>
      <c r="CT86" s="203"/>
      <c r="CU86" s="211"/>
      <c r="CV86" s="212"/>
      <c r="CW86" s="212"/>
      <c r="CX86" s="212"/>
      <c r="CY86" s="212"/>
      <c r="CZ86" s="212"/>
      <c r="DA86" s="212"/>
      <c r="DB86" s="212"/>
      <c r="DC86" s="6"/>
      <c r="DD86" s="6"/>
      <c r="DE86" s="6"/>
      <c r="DF86" s="6"/>
      <c r="DG86" s="6"/>
      <c r="DH86" s="6"/>
      <c r="DJ86" s="7"/>
      <c r="DL86" s="69"/>
      <c r="DM86" s="69"/>
      <c r="DN86"/>
      <c r="DO86"/>
      <c r="DP86"/>
      <c r="DQ86"/>
      <c r="DR86" s="69"/>
      <c r="DS86" s="69"/>
      <c r="DT86" s="69"/>
      <c r="DU86" s="69"/>
    </row>
    <row r="87" spans="3:125" ht="14.25" customHeight="1" x14ac:dyDescent="0.2">
      <c r="C87" s="132"/>
      <c r="D87" s="556" t="s">
        <v>93</v>
      </c>
      <c r="E87" s="557"/>
      <c r="F87" s="557"/>
      <c r="G87" s="557"/>
      <c r="H87" s="557"/>
      <c r="I87" s="558"/>
      <c r="J87" s="93"/>
      <c r="K87" s="77" t="s">
        <v>0</v>
      </c>
      <c r="N87" s="5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7"/>
      <c r="DL87" s="69"/>
      <c r="DM87" s="69"/>
      <c r="DN87"/>
      <c r="DO87"/>
      <c r="DP87"/>
      <c r="DQ87"/>
      <c r="DR87" s="69"/>
      <c r="DS87" s="69"/>
      <c r="DT87" s="69"/>
      <c r="DU87" s="69"/>
    </row>
    <row r="88" spans="3:125" ht="14.25" customHeight="1" x14ac:dyDescent="0.2">
      <c r="C88" s="132"/>
      <c r="D88" s="559"/>
      <c r="E88" s="560"/>
      <c r="F88" s="560"/>
      <c r="G88" s="560"/>
      <c r="H88" s="560"/>
      <c r="I88" s="561"/>
      <c r="J88" s="93"/>
      <c r="K88" s="77" t="s">
        <v>0</v>
      </c>
      <c r="N88" s="573" t="s">
        <v>142</v>
      </c>
      <c r="O88" s="574"/>
      <c r="P88" s="574"/>
      <c r="Q88" s="574"/>
      <c r="R88" s="574"/>
      <c r="S88" s="574"/>
      <c r="T88" s="574"/>
      <c r="U88" s="574"/>
      <c r="V88" s="574"/>
      <c r="W88" s="574"/>
      <c r="X88" s="574"/>
      <c r="Y88" s="574"/>
      <c r="Z88" s="574"/>
      <c r="AA88" s="574"/>
      <c r="AB88" s="574"/>
      <c r="AC88" s="574"/>
      <c r="AD88" s="574"/>
      <c r="AE88" s="574"/>
      <c r="AF88" s="574"/>
      <c r="AG88" s="574"/>
      <c r="AH88" s="574"/>
      <c r="AI88" s="574"/>
      <c r="AJ88" s="574"/>
      <c r="AK88" s="574"/>
      <c r="AL88" s="574"/>
      <c r="AM88" s="574"/>
      <c r="AN88" s="574"/>
      <c r="AO88" s="574"/>
      <c r="AP88" s="574"/>
      <c r="AQ88" s="574"/>
      <c r="AR88" s="574"/>
      <c r="AS88" s="574"/>
      <c r="AT88" s="574"/>
      <c r="AU88" s="574"/>
      <c r="AV88" s="574"/>
      <c r="AW88" s="574"/>
      <c r="AX88" s="574"/>
      <c r="AY88" s="574"/>
      <c r="AZ88" s="574"/>
      <c r="BA88" s="574"/>
      <c r="BB88" s="574"/>
      <c r="BC88" s="574"/>
      <c r="BD88" s="574"/>
      <c r="BE88" s="574"/>
      <c r="BF88" s="574"/>
      <c r="BG88" s="574"/>
      <c r="BH88" s="574"/>
      <c r="BI88" s="574"/>
      <c r="BJ88" s="574"/>
      <c r="BK88" s="574"/>
      <c r="BL88" s="574"/>
      <c r="BM88" s="574"/>
      <c r="BN88" s="574"/>
      <c r="BO88" s="574"/>
      <c r="BP88" s="574"/>
      <c r="BQ88" s="574"/>
      <c r="BR88" s="574"/>
      <c r="BS88" s="574"/>
      <c r="BT88" s="574"/>
      <c r="BU88" s="574"/>
      <c r="BV88" s="574"/>
      <c r="BW88" s="574"/>
      <c r="BX88" s="574"/>
      <c r="BY88" s="574"/>
      <c r="BZ88" s="574"/>
      <c r="CA88" s="574"/>
      <c r="CB88" s="574"/>
      <c r="CC88" s="574"/>
      <c r="CD88" s="574"/>
      <c r="CE88" s="574"/>
      <c r="CF88" s="574"/>
      <c r="CG88" s="574"/>
      <c r="CH88" s="574"/>
      <c r="CI88" s="574"/>
      <c r="CJ88" s="574"/>
      <c r="CK88" s="574"/>
      <c r="CL88" s="574"/>
      <c r="CM88" s="574"/>
      <c r="CN88" s="574"/>
      <c r="CO88" s="574"/>
      <c r="CP88" s="574"/>
      <c r="CQ88" s="574"/>
      <c r="CR88" s="574"/>
      <c r="CS88" s="574"/>
      <c r="CT88" s="574"/>
      <c r="CU88" s="574"/>
      <c r="CV88" s="574"/>
      <c r="CW88" s="574"/>
      <c r="CX88" s="574"/>
      <c r="CY88" s="574"/>
      <c r="CZ88" s="574"/>
      <c r="DA88" s="574"/>
      <c r="DB88" s="574"/>
      <c r="DC88" s="574"/>
      <c r="DD88" s="574"/>
      <c r="DE88" s="574"/>
      <c r="DF88" s="574"/>
      <c r="DG88" s="574"/>
      <c r="DH88" s="574"/>
      <c r="DI88" s="574"/>
      <c r="DJ88" s="575"/>
      <c r="DL88" s="69"/>
      <c r="DM88" s="69"/>
      <c r="DN88"/>
      <c r="DO88"/>
      <c r="DP88"/>
      <c r="DQ88"/>
      <c r="DR88" s="69"/>
      <c r="DS88" s="69"/>
      <c r="DT88" s="69"/>
      <c r="DU88" s="69"/>
    </row>
    <row r="89" spans="3:125" ht="14.25" customHeight="1" thickBot="1" x14ac:dyDescent="0.25">
      <c r="C89" s="132"/>
      <c r="D89" s="81" t="str">
        <f>IF(CB100="RETANGULAR","QUADRADO",CB100)</f>
        <v>HEXAGONAL</v>
      </c>
      <c r="E89" s="81">
        <v>1</v>
      </c>
      <c r="F89" s="81"/>
      <c r="G89" s="82" t="str">
        <f>CB100&amp;" "&amp;CN100&amp;"/"&amp;CR100</f>
        <v>HEXAGONAL /</v>
      </c>
      <c r="H89" s="82" t="e">
        <f>IF(CB100="hexagonal",(CR100-CN100+1)*CN100+(CR100-CN100)*(0.5+(CR100-CN100)/2)+((CR100-CN100)*CN100+(CR100-CN100-1)*(0.5+(CR100-CN100-1)/2)),CN100*CR100)</f>
        <v>#VALUE!</v>
      </c>
      <c r="I89" s="81"/>
      <c r="J89" s="93"/>
      <c r="K89" s="77" t="s">
        <v>0</v>
      </c>
      <c r="N89" s="576"/>
      <c r="O89" s="577"/>
      <c r="P89" s="577"/>
      <c r="Q89" s="577"/>
      <c r="R89" s="577"/>
      <c r="S89" s="577"/>
      <c r="T89" s="577"/>
      <c r="U89" s="577"/>
      <c r="V89" s="577"/>
      <c r="W89" s="577"/>
      <c r="X89" s="577"/>
      <c r="Y89" s="577"/>
      <c r="Z89" s="577"/>
      <c r="AA89" s="577"/>
      <c r="AB89" s="577"/>
      <c r="AC89" s="577"/>
      <c r="AD89" s="577"/>
      <c r="AE89" s="577"/>
      <c r="AF89" s="577"/>
      <c r="AG89" s="577"/>
      <c r="AH89" s="577"/>
      <c r="AI89" s="577"/>
      <c r="AJ89" s="577"/>
      <c r="AK89" s="577"/>
      <c r="AL89" s="577"/>
      <c r="AM89" s="577"/>
      <c r="AN89" s="577"/>
      <c r="AO89" s="577"/>
      <c r="AP89" s="577"/>
      <c r="AQ89" s="577"/>
      <c r="AR89" s="577"/>
      <c r="AS89" s="577"/>
      <c r="AT89" s="577"/>
      <c r="AU89" s="577"/>
      <c r="AV89" s="577"/>
      <c r="AW89" s="577"/>
      <c r="AX89" s="577"/>
      <c r="AY89" s="577"/>
      <c r="AZ89" s="577"/>
      <c r="BA89" s="577"/>
      <c r="BB89" s="577"/>
      <c r="BC89" s="577"/>
      <c r="BD89" s="577"/>
      <c r="BE89" s="577"/>
      <c r="BF89" s="577"/>
      <c r="BG89" s="577"/>
      <c r="BH89" s="577"/>
      <c r="BI89" s="577"/>
      <c r="BJ89" s="577"/>
      <c r="BK89" s="577"/>
      <c r="BL89" s="577"/>
      <c r="BM89" s="577"/>
      <c r="BN89" s="577"/>
      <c r="BO89" s="577"/>
      <c r="BP89" s="577"/>
      <c r="BQ89" s="577"/>
      <c r="BR89" s="577"/>
      <c r="BS89" s="577"/>
      <c r="BT89" s="577"/>
      <c r="BU89" s="577"/>
      <c r="BV89" s="577"/>
      <c r="BW89" s="577"/>
      <c r="BX89" s="577"/>
      <c r="BY89" s="577"/>
      <c r="BZ89" s="577"/>
      <c r="CA89" s="577"/>
      <c r="CB89" s="577"/>
      <c r="CC89" s="577"/>
      <c r="CD89" s="577"/>
      <c r="CE89" s="577"/>
      <c r="CF89" s="577"/>
      <c r="CG89" s="577"/>
      <c r="CH89" s="577"/>
      <c r="CI89" s="577"/>
      <c r="CJ89" s="577"/>
      <c r="CK89" s="577"/>
      <c r="CL89" s="577"/>
      <c r="CM89" s="577"/>
      <c r="CN89" s="577"/>
      <c r="CO89" s="577"/>
      <c r="CP89" s="577"/>
      <c r="CQ89" s="577"/>
      <c r="CR89" s="577"/>
      <c r="CS89" s="577"/>
      <c r="CT89" s="577"/>
      <c r="CU89" s="577"/>
      <c r="CV89" s="577"/>
      <c r="CW89" s="577"/>
      <c r="CX89" s="577"/>
      <c r="CY89" s="577"/>
      <c r="CZ89" s="577"/>
      <c r="DA89" s="577"/>
      <c r="DB89" s="577"/>
      <c r="DC89" s="577"/>
      <c r="DD89" s="577"/>
      <c r="DE89" s="577"/>
      <c r="DF89" s="577"/>
      <c r="DG89" s="577"/>
      <c r="DH89" s="577"/>
      <c r="DI89" s="577"/>
      <c r="DJ89" s="578"/>
      <c r="DL89" s="69"/>
      <c r="DM89" s="69"/>
      <c r="DN89"/>
      <c r="DO89"/>
      <c r="DP89"/>
      <c r="DQ89"/>
      <c r="DR89" s="69"/>
      <c r="DS89" s="69"/>
      <c r="DT89" s="69"/>
      <c r="DU89" s="69"/>
    </row>
    <row r="90" spans="3:125" ht="14.25" customHeight="1" x14ac:dyDescent="0.2">
      <c r="C90" s="562" t="s">
        <v>207</v>
      </c>
      <c r="D90" s="563"/>
      <c r="E90" s="579" t="str">
        <f>IF(E89=1,"MEIO","ALTURA")</f>
        <v>MEIO</v>
      </c>
      <c r="F90" s="565"/>
      <c r="G90" s="565"/>
      <c r="H90" s="563"/>
      <c r="I90" s="565" t="s">
        <v>208</v>
      </c>
      <c r="J90" s="566"/>
      <c r="N90" s="40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41"/>
      <c r="DL90" s="69"/>
      <c r="DM90" s="69"/>
      <c r="DN90"/>
      <c r="DO90"/>
      <c r="DP90"/>
      <c r="DQ90"/>
      <c r="DR90" s="69"/>
      <c r="DS90" s="69"/>
      <c r="DT90" s="69"/>
      <c r="DU90" s="69"/>
    </row>
    <row r="91" spans="3:125" ht="14.25" customHeight="1" x14ac:dyDescent="0.2">
      <c r="C91" s="304"/>
      <c r="D91" s="564"/>
      <c r="E91" s="580"/>
      <c r="F91" s="305"/>
      <c r="G91" s="305"/>
      <c r="H91" s="564"/>
      <c r="I91" s="305"/>
      <c r="J91" s="306"/>
      <c r="N91" s="5"/>
      <c r="O91" s="344" t="s">
        <v>20</v>
      </c>
      <c r="P91" s="344"/>
      <c r="Q91" s="344"/>
      <c r="R91" s="344"/>
      <c r="S91" s="344"/>
      <c r="T91" s="344"/>
      <c r="U91" s="344"/>
      <c r="V91" s="344"/>
      <c r="W91" s="344"/>
      <c r="X91" s="344"/>
      <c r="Y91" s="344"/>
      <c r="Z91" s="344"/>
      <c r="AA91" s="344"/>
      <c r="AB91" s="344"/>
      <c r="AC91" s="17"/>
      <c r="AD91" s="17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7"/>
      <c r="DL91" s="69"/>
      <c r="DM91" s="68"/>
      <c r="DN91"/>
      <c r="DO91"/>
      <c r="DP91"/>
      <c r="DQ91"/>
      <c r="DR91" s="68"/>
      <c r="DS91" s="68"/>
      <c r="DT91" s="69"/>
      <c r="DU91" s="69"/>
    </row>
    <row r="92" spans="3:125" ht="14.25" customHeight="1" x14ac:dyDescent="0.2">
      <c r="C92" s="307"/>
      <c r="D92" s="569"/>
      <c r="E92" s="581"/>
      <c r="F92" s="308"/>
      <c r="G92" s="308"/>
      <c r="H92" s="569"/>
      <c r="I92" s="311" t="str">
        <f>IF(C92=0,"",C92)</f>
        <v/>
      </c>
      <c r="J92" s="312"/>
      <c r="N92" s="5"/>
      <c r="O92" s="344"/>
      <c r="P92" s="344"/>
      <c r="Q92" s="344"/>
      <c r="R92" s="344"/>
      <c r="S92" s="344"/>
      <c r="T92" s="344"/>
      <c r="U92" s="344"/>
      <c r="V92" s="344"/>
      <c r="W92" s="344"/>
      <c r="X92" s="344"/>
      <c r="Y92" s="344"/>
      <c r="Z92" s="344"/>
      <c r="AA92" s="344"/>
      <c r="AB92" s="344"/>
      <c r="AC92" s="17"/>
      <c r="AD92" s="17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506" t="s">
        <v>31</v>
      </c>
      <c r="BX92" s="506"/>
      <c r="BY92" s="506"/>
      <c r="BZ92" s="506"/>
      <c r="CA92" s="506"/>
      <c r="CB92" s="506"/>
      <c r="CC92" s="506"/>
      <c r="CD92" s="506"/>
      <c r="CE92" s="506"/>
      <c r="CF92" s="506"/>
      <c r="CG92" s="506"/>
      <c r="CH92" s="506"/>
      <c r="CI92" s="506"/>
      <c r="CJ92" s="506"/>
      <c r="CK92" s="506"/>
      <c r="CL92" s="506"/>
      <c r="CM92" s="506"/>
      <c r="CN92" s="506"/>
      <c r="CO92" s="506"/>
      <c r="CP92" s="506"/>
      <c r="CQ92" s="506"/>
      <c r="CR92" s="506"/>
      <c r="CS92" s="506"/>
      <c r="CT92" s="506"/>
      <c r="CU92" s="506"/>
      <c r="CV92" s="506"/>
      <c r="CW92" s="506"/>
      <c r="CX92" s="506"/>
      <c r="CY92" s="506"/>
      <c r="CZ92" s="506"/>
      <c r="DA92" s="506"/>
      <c r="DB92" s="506"/>
      <c r="DC92" s="506"/>
      <c r="DD92" s="506"/>
      <c r="DE92" s="506"/>
      <c r="DF92" s="506"/>
      <c r="DG92" s="213"/>
      <c r="DH92" s="6"/>
      <c r="DI92" s="6"/>
      <c r="DJ92" s="7"/>
      <c r="DL92" s="69"/>
      <c r="DM92" s="68"/>
      <c r="DN92"/>
      <c r="DO92"/>
      <c r="DP92"/>
      <c r="DQ92"/>
      <c r="DR92" s="68"/>
      <c r="DS92" s="68"/>
      <c r="DT92" s="69"/>
      <c r="DU92" s="69"/>
    </row>
    <row r="93" spans="3:125" ht="14.25" customHeight="1" thickBot="1" x14ac:dyDescent="0.25">
      <c r="C93" s="570"/>
      <c r="D93" s="571"/>
      <c r="E93" s="582"/>
      <c r="F93" s="567"/>
      <c r="G93" s="567"/>
      <c r="H93" s="571"/>
      <c r="I93" s="567"/>
      <c r="J93" s="568"/>
      <c r="N93" s="5"/>
      <c r="O93" s="344"/>
      <c r="P93" s="344"/>
      <c r="Q93" s="344"/>
      <c r="R93" s="344"/>
      <c r="S93" s="344"/>
      <c r="T93" s="344"/>
      <c r="U93" s="344"/>
      <c r="V93" s="344"/>
      <c r="W93" s="344"/>
      <c r="X93" s="344"/>
      <c r="Y93" s="344"/>
      <c r="Z93" s="344"/>
      <c r="AA93" s="344"/>
      <c r="AB93" s="344"/>
      <c r="AC93" s="17"/>
      <c r="AD93" s="17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365" t="s">
        <v>87</v>
      </c>
      <c r="AU93" s="365"/>
      <c r="AV93" s="365"/>
      <c r="AW93" s="365"/>
      <c r="AX93" s="365"/>
      <c r="AY93" s="365"/>
      <c r="AZ93" s="365"/>
      <c r="BA93" s="365"/>
      <c r="BB93" s="365"/>
      <c r="BC93" s="365"/>
      <c r="BD93" s="365"/>
      <c r="BE93" s="365"/>
      <c r="BF93" s="365"/>
      <c r="BG93" s="365"/>
      <c r="BH93" s="365"/>
      <c r="BI93" s="365"/>
      <c r="BJ93" s="365"/>
      <c r="BK93" s="365"/>
      <c r="BL93" s="365"/>
      <c r="BM93" s="366" t="str">
        <f>'Base de Dados'!V11</f>
        <v>F02</v>
      </c>
      <c r="BN93" s="366"/>
      <c r="BO93" s="366"/>
      <c r="BP93" s="6"/>
      <c r="BQ93" s="6"/>
      <c r="BR93" s="6"/>
      <c r="BS93" s="6"/>
      <c r="BT93" s="6"/>
      <c r="BU93" s="6"/>
      <c r="BV93" s="6"/>
      <c r="BW93" s="506"/>
      <c r="BX93" s="506"/>
      <c r="BY93" s="506"/>
      <c r="BZ93" s="506"/>
      <c r="CA93" s="506"/>
      <c r="CB93" s="506"/>
      <c r="CC93" s="506"/>
      <c r="CD93" s="506"/>
      <c r="CE93" s="506"/>
      <c r="CF93" s="506"/>
      <c r="CG93" s="506"/>
      <c r="CH93" s="506"/>
      <c r="CI93" s="506"/>
      <c r="CJ93" s="506"/>
      <c r="CK93" s="506"/>
      <c r="CL93" s="506"/>
      <c r="CM93" s="506"/>
      <c r="CN93" s="506"/>
      <c r="CO93" s="506"/>
      <c r="CP93" s="506"/>
      <c r="CQ93" s="506"/>
      <c r="CR93" s="506"/>
      <c r="CS93" s="506"/>
      <c r="CT93" s="506"/>
      <c r="CU93" s="506"/>
      <c r="CV93" s="506"/>
      <c r="CW93" s="506"/>
      <c r="CX93" s="506"/>
      <c r="CY93" s="506"/>
      <c r="CZ93" s="506"/>
      <c r="DA93" s="506"/>
      <c r="DB93" s="506"/>
      <c r="DC93" s="506"/>
      <c r="DD93" s="506"/>
      <c r="DE93" s="506"/>
      <c r="DF93" s="506"/>
      <c r="DG93" s="213"/>
      <c r="DH93" s="6"/>
      <c r="DI93" s="6"/>
      <c r="DJ93" s="7"/>
      <c r="DL93" s="69"/>
      <c r="DM93" s="68"/>
      <c r="DN93" s="68"/>
      <c r="DO93" s="68"/>
      <c r="DP93" s="68"/>
      <c r="DQ93" s="68"/>
      <c r="DR93" s="68"/>
      <c r="DS93" s="68"/>
      <c r="DT93" s="69"/>
      <c r="DU93" s="69"/>
    </row>
    <row r="94" spans="3:125" ht="14.25" customHeight="1" thickTop="1" thickBot="1" x14ac:dyDescent="0.25">
      <c r="C94" s="550" t="s">
        <v>112</v>
      </c>
      <c r="D94" s="551"/>
      <c r="E94" s="551"/>
      <c r="F94" s="551"/>
      <c r="G94" s="551"/>
      <c r="H94" s="551"/>
      <c r="I94" s="551"/>
      <c r="J94" s="552"/>
      <c r="K94" s="77" t="s">
        <v>0</v>
      </c>
      <c r="N94" s="5"/>
      <c r="O94" s="203" t="s">
        <v>18</v>
      </c>
      <c r="P94" s="203"/>
      <c r="Q94" s="203"/>
      <c r="R94" s="203"/>
      <c r="S94" s="203"/>
      <c r="T94" s="203"/>
      <c r="U94" s="203"/>
      <c r="V94" s="203"/>
      <c r="W94" s="203"/>
      <c r="X94" s="203"/>
      <c r="Y94" s="203"/>
      <c r="Z94" s="203"/>
      <c r="AA94" s="203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365"/>
      <c r="AU94" s="365"/>
      <c r="AV94" s="365"/>
      <c r="AW94" s="365"/>
      <c r="AX94" s="365"/>
      <c r="AY94" s="365"/>
      <c r="AZ94" s="365"/>
      <c r="BA94" s="365"/>
      <c r="BB94" s="365"/>
      <c r="BC94" s="365"/>
      <c r="BD94" s="365"/>
      <c r="BE94" s="365"/>
      <c r="BF94" s="365"/>
      <c r="BG94" s="365"/>
      <c r="BH94" s="365"/>
      <c r="BI94" s="365"/>
      <c r="BJ94" s="365"/>
      <c r="BK94" s="365"/>
      <c r="BL94" s="365"/>
      <c r="BM94" s="366"/>
      <c r="BN94" s="366"/>
      <c r="BO94" s="366"/>
      <c r="BP94" s="6"/>
      <c r="BQ94" s="6"/>
      <c r="BR94" s="6"/>
      <c r="BS94" s="6"/>
      <c r="BT94" s="6"/>
      <c r="BU94" s="6"/>
      <c r="BV94" s="6"/>
      <c r="BW94" s="507"/>
      <c r="BX94" s="507"/>
      <c r="BY94" s="507"/>
      <c r="BZ94" s="507"/>
      <c r="CA94" s="507"/>
      <c r="CB94" s="507"/>
      <c r="CC94" s="507"/>
      <c r="CD94" s="507"/>
      <c r="CE94" s="507"/>
      <c r="CF94" s="507"/>
      <c r="CG94" s="507"/>
      <c r="CH94" s="507"/>
      <c r="CI94" s="507"/>
      <c r="CJ94" s="507"/>
      <c r="CK94" s="507"/>
      <c r="CL94" s="507"/>
      <c r="CM94" s="507"/>
      <c r="CN94" s="507"/>
      <c r="CO94" s="507"/>
      <c r="CP94" s="507"/>
      <c r="CQ94" s="507"/>
      <c r="CR94" s="507"/>
      <c r="CS94" s="507"/>
      <c r="CT94" s="507"/>
      <c r="CU94" s="507"/>
      <c r="CV94" s="507"/>
      <c r="CW94" s="507"/>
      <c r="CX94" s="507"/>
      <c r="CY94" s="507"/>
      <c r="CZ94" s="507"/>
      <c r="DA94" s="507"/>
      <c r="DB94" s="507"/>
      <c r="DC94" s="507"/>
      <c r="DD94" s="507"/>
      <c r="DE94" s="507"/>
      <c r="DF94" s="507"/>
      <c r="DG94" s="213"/>
      <c r="DH94" s="6"/>
      <c r="DI94" s="6"/>
      <c r="DJ94" s="7"/>
      <c r="DL94" s="69"/>
      <c r="DM94" s="68"/>
      <c r="DN94" s="68"/>
      <c r="DO94" s="68"/>
      <c r="DP94" s="68"/>
      <c r="DQ94" s="68"/>
      <c r="DR94" s="68"/>
      <c r="DS94" s="68"/>
      <c r="DT94" s="69"/>
      <c r="DU94" s="69"/>
    </row>
    <row r="95" spans="3:125" ht="14.25" customHeight="1" x14ac:dyDescent="0.45">
      <c r="C95" s="553"/>
      <c r="D95" s="554"/>
      <c r="E95" s="554"/>
      <c r="F95" s="554"/>
      <c r="G95" s="554"/>
      <c r="H95" s="554"/>
      <c r="I95" s="554"/>
      <c r="J95" s="555"/>
      <c r="K95" s="77" t="s">
        <v>0</v>
      </c>
      <c r="M95" s="21"/>
      <c r="N95" s="5"/>
      <c r="O95" s="203"/>
      <c r="P95" s="203"/>
      <c r="Q95" s="203"/>
      <c r="R95" s="203"/>
      <c r="S95" s="203"/>
      <c r="T95" s="203"/>
      <c r="U95" s="203"/>
      <c r="V95" s="203"/>
      <c r="W95" s="203"/>
      <c r="X95" s="203"/>
      <c r="Y95" s="203"/>
      <c r="Z95" s="203"/>
      <c r="AA95" s="203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365"/>
      <c r="AU95" s="365"/>
      <c r="AV95" s="365"/>
      <c r="AW95" s="365"/>
      <c r="AX95" s="365"/>
      <c r="AY95" s="365"/>
      <c r="AZ95" s="365"/>
      <c r="BA95" s="365"/>
      <c r="BB95" s="365"/>
      <c r="BC95" s="365"/>
      <c r="BD95" s="365"/>
      <c r="BE95" s="365"/>
      <c r="BF95" s="365"/>
      <c r="BG95" s="365"/>
      <c r="BH95" s="365"/>
      <c r="BI95" s="365"/>
      <c r="BJ95" s="365"/>
      <c r="BK95" s="365"/>
      <c r="BL95" s="365"/>
      <c r="BM95" s="366"/>
      <c r="BN95" s="366"/>
      <c r="BO95" s="366"/>
      <c r="BP95" s="6"/>
      <c r="BQ95" s="6"/>
      <c r="BR95" s="6"/>
      <c r="BS95" s="6"/>
      <c r="BT95" s="6"/>
      <c r="BU95" s="6"/>
      <c r="BV95" s="6"/>
      <c r="BW95" s="213"/>
      <c r="BX95" s="213"/>
      <c r="BY95" s="213"/>
      <c r="BZ95" s="213"/>
      <c r="CA95" s="213"/>
      <c r="CB95" s="213"/>
      <c r="CC95" s="213"/>
      <c r="CD95" s="213"/>
      <c r="CE95" s="213"/>
      <c r="CF95" s="213"/>
      <c r="CG95" s="213"/>
      <c r="CH95" s="213"/>
      <c r="CI95" s="213"/>
      <c r="CJ95" s="213"/>
      <c r="CK95" s="213"/>
      <c r="CL95" s="213"/>
      <c r="CM95" s="213"/>
      <c r="CN95" s="213"/>
      <c r="CO95" s="213"/>
      <c r="CP95" s="213"/>
      <c r="CQ95" s="213"/>
      <c r="CR95" s="213"/>
      <c r="CS95" s="213"/>
      <c r="CT95" s="213"/>
      <c r="CU95" s="213"/>
      <c r="CV95" s="213"/>
      <c r="CW95" s="213"/>
      <c r="CX95" s="213"/>
      <c r="CY95" s="213"/>
      <c r="CZ95" s="213"/>
      <c r="DA95" s="213"/>
      <c r="DB95" s="213"/>
      <c r="DC95" s="213"/>
      <c r="DD95" s="213"/>
      <c r="DE95" s="213"/>
      <c r="DF95" s="213"/>
      <c r="DG95" s="118"/>
      <c r="DH95" s="6"/>
      <c r="DI95" s="6"/>
      <c r="DJ95" s="7"/>
      <c r="DL95" s="69"/>
      <c r="DM95" s="68"/>
      <c r="DN95" s="68"/>
      <c r="DO95" s="68"/>
      <c r="DP95" s="68"/>
      <c r="DQ95" s="68"/>
      <c r="DR95" s="68"/>
      <c r="DS95" s="68"/>
      <c r="DT95" s="69"/>
      <c r="DU95" s="69"/>
    </row>
    <row r="96" spans="3:125" ht="14.25" customHeight="1" x14ac:dyDescent="0.2">
      <c r="C96" s="240" t="s">
        <v>117</v>
      </c>
      <c r="D96" s="241"/>
      <c r="E96" s="241"/>
      <c r="F96" s="241"/>
      <c r="G96" s="241"/>
      <c r="H96" s="242"/>
      <c r="I96" s="83">
        <f>IF(J97,ROW(J97),200)</f>
        <v>200</v>
      </c>
      <c r="J96" s="84" t="str">
        <f>IF(I96=200,"-",C96)</f>
        <v>-</v>
      </c>
      <c r="K96" s="77" t="s">
        <v>0</v>
      </c>
      <c r="M96" s="21"/>
      <c r="N96" s="5"/>
      <c r="O96" s="203"/>
      <c r="P96" s="203"/>
      <c r="Q96" s="203"/>
      <c r="R96" s="203"/>
      <c r="S96" s="203"/>
      <c r="T96" s="203"/>
      <c r="U96" s="203"/>
      <c r="V96" s="203"/>
      <c r="W96" s="203"/>
      <c r="X96" s="203"/>
      <c r="Y96" s="203"/>
      <c r="Z96" s="203"/>
      <c r="AA96" s="203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204" t="s">
        <v>33</v>
      </c>
      <c r="CB96" s="204"/>
      <c r="CC96" s="204"/>
      <c r="CD96" s="204"/>
      <c r="CE96" s="204"/>
      <c r="CF96" s="204"/>
      <c r="CG96" s="204"/>
      <c r="CH96" s="204"/>
      <c r="CI96" s="204"/>
      <c r="CJ96" s="204"/>
      <c r="CK96" s="204"/>
      <c r="CL96" s="204"/>
      <c r="CM96" s="204"/>
      <c r="CN96" s="204"/>
      <c r="CO96" s="204"/>
      <c r="CP96" s="204"/>
      <c r="CQ96" s="204"/>
      <c r="CR96" s="204"/>
      <c r="CS96" s="204"/>
      <c r="CT96" s="204"/>
      <c r="CU96" s="204"/>
      <c r="CV96" s="352" t="str">
        <f>IFERROR(IF($E$89=1,($CR$100-$CN$100+1)*$CN$100+($CR$100-$CN$100)*(0.5+($CR$100-$CN$100)/2)+(($CR$100-$CN$100)*$CN$100+($CR$100-$CN$100-1)*(0.5+($CR$100-$CN$100-1)/2)),CN100*CR100),"")</f>
        <v/>
      </c>
      <c r="CW96" s="352"/>
      <c r="CX96" s="352"/>
      <c r="CY96" s="352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7"/>
      <c r="DL96" s="69"/>
      <c r="DM96" s="68"/>
      <c r="DN96" s="68"/>
      <c r="DO96" s="68"/>
      <c r="DP96" s="68"/>
      <c r="DQ96" s="68"/>
      <c r="DR96" s="68"/>
      <c r="DS96" s="68"/>
      <c r="DT96" s="69"/>
      <c r="DU96" s="69"/>
    </row>
    <row r="97" spans="3:125" ht="14.25" customHeight="1" x14ac:dyDescent="0.2">
      <c r="C97" s="243"/>
      <c r="D97" s="244"/>
      <c r="E97" s="244"/>
      <c r="F97" s="244"/>
      <c r="G97" s="244"/>
      <c r="H97" s="245"/>
      <c r="I97" s="85"/>
      <c r="J97" s="86" t="b">
        <v>0</v>
      </c>
      <c r="K97" s="77" t="s">
        <v>0</v>
      </c>
      <c r="M97" s="21"/>
      <c r="N97" s="5"/>
      <c r="O97" s="572" t="s">
        <v>116</v>
      </c>
      <c r="P97" s="572"/>
      <c r="Q97" s="572"/>
      <c r="R97" s="572"/>
      <c r="S97" s="572"/>
      <c r="T97" s="572"/>
      <c r="U97" s="572"/>
      <c r="V97" s="572"/>
      <c r="W97" s="572"/>
      <c r="X97" s="572"/>
      <c r="Y97" s="572"/>
      <c r="Z97" s="572"/>
      <c r="AA97" s="572"/>
      <c r="AB97" s="572"/>
      <c r="AC97" s="572"/>
      <c r="AD97" s="572"/>
      <c r="AE97" s="572"/>
      <c r="AF97" s="572"/>
      <c r="AG97" s="572"/>
      <c r="AH97" s="572"/>
      <c r="AI97" s="572"/>
      <c r="AJ97" s="572"/>
      <c r="AK97" s="572"/>
      <c r="AL97" s="572"/>
      <c r="AM97" s="572"/>
      <c r="AN97" s="572"/>
      <c r="AO97" s="572"/>
      <c r="AP97" s="572"/>
      <c r="AQ97" s="6"/>
      <c r="AR97" s="6"/>
      <c r="AS97" s="6"/>
      <c r="AT97" s="145" t="s">
        <v>28</v>
      </c>
      <c r="AU97" s="145"/>
      <c r="AV97" s="145"/>
      <c r="AW97" s="145"/>
      <c r="AX97" s="145"/>
      <c r="AY97" s="145"/>
      <c r="AZ97" s="145"/>
      <c r="BA97" s="145"/>
      <c r="BB97" s="145"/>
      <c r="BC97" s="145"/>
      <c r="BD97" s="146">
        <f>VLOOKUP(BM93,'Base de Dados'!$H$3:$J$11,2,FALSE)</f>
        <v>4</v>
      </c>
      <c r="BE97" s="146"/>
      <c r="BF97" s="146"/>
      <c r="BG97" s="146"/>
      <c r="BH97" s="146"/>
      <c r="BI97" s="146"/>
      <c r="BJ97" s="146"/>
      <c r="BK97" s="146"/>
      <c r="BL97" s="25"/>
      <c r="BM97" s="25"/>
      <c r="BN97" s="19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204"/>
      <c r="CB97" s="204"/>
      <c r="CC97" s="204"/>
      <c r="CD97" s="204"/>
      <c r="CE97" s="204"/>
      <c r="CF97" s="204"/>
      <c r="CG97" s="204"/>
      <c r="CH97" s="204"/>
      <c r="CI97" s="204"/>
      <c r="CJ97" s="204"/>
      <c r="CK97" s="204"/>
      <c r="CL97" s="204"/>
      <c r="CM97" s="204"/>
      <c r="CN97" s="204"/>
      <c r="CO97" s="204"/>
      <c r="CP97" s="204"/>
      <c r="CQ97" s="204"/>
      <c r="CR97" s="204"/>
      <c r="CS97" s="204"/>
      <c r="CT97" s="204"/>
      <c r="CU97" s="204"/>
      <c r="CV97" s="352"/>
      <c r="CW97" s="352"/>
      <c r="CX97" s="352"/>
      <c r="CY97" s="352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7"/>
      <c r="DL97" s="69"/>
      <c r="DM97" s="68"/>
      <c r="DN97" s="68"/>
      <c r="DO97" s="68"/>
      <c r="DP97" s="68"/>
      <c r="DQ97" s="68"/>
      <c r="DR97" s="68"/>
      <c r="DS97" s="68"/>
      <c r="DT97" s="69"/>
      <c r="DU97" s="69"/>
    </row>
    <row r="98" spans="3:125" ht="14.25" customHeight="1" x14ac:dyDescent="0.45">
      <c r="C98" s="246" t="s">
        <v>118</v>
      </c>
      <c r="D98" s="247"/>
      <c r="E98" s="247"/>
      <c r="F98" s="247"/>
      <c r="G98" s="247"/>
      <c r="H98" s="248"/>
      <c r="I98" s="83">
        <f>IF(J99,ROW(J99),200)</f>
        <v>200</v>
      </c>
      <c r="J98" s="84" t="str">
        <f>IF(I98=200,"-",C98)</f>
        <v>-</v>
      </c>
      <c r="K98" s="77" t="s">
        <v>0</v>
      </c>
      <c r="M98" s="21"/>
      <c r="N98" s="5"/>
      <c r="O98" s="572"/>
      <c r="P98" s="572"/>
      <c r="Q98" s="572"/>
      <c r="R98" s="572"/>
      <c r="S98" s="572"/>
      <c r="T98" s="572"/>
      <c r="U98" s="572"/>
      <c r="V98" s="572"/>
      <c r="W98" s="572"/>
      <c r="X98" s="572"/>
      <c r="Y98" s="572"/>
      <c r="Z98" s="572"/>
      <c r="AA98" s="572"/>
      <c r="AB98" s="572"/>
      <c r="AC98" s="572"/>
      <c r="AD98" s="572"/>
      <c r="AE98" s="572"/>
      <c r="AF98" s="572"/>
      <c r="AG98" s="572"/>
      <c r="AH98" s="572"/>
      <c r="AI98" s="572"/>
      <c r="AJ98" s="572"/>
      <c r="AK98" s="572"/>
      <c r="AL98" s="572"/>
      <c r="AM98" s="572"/>
      <c r="AN98" s="572"/>
      <c r="AO98" s="572"/>
      <c r="AP98" s="572"/>
      <c r="AQ98" s="6"/>
      <c r="AR98" s="6"/>
      <c r="AS98" s="6"/>
      <c r="AT98" s="145"/>
      <c r="AU98" s="145"/>
      <c r="AV98" s="145"/>
      <c r="AW98" s="145"/>
      <c r="AX98" s="145"/>
      <c r="AY98" s="145"/>
      <c r="AZ98" s="145"/>
      <c r="BA98" s="145"/>
      <c r="BB98" s="145"/>
      <c r="BC98" s="145"/>
      <c r="BD98" s="146"/>
      <c r="BE98" s="146"/>
      <c r="BF98" s="146"/>
      <c r="BG98" s="146"/>
      <c r="BH98" s="146"/>
      <c r="BI98" s="146"/>
      <c r="BJ98" s="146"/>
      <c r="BK98" s="146"/>
      <c r="BL98" s="25"/>
      <c r="BM98" s="25"/>
      <c r="BN98" s="19"/>
      <c r="BO98" s="6"/>
      <c r="BP98" s="6"/>
      <c r="BQ98" s="6"/>
      <c r="BR98" s="6"/>
      <c r="BS98" s="6"/>
      <c r="BT98" s="6"/>
      <c r="BU98" s="6"/>
      <c r="BV98" s="6"/>
      <c r="BW98" s="6"/>
      <c r="BX98" s="27"/>
      <c r="BY98" s="6"/>
      <c r="BZ98" s="6"/>
      <c r="CA98" s="204"/>
      <c r="CB98" s="204"/>
      <c r="CC98" s="204"/>
      <c r="CD98" s="204"/>
      <c r="CE98" s="204"/>
      <c r="CF98" s="204"/>
      <c r="CG98" s="204"/>
      <c r="CH98" s="204"/>
      <c r="CI98" s="204"/>
      <c r="CJ98" s="204"/>
      <c r="CK98" s="204"/>
      <c r="CL98" s="204"/>
      <c r="CM98" s="204"/>
      <c r="CN98" s="204"/>
      <c r="CO98" s="204"/>
      <c r="CP98" s="204"/>
      <c r="CQ98" s="204"/>
      <c r="CR98" s="204"/>
      <c r="CS98" s="204"/>
      <c r="CT98" s="204"/>
      <c r="CU98" s="204"/>
      <c r="CV98" s="352"/>
      <c r="CW98" s="352"/>
      <c r="CX98" s="352"/>
      <c r="CY98" s="352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7"/>
      <c r="DL98" s="69"/>
      <c r="DM98" s="68"/>
      <c r="DN98" s="68"/>
      <c r="DO98" s="68"/>
      <c r="DP98" s="68"/>
      <c r="DQ98" s="68"/>
      <c r="DR98" s="68"/>
      <c r="DS98" s="68"/>
      <c r="DT98" s="69"/>
      <c r="DU98" s="69"/>
    </row>
    <row r="99" spans="3:125" ht="14.25" customHeight="1" x14ac:dyDescent="0.2">
      <c r="C99" s="243"/>
      <c r="D99" s="244"/>
      <c r="E99" s="244"/>
      <c r="F99" s="244"/>
      <c r="G99" s="244"/>
      <c r="H99" s="245"/>
      <c r="I99" s="85"/>
      <c r="J99" s="86" t="b">
        <v>0</v>
      </c>
      <c r="K99" s="77" t="s">
        <v>0</v>
      </c>
      <c r="M99" s="21"/>
      <c r="N99" s="5"/>
      <c r="O99" s="572"/>
      <c r="P99" s="572"/>
      <c r="Q99" s="572"/>
      <c r="R99" s="572"/>
      <c r="S99" s="572"/>
      <c r="T99" s="572"/>
      <c r="U99" s="572"/>
      <c r="V99" s="572"/>
      <c r="W99" s="572"/>
      <c r="X99" s="572"/>
      <c r="Y99" s="572"/>
      <c r="Z99" s="572"/>
      <c r="AA99" s="572"/>
      <c r="AB99" s="572"/>
      <c r="AC99" s="572"/>
      <c r="AD99" s="572"/>
      <c r="AE99" s="572"/>
      <c r="AF99" s="572"/>
      <c r="AG99" s="572"/>
      <c r="AH99" s="572"/>
      <c r="AI99" s="572"/>
      <c r="AJ99" s="572"/>
      <c r="AK99" s="572"/>
      <c r="AL99" s="572"/>
      <c r="AM99" s="572"/>
      <c r="AN99" s="572"/>
      <c r="AO99" s="572"/>
      <c r="AP99" s="572"/>
      <c r="AQ99" s="6"/>
      <c r="AR99" s="6"/>
      <c r="AS99" s="6"/>
      <c r="AT99" s="145"/>
      <c r="AU99" s="145"/>
      <c r="AV99" s="145"/>
      <c r="AW99" s="145"/>
      <c r="AX99" s="145"/>
      <c r="AY99" s="145"/>
      <c r="AZ99" s="145"/>
      <c r="BA99" s="145"/>
      <c r="BB99" s="145"/>
      <c r="BC99" s="145"/>
      <c r="BD99" s="146"/>
      <c r="BE99" s="146"/>
      <c r="BF99" s="146"/>
      <c r="BG99" s="146"/>
      <c r="BH99" s="146"/>
      <c r="BI99" s="146"/>
      <c r="BJ99" s="146"/>
      <c r="BK99" s="146"/>
      <c r="BL99" s="25"/>
      <c r="BM99" s="25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7"/>
      <c r="DL99" s="69"/>
      <c r="DM99" s="68"/>
      <c r="DN99" s="69"/>
      <c r="DO99" s="69"/>
      <c r="DP99" s="69"/>
      <c r="DQ99" s="69"/>
      <c r="DR99" s="68"/>
      <c r="DS99" s="68"/>
      <c r="DT99" s="69"/>
      <c r="DU99" s="69"/>
    </row>
    <row r="100" spans="3:125" ht="14.25" customHeight="1" x14ac:dyDescent="0.2">
      <c r="C100" s="246" t="s">
        <v>119</v>
      </c>
      <c r="D100" s="247"/>
      <c r="E100" s="247"/>
      <c r="F100" s="247"/>
      <c r="G100" s="247"/>
      <c r="H100" s="248"/>
      <c r="I100" s="83">
        <f>IF(J101,ROW(J101),200)</f>
        <v>200</v>
      </c>
      <c r="J100" s="84" t="str">
        <f>IF(I100=200,"-",C100)</f>
        <v>-</v>
      </c>
      <c r="K100" s="77" t="s">
        <v>0</v>
      </c>
      <c r="M100" s="21"/>
      <c r="N100" s="5"/>
      <c r="O100" s="572"/>
      <c r="P100" s="572"/>
      <c r="Q100" s="572"/>
      <c r="R100" s="572"/>
      <c r="S100" s="572"/>
      <c r="T100" s="572"/>
      <c r="U100" s="572"/>
      <c r="V100" s="572"/>
      <c r="W100" s="572"/>
      <c r="X100" s="572"/>
      <c r="Y100" s="572"/>
      <c r="Z100" s="572"/>
      <c r="AA100" s="572"/>
      <c r="AB100" s="572"/>
      <c r="AC100" s="572"/>
      <c r="AD100" s="572"/>
      <c r="AE100" s="572"/>
      <c r="AF100" s="572"/>
      <c r="AG100" s="572"/>
      <c r="AH100" s="572"/>
      <c r="AI100" s="572"/>
      <c r="AJ100" s="572"/>
      <c r="AK100" s="572"/>
      <c r="AL100" s="572"/>
      <c r="AM100" s="572"/>
      <c r="AN100" s="572"/>
      <c r="AO100" s="572"/>
      <c r="AP100" s="572"/>
      <c r="AQ100" s="6"/>
      <c r="AR100" s="6"/>
      <c r="AS100" s="6"/>
      <c r="AT100" s="145" t="str">
        <f>IF(BM93="F07","Tempo de Setup Off-line-","Tempo de Setup Parcial-")</f>
        <v>Tempo de Setup Parcial-</v>
      </c>
      <c r="AU100" s="145"/>
      <c r="AV100" s="145"/>
      <c r="AW100" s="145"/>
      <c r="AX100" s="145"/>
      <c r="AY100" s="145"/>
      <c r="AZ100" s="145"/>
      <c r="BA100" s="145"/>
      <c r="BB100" s="145"/>
      <c r="BC100" s="145"/>
      <c r="BD100" s="145"/>
      <c r="BE100" s="145"/>
      <c r="BF100" s="145"/>
      <c r="BG100" s="145"/>
      <c r="BH100" s="146">
        <f>VLOOKUP(BM93,'Base de Dados'!$H$3:$K$11,3,FALSE)</f>
        <v>1.5</v>
      </c>
      <c r="BI100" s="146"/>
      <c r="BJ100" s="146"/>
      <c r="BK100" s="146"/>
      <c r="BL100" s="146"/>
      <c r="BM100" s="146"/>
      <c r="BN100" s="146"/>
      <c r="BO100" s="14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367" t="str">
        <f>IF(E89=1,"HEXAGONAL",IF(E89=2,"RETANGULAR","QUADRADO"))</f>
        <v>HEXAGONAL</v>
      </c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214" t="str">
        <f>IF(E89=0,"",IF(C92=0,"",C92))</f>
        <v/>
      </c>
      <c r="CO100" s="214"/>
      <c r="CP100" s="214"/>
      <c r="CQ100" s="508" t="s">
        <v>32</v>
      </c>
      <c r="CR100" s="214" t="str">
        <f>IF(E89=0,"",IF(E92=0,"",E92))</f>
        <v/>
      </c>
      <c r="CS100" s="214"/>
      <c r="CT100" s="214"/>
      <c r="CU100" s="509" t="s">
        <v>32</v>
      </c>
      <c r="CV100" s="351" t="str">
        <f>IF(CN100=0,"",CN100)</f>
        <v/>
      </c>
      <c r="CW100" s="351"/>
      <c r="CX100" s="351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7"/>
      <c r="DM100" s="68"/>
      <c r="DN100" s="69"/>
      <c r="DO100" s="69"/>
      <c r="DP100" s="69"/>
      <c r="DQ100" s="69"/>
      <c r="DR100" s="68"/>
      <c r="DS100" s="68"/>
      <c r="DT100" s="69"/>
      <c r="DU100" s="69"/>
    </row>
    <row r="101" spans="3:125" ht="14.25" customHeight="1" x14ac:dyDescent="0.2">
      <c r="C101" s="243"/>
      <c r="D101" s="244"/>
      <c r="E101" s="244"/>
      <c r="F101" s="244"/>
      <c r="G101" s="244"/>
      <c r="H101" s="245"/>
      <c r="I101" s="85"/>
      <c r="J101" s="86" t="b">
        <v>0</v>
      </c>
      <c r="K101" s="77" t="s">
        <v>0</v>
      </c>
      <c r="M101" s="21"/>
      <c r="N101" s="5"/>
      <c r="O101" s="572"/>
      <c r="P101" s="572"/>
      <c r="Q101" s="572"/>
      <c r="R101" s="572"/>
      <c r="S101" s="572"/>
      <c r="T101" s="572"/>
      <c r="U101" s="572"/>
      <c r="V101" s="572"/>
      <c r="W101" s="572"/>
      <c r="X101" s="572"/>
      <c r="Y101" s="572"/>
      <c r="Z101" s="572"/>
      <c r="AA101" s="572"/>
      <c r="AB101" s="572"/>
      <c r="AC101" s="572"/>
      <c r="AD101" s="572"/>
      <c r="AE101" s="572"/>
      <c r="AF101" s="572"/>
      <c r="AG101" s="572"/>
      <c r="AH101" s="572"/>
      <c r="AI101" s="572"/>
      <c r="AJ101" s="572"/>
      <c r="AK101" s="572"/>
      <c r="AL101" s="572"/>
      <c r="AM101" s="572"/>
      <c r="AN101" s="572"/>
      <c r="AO101" s="572"/>
      <c r="AP101" s="572"/>
      <c r="AQ101" s="6"/>
      <c r="AR101" s="6"/>
      <c r="AS101" s="6"/>
      <c r="AT101" s="145"/>
      <c r="AU101" s="145"/>
      <c r="AV101" s="145"/>
      <c r="AW101" s="145"/>
      <c r="AX101" s="145"/>
      <c r="AY101" s="145"/>
      <c r="AZ101" s="145"/>
      <c r="BA101" s="145"/>
      <c r="BB101" s="145"/>
      <c r="BC101" s="145"/>
      <c r="BD101" s="145"/>
      <c r="BE101" s="145"/>
      <c r="BF101" s="145"/>
      <c r="BG101" s="145"/>
      <c r="BH101" s="146"/>
      <c r="BI101" s="146"/>
      <c r="BJ101" s="146"/>
      <c r="BK101" s="146"/>
      <c r="BL101" s="146"/>
      <c r="BM101" s="146"/>
      <c r="BN101" s="146"/>
      <c r="BO101" s="14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214"/>
      <c r="CO101" s="214"/>
      <c r="CP101" s="214"/>
      <c r="CQ101" s="508"/>
      <c r="CR101" s="214"/>
      <c r="CS101" s="214"/>
      <c r="CT101" s="214"/>
      <c r="CU101" s="509"/>
      <c r="CV101" s="351"/>
      <c r="CW101" s="351"/>
      <c r="CX101" s="351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7"/>
      <c r="DM101" s="68"/>
      <c r="DN101" s="69"/>
      <c r="DO101" s="69"/>
      <c r="DP101" s="69"/>
      <c r="DQ101" s="69"/>
      <c r="DR101" s="68"/>
      <c r="DS101" s="68"/>
      <c r="DT101" s="69"/>
      <c r="DU101" s="69"/>
    </row>
    <row r="102" spans="3:125" ht="14.25" customHeight="1" x14ac:dyDescent="0.2">
      <c r="C102" s="246" t="s">
        <v>120</v>
      </c>
      <c r="D102" s="247"/>
      <c r="E102" s="247"/>
      <c r="F102" s="247"/>
      <c r="G102" s="247"/>
      <c r="H102" s="248"/>
      <c r="I102" s="83">
        <f>IF(J103,ROW(J103),200)</f>
        <v>200</v>
      </c>
      <c r="J102" s="84" t="str">
        <f>IF(I102=200,"-",C102)</f>
        <v>-</v>
      </c>
      <c r="K102" s="77" t="s">
        <v>0</v>
      </c>
      <c r="M102" s="21"/>
      <c r="N102" s="5"/>
      <c r="O102" s="572"/>
      <c r="P102" s="572"/>
      <c r="Q102" s="572"/>
      <c r="R102" s="572"/>
      <c r="S102" s="572"/>
      <c r="T102" s="572"/>
      <c r="U102" s="572"/>
      <c r="V102" s="572"/>
      <c r="W102" s="572"/>
      <c r="X102" s="572"/>
      <c r="Y102" s="572"/>
      <c r="Z102" s="572"/>
      <c r="AA102" s="572"/>
      <c r="AB102" s="572"/>
      <c r="AC102" s="572"/>
      <c r="AD102" s="572"/>
      <c r="AE102" s="572"/>
      <c r="AF102" s="572"/>
      <c r="AG102" s="572"/>
      <c r="AH102" s="572"/>
      <c r="AI102" s="572"/>
      <c r="AJ102" s="572"/>
      <c r="AK102" s="572"/>
      <c r="AL102" s="572"/>
      <c r="AM102" s="572"/>
      <c r="AN102" s="572"/>
      <c r="AO102" s="572"/>
      <c r="AP102" s="572"/>
      <c r="AQ102" s="6"/>
      <c r="AR102" s="6"/>
      <c r="AS102" s="6"/>
      <c r="AT102" s="145"/>
      <c r="AU102" s="145"/>
      <c r="AV102" s="145"/>
      <c r="AW102" s="145"/>
      <c r="AX102" s="145"/>
      <c r="AY102" s="145"/>
      <c r="AZ102" s="145"/>
      <c r="BA102" s="145"/>
      <c r="BB102" s="145"/>
      <c r="BC102" s="145"/>
      <c r="BD102" s="145"/>
      <c r="BE102" s="145"/>
      <c r="BF102" s="145"/>
      <c r="BG102" s="145"/>
      <c r="BH102" s="146"/>
      <c r="BI102" s="146"/>
      <c r="BJ102" s="146"/>
      <c r="BK102" s="146"/>
      <c r="BL102" s="146"/>
      <c r="BM102" s="146"/>
      <c r="BN102" s="146"/>
      <c r="BO102" s="14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7"/>
      <c r="DM102" s="68"/>
      <c r="DR102" s="68"/>
      <c r="DS102" s="68"/>
      <c r="DT102" s="69"/>
      <c r="DU102" s="69"/>
    </row>
    <row r="103" spans="3:125" ht="14.25" customHeight="1" x14ac:dyDescent="0.2">
      <c r="C103" s="243"/>
      <c r="D103" s="244"/>
      <c r="E103" s="244"/>
      <c r="F103" s="244"/>
      <c r="G103" s="244"/>
      <c r="H103" s="245"/>
      <c r="I103" s="85"/>
      <c r="J103" s="86" t="b">
        <v>0</v>
      </c>
      <c r="K103" s="77" t="s">
        <v>0</v>
      </c>
      <c r="M103" s="21"/>
      <c r="N103" s="5"/>
      <c r="O103" s="203" t="s">
        <v>19</v>
      </c>
      <c r="P103" s="203"/>
      <c r="Q103" s="203"/>
      <c r="R103" s="203"/>
      <c r="S103" s="203"/>
      <c r="T103" s="203"/>
      <c r="U103" s="203"/>
      <c r="V103" s="203"/>
      <c r="W103" s="203"/>
      <c r="X103" s="203"/>
      <c r="Y103" s="203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147" t="s">
        <v>124</v>
      </c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8" t="str">
        <f>IF(BM93="F07","","Mapa de Velocidade "&amp;BM93)</f>
        <v>Mapa de Velocidade F02</v>
      </c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7"/>
      <c r="DM103" s="68"/>
      <c r="DR103" s="68"/>
      <c r="DS103" s="68"/>
      <c r="DT103" s="69"/>
      <c r="DU103" s="69"/>
    </row>
    <row r="104" spans="3:125" ht="14.25" customHeight="1" x14ac:dyDescent="0.15">
      <c r="C104" s="246" t="s">
        <v>121</v>
      </c>
      <c r="D104" s="247"/>
      <c r="E104" s="247"/>
      <c r="F104" s="247"/>
      <c r="G104" s="247"/>
      <c r="H104" s="248"/>
      <c r="I104" s="83">
        <f>IF(J105,ROW(J105),200)</f>
        <v>200</v>
      </c>
      <c r="J104" s="84" t="str">
        <f>IF(I104=200,"-",C104)</f>
        <v>-</v>
      </c>
      <c r="K104" s="77" t="s">
        <v>0</v>
      </c>
      <c r="M104" s="21"/>
      <c r="N104" s="5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7"/>
      <c r="DM104" s="69"/>
      <c r="DR104" s="69"/>
      <c r="DS104" s="69"/>
      <c r="DT104" s="69"/>
      <c r="DU104" s="69"/>
    </row>
    <row r="105" spans="3:125" ht="14.25" customHeight="1" x14ac:dyDescent="0.2">
      <c r="C105" s="243"/>
      <c r="D105" s="244"/>
      <c r="E105" s="244"/>
      <c r="F105" s="244"/>
      <c r="G105" s="244"/>
      <c r="H105" s="245"/>
      <c r="I105" s="85"/>
      <c r="J105" s="86" t="b">
        <v>0</v>
      </c>
      <c r="K105" s="77" t="s">
        <v>0</v>
      </c>
      <c r="M105" s="21"/>
      <c r="N105" s="5"/>
      <c r="O105" s="203"/>
      <c r="P105" s="203"/>
      <c r="Q105" s="203"/>
      <c r="R105" s="203"/>
      <c r="S105" s="203"/>
      <c r="T105" s="203"/>
      <c r="U105" s="203"/>
      <c r="V105" s="203"/>
      <c r="W105" s="203"/>
      <c r="X105" s="203"/>
      <c r="Y105" s="203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7"/>
      <c r="DM105" s="69"/>
      <c r="DR105" s="69"/>
      <c r="DS105" s="69"/>
      <c r="DT105" s="69"/>
      <c r="DU105" s="69"/>
    </row>
    <row r="106" spans="3:125" ht="14.25" customHeight="1" x14ac:dyDescent="0.15">
      <c r="C106" s="246" t="s">
        <v>122</v>
      </c>
      <c r="D106" s="247"/>
      <c r="E106" s="247"/>
      <c r="F106" s="247"/>
      <c r="G106" s="247"/>
      <c r="H106" s="248"/>
      <c r="I106" s="83">
        <f>IF(J107,ROW(J107),200)</f>
        <v>200</v>
      </c>
      <c r="J106" s="84" t="str">
        <f>IF(I106=200,"-",C106)</f>
        <v>-</v>
      </c>
      <c r="K106" s="77" t="s">
        <v>0</v>
      </c>
      <c r="M106" s="21"/>
      <c r="N106" s="5"/>
      <c r="O106" s="572" t="s">
        <v>30</v>
      </c>
      <c r="P106" s="572"/>
      <c r="Q106" s="572"/>
      <c r="R106" s="572"/>
      <c r="S106" s="572"/>
      <c r="T106" s="572"/>
      <c r="U106" s="572"/>
      <c r="V106" s="572"/>
      <c r="W106" s="572"/>
      <c r="X106" s="572"/>
      <c r="Y106" s="572"/>
      <c r="Z106" s="572"/>
      <c r="AA106" s="572"/>
      <c r="AB106" s="572"/>
      <c r="AC106" s="572"/>
      <c r="AD106" s="572"/>
      <c r="AE106" s="572"/>
      <c r="AF106" s="572"/>
      <c r="AG106" s="572"/>
      <c r="AH106" s="572"/>
      <c r="AI106" s="572"/>
      <c r="AJ106" s="572"/>
      <c r="AK106" s="572"/>
      <c r="AL106" s="572"/>
      <c r="AM106" s="572"/>
      <c r="AN106" s="572"/>
      <c r="AO106" s="572"/>
      <c r="AP106" s="572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7"/>
      <c r="DM106" s="69"/>
      <c r="DR106" s="69"/>
      <c r="DS106" s="69"/>
      <c r="DT106" s="69"/>
      <c r="DU106" s="69"/>
    </row>
    <row r="107" spans="3:125" ht="14.25" customHeight="1" x14ac:dyDescent="0.2">
      <c r="C107" s="243"/>
      <c r="D107" s="244"/>
      <c r="E107" s="244"/>
      <c r="F107" s="244"/>
      <c r="G107" s="244"/>
      <c r="H107" s="245"/>
      <c r="I107" s="85"/>
      <c r="J107" s="86" t="b">
        <v>0</v>
      </c>
      <c r="K107" s="77" t="s">
        <v>0</v>
      </c>
      <c r="M107" s="21"/>
      <c r="N107" s="5"/>
      <c r="O107" s="572"/>
      <c r="P107" s="572"/>
      <c r="Q107" s="572"/>
      <c r="R107" s="572"/>
      <c r="S107" s="572"/>
      <c r="T107" s="572"/>
      <c r="U107" s="572"/>
      <c r="V107" s="572"/>
      <c r="W107" s="572"/>
      <c r="X107" s="572"/>
      <c r="Y107" s="572"/>
      <c r="Z107" s="572"/>
      <c r="AA107" s="572"/>
      <c r="AB107" s="572"/>
      <c r="AC107" s="572"/>
      <c r="AD107" s="572"/>
      <c r="AE107" s="572"/>
      <c r="AF107" s="572"/>
      <c r="AG107" s="572"/>
      <c r="AH107" s="572"/>
      <c r="AI107" s="572"/>
      <c r="AJ107" s="572"/>
      <c r="AK107" s="572"/>
      <c r="AL107" s="572"/>
      <c r="AM107" s="572"/>
      <c r="AN107" s="572"/>
      <c r="AO107" s="572"/>
      <c r="AP107" s="572"/>
      <c r="AQ107" s="6"/>
      <c r="AR107" s="6"/>
      <c r="AS107" s="6"/>
      <c r="AT107" s="365" t="s">
        <v>87</v>
      </c>
      <c r="AU107" s="365"/>
      <c r="AV107" s="365"/>
      <c r="AW107" s="365"/>
      <c r="AX107" s="365"/>
      <c r="AY107" s="365"/>
      <c r="AZ107" s="365"/>
      <c r="BA107" s="365"/>
      <c r="BB107" s="365"/>
      <c r="BC107" s="365"/>
      <c r="BD107" s="365"/>
      <c r="BE107" s="365"/>
      <c r="BF107" s="365"/>
      <c r="BG107" s="365"/>
      <c r="BH107" s="365"/>
      <c r="BI107" s="365"/>
      <c r="BJ107" s="365"/>
      <c r="BK107" s="365"/>
      <c r="BL107" s="365"/>
      <c r="BM107" s="366" t="str">
        <f>'Base de Dados'!V12</f>
        <v>F03</v>
      </c>
      <c r="BN107" s="366"/>
      <c r="BO107" s="36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7"/>
      <c r="DM107" s="69"/>
      <c r="DR107" s="69"/>
      <c r="DS107" s="69"/>
      <c r="DT107" s="69"/>
      <c r="DU107" s="69"/>
    </row>
    <row r="108" spans="3:125" ht="14.25" customHeight="1" x14ac:dyDescent="0.15">
      <c r="C108" s="246" t="s">
        <v>123</v>
      </c>
      <c r="D108" s="247"/>
      <c r="E108" s="247"/>
      <c r="F108" s="247"/>
      <c r="G108" s="247"/>
      <c r="H108" s="248"/>
      <c r="I108" s="83">
        <f>IF(J109,ROW(J109),200)</f>
        <v>200</v>
      </c>
      <c r="J108" s="84" t="str">
        <f>IF(I108=200,"-",C108)</f>
        <v>-</v>
      </c>
      <c r="K108" s="77" t="s">
        <v>0</v>
      </c>
      <c r="M108" s="21"/>
      <c r="N108" s="5"/>
      <c r="O108" s="572"/>
      <c r="P108" s="572"/>
      <c r="Q108" s="572"/>
      <c r="R108" s="572"/>
      <c r="S108" s="572"/>
      <c r="T108" s="572"/>
      <c r="U108" s="572"/>
      <c r="V108" s="572"/>
      <c r="W108" s="572"/>
      <c r="X108" s="572"/>
      <c r="Y108" s="572"/>
      <c r="Z108" s="572"/>
      <c r="AA108" s="572"/>
      <c r="AB108" s="572"/>
      <c r="AC108" s="572"/>
      <c r="AD108" s="572"/>
      <c r="AE108" s="572"/>
      <c r="AF108" s="572"/>
      <c r="AG108" s="572"/>
      <c r="AH108" s="572"/>
      <c r="AI108" s="572"/>
      <c r="AJ108" s="572"/>
      <c r="AK108" s="572"/>
      <c r="AL108" s="572"/>
      <c r="AM108" s="572"/>
      <c r="AN108" s="572"/>
      <c r="AO108" s="572"/>
      <c r="AP108" s="572"/>
      <c r="AQ108" s="6"/>
      <c r="AR108" s="6"/>
      <c r="AS108" s="6"/>
      <c r="AT108" s="365"/>
      <c r="AU108" s="365"/>
      <c r="AV108" s="365"/>
      <c r="AW108" s="365"/>
      <c r="AX108" s="365"/>
      <c r="AY108" s="365"/>
      <c r="AZ108" s="365"/>
      <c r="BA108" s="365"/>
      <c r="BB108" s="365"/>
      <c r="BC108" s="365"/>
      <c r="BD108" s="365"/>
      <c r="BE108" s="365"/>
      <c r="BF108" s="365"/>
      <c r="BG108" s="365"/>
      <c r="BH108" s="365"/>
      <c r="BI108" s="365"/>
      <c r="BJ108" s="365"/>
      <c r="BK108" s="365"/>
      <c r="BL108" s="365"/>
      <c r="BM108" s="366"/>
      <c r="BN108" s="366"/>
      <c r="BO108" s="36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7"/>
      <c r="DM108" s="69"/>
      <c r="DR108" s="69"/>
      <c r="DS108" s="69"/>
      <c r="DT108" s="69"/>
      <c r="DU108" s="69"/>
    </row>
    <row r="109" spans="3:125" ht="14.25" customHeight="1" x14ac:dyDescent="0.2">
      <c r="C109" s="243"/>
      <c r="D109" s="244"/>
      <c r="E109" s="244"/>
      <c r="F109" s="244"/>
      <c r="G109" s="244"/>
      <c r="H109" s="245"/>
      <c r="I109" s="85"/>
      <c r="J109" s="86" t="b">
        <v>0</v>
      </c>
      <c r="M109" s="21"/>
      <c r="N109" s="5"/>
      <c r="O109" s="572"/>
      <c r="P109" s="572"/>
      <c r="Q109" s="572"/>
      <c r="R109" s="572"/>
      <c r="S109" s="572"/>
      <c r="T109" s="572"/>
      <c r="U109" s="572"/>
      <c r="V109" s="572"/>
      <c r="W109" s="572"/>
      <c r="X109" s="572"/>
      <c r="Y109" s="572"/>
      <c r="Z109" s="572"/>
      <c r="AA109" s="572"/>
      <c r="AB109" s="572"/>
      <c r="AC109" s="572"/>
      <c r="AD109" s="572"/>
      <c r="AE109" s="572"/>
      <c r="AF109" s="572"/>
      <c r="AG109" s="572"/>
      <c r="AH109" s="572"/>
      <c r="AI109" s="572"/>
      <c r="AJ109" s="572"/>
      <c r="AK109" s="572"/>
      <c r="AL109" s="572"/>
      <c r="AM109" s="572"/>
      <c r="AN109" s="572"/>
      <c r="AO109" s="572"/>
      <c r="AP109" s="572"/>
      <c r="AQ109" s="6"/>
      <c r="AR109" s="6"/>
      <c r="AS109" s="6"/>
      <c r="AT109" s="365"/>
      <c r="AU109" s="365"/>
      <c r="AV109" s="365"/>
      <c r="AW109" s="365"/>
      <c r="AX109" s="365"/>
      <c r="AY109" s="365"/>
      <c r="AZ109" s="365"/>
      <c r="BA109" s="365"/>
      <c r="BB109" s="365"/>
      <c r="BC109" s="365"/>
      <c r="BD109" s="365"/>
      <c r="BE109" s="365"/>
      <c r="BF109" s="365"/>
      <c r="BG109" s="365"/>
      <c r="BH109" s="365"/>
      <c r="BI109" s="365"/>
      <c r="BJ109" s="365"/>
      <c r="BK109" s="365"/>
      <c r="BL109" s="365"/>
      <c r="BM109" s="366"/>
      <c r="BN109" s="366"/>
      <c r="BO109" s="36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7"/>
      <c r="DM109" s="69"/>
      <c r="DR109" s="69"/>
      <c r="DS109" s="69"/>
      <c r="DT109" s="69"/>
      <c r="DU109" s="69"/>
    </row>
    <row r="110" spans="3:125" ht="14.25" customHeight="1" x14ac:dyDescent="0.15">
      <c r="C110" s="246" t="s">
        <v>221</v>
      </c>
      <c r="D110" s="247"/>
      <c r="E110" s="247"/>
      <c r="F110" s="247"/>
      <c r="G110" s="247"/>
      <c r="H110" s="248"/>
      <c r="I110" s="83">
        <f>IF(J111,ROW(J111),200)</f>
        <v>200</v>
      </c>
      <c r="J110" s="84" t="str">
        <f>IF(I110=200,"-",C110)</f>
        <v>-</v>
      </c>
      <c r="M110" s="21"/>
      <c r="N110" s="5"/>
      <c r="O110" s="572"/>
      <c r="P110" s="572"/>
      <c r="Q110" s="572"/>
      <c r="R110" s="572"/>
      <c r="S110" s="572"/>
      <c r="T110" s="572"/>
      <c r="U110" s="572"/>
      <c r="V110" s="572"/>
      <c r="W110" s="572"/>
      <c r="X110" s="572"/>
      <c r="Y110" s="572"/>
      <c r="Z110" s="572"/>
      <c r="AA110" s="572"/>
      <c r="AB110" s="572"/>
      <c r="AC110" s="572"/>
      <c r="AD110" s="572"/>
      <c r="AE110" s="572"/>
      <c r="AF110" s="572"/>
      <c r="AG110" s="572"/>
      <c r="AH110" s="572"/>
      <c r="AI110" s="572"/>
      <c r="AJ110" s="572"/>
      <c r="AK110" s="572"/>
      <c r="AL110" s="572"/>
      <c r="AM110" s="572"/>
      <c r="AN110" s="572"/>
      <c r="AO110" s="572"/>
      <c r="AP110" s="572"/>
      <c r="AQ110" s="6"/>
      <c r="AR110" s="6"/>
      <c r="AS110" s="19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7"/>
      <c r="DM110" s="69"/>
      <c r="DR110" s="69"/>
      <c r="DS110" s="69"/>
      <c r="DT110" s="69"/>
      <c r="DU110" s="69"/>
    </row>
    <row r="111" spans="3:125" ht="14.25" customHeight="1" x14ac:dyDescent="0.2">
      <c r="C111" s="243"/>
      <c r="D111" s="244"/>
      <c r="E111" s="244"/>
      <c r="F111" s="244"/>
      <c r="G111" s="244"/>
      <c r="H111" s="245"/>
      <c r="I111" s="85"/>
      <c r="J111" s="86" t="b">
        <v>0</v>
      </c>
      <c r="M111" s="21"/>
      <c r="N111" s="5"/>
      <c r="O111" s="572"/>
      <c r="P111" s="572"/>
      <c r="Q111" s="572"/>
      <c r="R111" s="572"/>
      <c r="S111" s="572"/>
      <c r="T111" s="572"/>
      <c r="U111" s="572"/>
      <c r="V111" s="572"/>
      <c r="W111" s="572"/>
      <c r="X111" s="572"/>
      <c r="Y111" s="572"/>
      <c r="Z111" s="572"/>
      <c r="AA111" s="572"/>
      <c r="AB111" s="572"/>
      <c r="AC111" s="572"/>
      <c r="AD111" s="572"/>
      <c r="AE111" s="572"/>
      <c r="AF111" s="572"/>
      <c r="AG111" s="572"/>
      <c r="AH111" s="572"/>
      <c r="AI111" s="572"/>
      <c r="AJ111" s="572"/>
      <c r="AK111" s="572"/>
      <c r="AL111" s="572"/>
      <c r="AM111" s="572"/>
      <c r="AN111" s="572"/>
      <c r="AO111" s="572"/>
      <c r="AP111" s="572"/>
      <c r="AQ111" s="6"/>
      <c r="AR111" s="6"/>
      <c r="AS111" s="6"/>
      <c r="AT111" s="145" t="s">
        <v>28</v>
      </c>
      <c r="AU111" s="145"/>
      <c r="AV111" s="145"/>
      <c r="AW111" s="145"/>
      <c r="AX111" s="145"/>
      <c r="AY111" s="145"/>
      <c r="AZ111" s="145"/>
      <c r="BA111" s="145"/>
      <c r="BB111" s="145"/>
      <c r="BC111" s="145"/>
      <c r="BD111" s="146">
        <f>VLOOKUP(BM107,'Base de Dados'!$H$3:$J$11,2,FALSE)</f>
        <v>3.75</v>
      </c>
      <c r="BE111" s="146"/>
      <c r="BF111" s="146"/>
      <c r="BG111" s="146"/>
      <c r="BH111" s="146"/>
      <c r="BI111" s="146"/>
      <c r="BJ111" s="146"/>
      <c r="BK111" s="146"/>
      <c r="BL111" s="25"/>
      <c r="BM111" s="25"/>
      <c r="BN111" s="19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7"/>
      <c r="DM111" s="69"/>
      <c r="DR111" s="69"/>
      <c r="DS111" s="69"/>
      <c r="DT111" s="69"/>
      <c r="DU111" s="69"/>
    </row>
    <row r="112" spans="3:125" ht="14.25" customHeight="1" x14ac:dyDescent="0.2">
      <c r="C112" s="246" t="s">
        <v>0</v>
      </c>
      <c r="D112" s="247"/>
      <c r="E112" s="247"/>
      <c r="F112" s="247"/>
      <c r="G112" s="247"/>
      <c r="H112" s="248"/>
      <c r="I112" s="83">
        <f>IF(J113,ROW(J113),200)</f>
        <v>200</v>
      </c>
      <c r="J112" s="84" t="str">
        <f>IF(I112=200,"-",C112)</f>
        <v>-</v>
      </c>
      <c r="M112" s="21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145"/>
      <c r="AU112" s="145"/>
      <c r="AV112" s="145"/>
      <c r="AW112" s="145"/>
      <c r="AX112" s="145"/>
      <c r="AY112" s="145"/>
      <c r="AZ112" s="145"/>
      <c r="BA112" s="145"/>
      <c r="BB112" s="145"/>
      <c r="BC112" s="145"/>
      <c r="BD112" s="146"/>
      <c r="BE112" s="146"/>
      <c r="BF112" s="146"/>
      <c r="BG112" s="146"/>
      <c r="BH112" s="146"/>
      <c r="BI112" s="146"/>
      <c r="BJ112" s="146"/>
      <c r="BK112" s="146"/>
      <c r="BL112" s="25"/>
      <c r="BM112" s="25"/>
      <c r="BN112" s="19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7"/>
      <c r="DM112" s="69"/>
      <c r="DR112" s="69"/>
      <c r="DS112" s="69"/>
      <c r="DT112" s="69"/>
      <c r="DU112" s="69"/>
    </row>
    <row r="113" spans="3:125" ht="14.25" customHeight="1" x14ac:dyDescent="0.2">
      <c r="C113" s="243"/>
      <c r="D113" s="244"/>
      <c r="E113" s="244"/>
      <c r="F113" s="244"/>
      <c r="G113" s="244"/>
      <c r="H113" s="245"/>
      <c r="I113" s="85"/>
      <c r="J113" s="86" t="b">
        <v>0</v>
      </c>
      <c r="M113" s="21"/>
      <c r="N113" s="5"/>
      <c r="O113" s="374" t="s">
        <v>109</v>
      </c>
      <c r="P113" s="375"/>
      <c r="Q113" s="375"/>
      <c r="R113" s="375"/>
      <c r="S113" s="375"/>
      <c r="T113" s="375"/>
      <c r="U113" s="375"/>
      <c r="V113" s="375"/>
      <c r="W113" s="375"/>
      <c r="X113" s="375"/>
      <c r="Y113" s="375"/>
      <c r="Z113" s="375"/>
      <c r="AA113" s="375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8"/>
      <c r="AQ113" s="6"/>
      <c r="AR113" s="6"/>
      <c r="AS113" s="6"/>
      <c r="AT113" s="145"/>
      <c r="AU113" s="145"/>
      <c r="AV113" s="145"/>
      <c r="AW113" s="145"/>
      <c r="AX113" s="145"/>
      <c r="AY113" s="145"/>
      <c r="AZ113" s="145"/>
      <c r="BA113" s="145"/>
      <c r="BB113" s="145"/>
      <c r="BC113" s="145"/>
      <c r="BD113" s="146"/>
      <c r="BE113" s="146"/>
      <c r="BF113" s="146"/>
      <c r="BG113" s="146"/>
      <c r="BH113" s="146"/>
      <c r="BI113" s="146"/>
      <c r="BJ113" s="146"/>
      <c r="BK113" s="146"/>
      <c r="BL113" s="25"/>
      <c r="BM113" s="25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16"/>
      <c r="CH113" s="16"/>
      <c r="CI113" s="16"/>
      <c r="CJ113" s="16"/>
      <c r="CK113" s="1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7"/>
      <c r="DM113" s="69"/>
      <c r="DR113" s="69"/>
      <c r="DS113" s="69"/>
      <c r="DT113" s="69"/>
      <c r="DU113" s="69"/>
    </row>
    <row r="114" spans="3:125" ht="14.25" customHeight="1" x14ac:dyDescent="0.15">
      <c r="C114" s="246" t="s">
        <v>0</v>
      </c>
      <c r="D114" s="247"/>
      <c r="E114" s="247"/>
      <c r="F114" s="247"/>
      <c r="G114" s="247"/>
      <c r="H114" s="248"/>
      <c r="I114" s="83">
        <f>IF(J115,ROW(J115),200)</f>
        <v>200</v>
      </c>
      <c r="J114" s="84" t="str">
        <f>IF(I114=200,"-",C114)</f>
        <v>-</v>
      </c>
      <c r="M114" s="21"/>
      <c r="N114" s="5"/>
      <c r="O114" s="376"/>
      <c r="P114" s="377"/>
      <c r="Q114" s="377"/>
      <c r="R114" s="377"/>
      <c r="S114" s="377"/>
      <c r="T114" s="377"/>
      <c r="U114" s="377"/>
      <c r="V114" s="377"/>
      <c r="W114" s="377"/>
      <c r="X114" s="377"/>
      <c r="Y114" s="377"/>
      <c r="Z114" s="377"/>
      <c r="AA114" s="377"/>
      <c r="AB114" s="6"/>
      <c r="AC114" s="337" t="s">
        <v>22</v>
      </c>
      <c r="AD114" s="337"/>
      <c r="AE114" s="337"/>
      <c r="AF114" s="170" t="s">
        <v>23</v>
      </c>
      <c r="AG114" s="337" t="str">
        <f>IF($B$40,"X","")</f>
        <v/>
      </c>
      <c r="AH114" s="170" t="s">
        <v>24</v>
      </c>
      <c r="AI114" s="6"/>
      <c r="AJ114" s="337" t="s">
        <v>25</v>
      </c>
      <c r="AK114" s="337"/>
      <c r="AL114" s="337"/>
      <c r="AM114" s="170" t="s">
        <v>23</v>
      </c>
      <c r="AN114" s="337" t="str">
        <f>IF($B$40,"","X")</f>
        <v>X</v>
      </c>
      <c r="AO114" s="170" t="s">
        <v>24</v>
      </c>
      <c r="AP114" s="99"/>
      <c r="AQ114" s="6"/>
      <c r="AR114" s="6"/>
      <c r="AS114" s="6"/>
      <c r="AT114" s="145" t="str">
        <f>IF(BM107="F07","Tempo de Setup Off-line-","Tempo de Setup Parcial-")</f>
        <v>Tempo de Setup Parcial-</v>
      </c>
      <c r="AU114" s="145"/>
      <c r="AV114" s="145"/>
      <c r="AW114" s="145"/>
      <c r="AX114" s="145"/>
      <c r="AY114" s="145"/>
      <c r="AZ114" s="145"/>
      <c r="BA114" s="145"/>
      <c r="BB114" s="145"/>
      <c r="BC114" s="145"/>
      <c r="BD114" s="145"/>
      <c r="BE114" s="145"/>
      <c r="BF114" s="145"/>
      <c r="BG114" s="145"/>
      <c r="BH114" s="146">
        <f>VLOOKUP(BM107,'Base de Dados'!$H$3:$K$11,3,FALSE)</f>
        <v>1.4</v>
      </c>
      <c r="BI114" s="146"/>
      <c r="BJ114" s="146"/>
      <c r="BK114" s="146"/>
      <c r="BL114" s="146"/>
      <c r="BM114" s="146"/>
      <c r="BN114" s="146"/>
      <c r="BO114" s="14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7"/>
      <c r="DM114" s="69"/>
      <c r="DR114" s="69"/>
      <c r="DS114" s="69"/>
      <c r="DT114" s="69"/>
      <c r="DU114" s="69"/>
    </row>
    <row r="115" spans="3:125" ht="14.25" customHeight="1" x14ac:dyDescent="0.2">
      <c r="C115" s="243"/>
      <c r="D115" s="244"/>
      <c r="E115" s="244"/>
      <c r="F115" s="244"/>
      <c r="G115" s="244"/>
      <c r="H115" s="245"/>
      <c r="I115" s="85"/>
      <c r="J115" s="86" t="b">
        <v>0</v>
      </c>
      <c r="M115" s="21"/>
      <c r="N115" s="5"/>
      <c r="O115" s="376"/>
      <c r="P115" s="377"/>
      <c r="Q115" s="377"/>
      <c r="R115" s="377"/>
      <c r="S115" s="377"/>
      <c r="T115" s="377"/>
      <c r="U115" s="377"/>
      <c r="V115" s="377"/>
      <c r="W115" s="377"/>
      <c r="X115" s="377"/>
      <c r="Y115" s="377"/>
      <c r="Z115" s="377"/>
      <c r="AA115" s="377"/>
      <c r="AB115" s="6"/>
      <c r="AC115" s="337"/>
      <c r="AD115" s="337"/>
      <c r="AE115" s="337"/>
      <c r="AF115" s="170"/>
      <c r="AG115" s="337"/>
      <c r="AH115" s="170"/>
      <c r="AI115" s="6"/>
      <c r="AJ115" s="337"/>
      <c r="AK115" s="337"/>
      <c r="AL115" s="337"/>
      <c r="AM115" s="170"/>
      <c r="AN115" s="337"/>
      <c r="AO115" s="170"/>
      <c r="AP115" s="99"/>
      <c r="AQ115" s="6"/>
      <c r="AR115" s="6"/>
      <c r="AS115" s="6"/>
      <c r="AT115" s="145"/>
      <c r="AU115" s="145"/>
      <c r="AV115" s="145"/>
      <c r="AW115" s="145"/>
      <c r="AX115" s="145"/>
      <c r="AY115" s="145"/>
      <c r="AZ115" s="145"/>
      <c r="BA115" s="145"/>
      <c r="BB115" s="145"/>
      <c r="BC115" s="145"/>
      <c r="BD115" s="145"/>
      <c r="BE115" s="145"/>
      <c r="BF115" s="145"/>
      <c r="BG115" s="145"/>
      <c r="BH115" s="146"/>
      <c r="BI115" s="146"/>
      <c r="BJ115" s="146"/>
      <c r="BK115" s="146"/>
      <c r="BL115" s="146"/>
      <c r="BM115" s="146"/>
      <c r="BN115" s="146"/>
      <c r="BO115" s="14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7"/>
      <c r="DM115" s="69"/>
      <c r="DR115" s="69"/>
      <c r="DS115" s="69"/>
      <c r="DT115" s="69"/>
      <c r="DU115" s="69"/>
    </row>
    <row r="116" spans="3:125" ht="14.25" customHeight="1" x14ac:dyDescent="0.15">
      <c r="C116" s="246" t="s">
        <v>0</v>
      </c>
      <c r="D116" s="247"/>
      <c r="E116" s="247"/>
      <c r="F116" s="247"/>
      <c r="G116" s="247"/>
      <c r="H116" s="248"/>
      <c r="I116" s="83">
        <f>IF(J117,ROW(J117),200)</f>
        <v>200</v>
      </c>
      <c r="J116" s="84" t="str">
        <f>IF(I116=200,"-",C116)</f>
        <v>-</v>
      </c>
      <c r="M116" s="21"/>
      <c r="N116" s="5"/>
      <c r="O116" s="376"/>
      <c r="P116" s="377"/>
      <c r="Q116" s="377"/>
      <c r="R116" s="377"/>
      <c r="S116" s="377"/>
      <c r="T116" s="377"/>
      <c r="U116" s="377"/>
      <c r="V116" s="377"/>
      <c r="W116" s="377"/>
      <c r="X116" s="377"/>
      <c r="Y116" s="377"/>
      <c r="Z116" s="377"/>
      <c r="AA116" s="377"/>
      <c r="AB116" s="6"/>
      <c r="AC116" s="337"/>
      <c r="AD116" s="337"/>
      <c r="AE116" s="337"/>
      <c r="AF116" s="170"/>
      <c r="AG116" s="337"/>
      <c r="AH116" s="170"/>
      <c r="AI116" s="6"/>
      <c r="AJ116" s="337"/>
      <c r="AK116" s="337"/>
      <c r="AL116" s="337"/>
      <c r="AM116" s="170"/>
      <c r="AN116" s="337"/>
      <c r="AO116" s="170"/>
      <c r="AP116" s="99"/>
      <c r="AQ116" s="6"/>
      <c r="AR116" s="6"/>
      <c r="AS116" s="6"/>
      <c r="AT116" s="145"/>
      <c r="AU116" s="145"/>
      <c r="AV116" s="145"/>
      <c r="AW116" s="145"/>
      <c r="AX116" s="145"/>
      <c r="AY116" s="145"/>
      <c r="AZ116" s="145"/>
      <c r="BA116" s="145"/>
      <c r="BB116" s="145"/>
      <c r="BC116" s="145"/>
      <c r="BD116" s="145"/>
      <c r="BE116" s="145"/>
      <c r="BF116" s="145"/>
      <c r="BG116" s="145"/>
      <c r="BH116" s="146"/>
      <c r="BI116" s="146"/>
      <c r="BJ116" s="146"/>
      <c r="BK116" s="146"/>
      <c r="BL116" s="146"/>
      <c r="BM116" s="146"/>
      <c r="BN116" s="146"/>
      <c r="BO116" s="14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7"/>
      <c r="DM116" s="69"/>
      <c r="DR116" s="69"/>
      <c r="DS116" s="69"/>
      <c r="DT116" s="69"/>
      <c r="DU116" s="69"/>
    </row>
    <row r="117" spans="3:125" ht="14.25" customHeight="1" thickBot="1" x14ac:dyDescent="0.25">
      <c r="C117" s="249"/>
      <c r="D117" s="250"/>
      <c r="E117" s="250"/>
      <c r="F117" s="250"/>
      <c r="G117" s="250"/>
      <c r="H117" s="251"/>
      <c r="I117" s="87"/>
      <c r="J117" s="88" t="b">
        <v>0</v>
      </c>
      <c r="M117" s="21"/>
      <c r="N117" s="5"/>
      <c r="O117" s="376"/>
      <c r="P117" s="377"/>
      <c r="Q117" s="377"/>
      <c r="R117" s="377"/>
      <c r="S117" s="377"/>
      <c r="T117" s="377"/>
      <c r="U117" s="377"/>
      <c r="V117" s="377"/>
      <c r="W117" s="377"/>
      <c r="X117" s="377"/>
      <c r="Y117" s="377"/>
      <c r="Z117" s="377"/>
      <c r="AA117" s="377"/>
      <c r="AB117" s="25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99"/>
      <c r="AQ117" s="6"/>
      <c r="AR117" s="6"/>
      <c r="AS117" s="6"/>
      <c r="AT117" s="147" t="s">
        <v>124</v>
      </c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8" t="str">
        <f>IF(BM107="F07","","Mapa de Velocidade "&amp;BM107)</f>
        <v>Mapa de Velocidade F03</v>
      </c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7"/>
      <c r="DM117" s="69"/>
      <c r="DR117" s="69"/>
      <c r="DS117" s="69"/>
      <c r="DT117" s="69"/>
      <c r="DU117" s="69"/>
    </row>
    <row r="118" spans="3:125" ht="14.25" customHeight="1" thickTop="1" x14ac:dyDescent="0.2">
      <c r="C118" s="149" t="s">
        <v>190</v>
      </c>
      <c r="D118" s="150"/>
      <c r="E118" s="150"/>
      <c r="F118" s="150"/>
      <c r="G118" s="150"/>
      <c r="H118" s="150"/>
      <c r="I118" s="150"/>
      <c r="J118" s="151"/>
      <c r="M118" s="21"/>
      <c r="N118" s="5"/>
      <c r="O118" s="378"/>
      <c r="P118" s="379"/>
      <c r="Q118" s="379"/>
      <c r="R118" s="379"/>
      <c r="S118" s="379"/>
      <c r="T118" s="379"/>
      <c r="U118" s="379"/>
      <c r="V118" s="379"/>
      <c r="W118" s="379"/>
      <c r="X118" s="379"/>
      <c r="Y118" s="379"/>
      <c r="Z118" s="379"/>
      <c r="AA118" s="379"/>
      <c r="AB118" s="100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102"/>
      <c r="AQ118" s="6"/>
      <c r="AR118" s="6"/>
      <c r="AS118" s="6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7"/>
      <c r="DM118" s="69"/>
      <c r="DR118" s="69"/>
      <c r="DS118" s="69"/>
      <c r="DT118" s="69"/>
      <c r="DU118" s="69"/>
    </row>
    <row r="119" spans="3:125" ht="14.25" customHeight="1" x14ac:dyDescent="0.2">
      <c r="C119" s="152"/>
      <c r="D119" s="153"/>
      <c r="E119" s="153"/>
      <c r="F119" s="153"/>
      <c r="G119" s="153"/>
      <c r="H119" s="153"/>
      <c r="I119" s="153"/>
      <c r="J119" s="154"/>
      <c r="M119" s="21"/>
      <c r="N119" s="5"/>
      <c r="O119" s="236" t="s">
        <v>111</v>
      </c>
      <c r="P119" s="237"/>
      <c r="Q119" s="237"/>
      <c r="R119" s="237"/>
      <c r="S119" s="237"/>
      <c r="T119" s="237"/>
      <c r="U119" s="237"/>
      <c r="V119" s="237"/>
      <c r="W119" s="237"/>
      <c r="X119" s="237"/>
      <c r="Y119" s="237"/>
      <c r="Z119" s="237"/>
      <c r="AA119" s="237"/>
      <c r="AB119" s="237"/>
      <c r="AC119" s="166" t="s">
        <v>22</v>
      </c>
      <c r="AD119" s="166"/>
      <c r="AE119" s="166"/>
      <c r="AF119" s="168" t="s">
        <v>23</v>
      </c>
      <c r="AG119" s="166" t="str">
        <f>IF($B$43,"X","")</f>
        <v/>
      </c>
      <c r="AH119" s="168" t="s">
        <v>24</v>
      </c>
      <c r="AI119" s="103"/>
      <c r="AJ119" s="166" t="s">
        <v>25</v>
      </c>
      <c r="AK119" s="166"/>
      <c r="AL119" s="166"/>
      <c r="AM119" s="168" t="s">
        <v>23</v>
      </c>
      <c r="AN119" s="166" t="str">
        <f>IF($B$43,"","X")</f>
        <v>X</v>
      </c>
      <c r="AO119" s="168" t="s">
        <v>24</v>
      </c>
      <c r="AP119" s="98"/>
      <c r="AQ119" s="6"/>
      <c r="AR119" s="6"/>
      <c r="AS119" s="6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7"/>
      <c r="DM119" s="69"/>
      <c r="DN119" s="80"/>
      <c r="DO119" s="80"/>
      <c r="DP119" s="80"/>
      <c r="DQ119" s="80"/>
      <c r="DR119" s="69"/>
      <c r="DS119" s="69"/>
      <c r="DT119" s="69"/>
      <c r="DU119" s="69"/>
    </row>
    <row r="120" spans="3:125" ht="14.25" customHeight="1" x14ac:dyDescent="0.2">
      <c r="C120" s="155" t="s">
        <v>191</v>
      </c>
      <c r="D120" s="156"/>
      <c r="E120" s="156"/>
      <c r="F120" s="156"/>
      <c r="G120" s="156"/>
      <c r="H120" s="156"/>
      <c r="I120" s="161"/>
      <c r="J120" s="127" t="b">
        <v>0</v>
      </c>
      <c r="M120" s="21"/>
      <c r="N120" s="5"/>
      <c r="O120" s="238"/>
      <c r="P120" s="239"/>
      <c r="Q120" s="239"/>
      <c r="R120" s="239"/>
      <c r="S120" s="239"/>
      <c r="T120" s="239"/>
      <c r="U120" s="239"/>
      <c r="V120" s="239"/>
      <c r="W120" s="239"/>
      <c r="X120" s="239"/>
      <c r="Y120" s="239"/>
      <c r="Z120" s="239"/>
      <c r="AA120" s="239"/>
      <c r="AB120" s="239"/>
      <c r="AC120" s="167"/>
      <c r="AD120" s="167"/>
      <c r="AE120" s="167"/>
      <c r="AF120" s="169"/>
      <c r="AG120" s="167"/>
      <c r="AH120" s="169"/>
      <c r="AI120" s="79"/>
      <c r="AJ120" s="167"/>
      <c r="AK120" s="167"/>
      <c r="AL120" s="167"/>
      <c r="AM120" s="169"/>
      <c r="AN120" s="167"/>
      <c r="AO120" s="169"/>
      <c r="AP120" s="99"/>
      <c r="AQ120" s="6"/>
      <c r="AR120" s="6"/>
      <c r="AS120" s="6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7"/>
      <c r="DM120" s="69"/>
      <c r="DN120" s="69"/>
      <c r="DO120" s="69"/>
      <c r="DP120" s="69"/>
      <c r="DQ120" s="69"/>
      <c r="DR120" s="69"/>
      <c r="DS120" s="69"/>
      <c r="DT120" s="69"/>
      <c r="DU120" s="69"/>
    </row>
    <row r="121" spans="3:125" ht="14.25" customHeight="1" x14ac:dyDescent="0.2">
      <c r="C121" s="162"/>
      <c r="D121" s="163"/>
      <c r="E121" s="163"/>
      <c r="F121" s="163"/>
      <c r="G121" s="163"/>
      <c r="H121" s="163"/>
      <c r="I121" s="164"/>
      <c r="J121" s="127">
        <f>IF(J120,1,0)</f>
        <v>0</v>
      </c>
      <c r="M121" s="21"/>
      <c r="N121" s="5"/>
      <c r="O121" s="238"/>
      <c r="P121" s="239"/>
      <c r="Q121" s="239"/>
      <c r="R121" s="239"/>
      <c r="S121" s="239"/>
      <c r="T121" s="239"/>
      <c r="U121" s="239"/>
      <c r="V121" s="239"/>
      <c r="W121" s="239"/>
      <c r="X121" s="239"/>
      <c r="Y121" s="239"/>
      <c r="Z121" s="239"/>
      <c r="AA121" s="239"/>
      <c r="AB121" s="239"/>
      <c r="AC121" s="167"/>
      <c r="AD121" s="167"/>
      <c r="AE121" s="167"/>
      <c r="AF121" s="169"/>
      <c r="AG121" s="167"/>
      <c r="AH121" s="169"/>
      <c r="AI121" s="79"/>
      <c r="AJ121" s="167"/>
      <c r="AK121" s="167"/>
      <c r="AL121" s="167"/>
      <c r="AM121" s="169"/>
      <c r="AN121" s="167"/>
      <c r="AO121" s="169"/>
      <c r="AP121" s="99"/>
      <c r="AQ121" s="6"/>
      <c r="AR121" s="6"/>
      <c r="AS121" s="6"/>
      <c r="AT121" s="365" t="s">
        <v>87</v>
      </c>
      <c r="AU121" s="365"/>
      <c r="AV121" s="365"/>
      <c r="AW121" s="365"/>
      <c r="AX121" s="365"/>
      <c r="AY121" s="365"/>
      <c r="AZ121" s="365"/>
      <c r="BA121" s="365"/>
      <c r="BB121" s="365"/>
      <c r="BC121" s="365"/>
      <c r="BD121" s="365"/>
      <c r="BE121" s="365"/>
      <c r="BF121" s="365"/>
      <c r="BG121" s="365"/>
      <c r="BH121" s="365"/>
      <c r="BI121" s="365"/>
      <c r="BJ121" s="365"/>
      <c r="BK121" s="365"/>
      <c r="BL121" s="365"/>
      <c r="BM121" s="366" t="str">
        <f>'Base de Dados'!V13</f>
        <v>F07</v>
      </c>
      <c r="BN121" s="366"/>
      <c r="BO121" s="36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7"/>
      <c r="DM121" s="69"/>
      <c r="DN121" s="69"/>
      <c r="DO121" s="69"/>
      <c r="DP121" s="69"/>
      <c r="DQ121" s="69"/>
      <c r="DR121" s="69"/>
      <c r="DS121" s="69"/>
      <c r="DT121" s="69"/>
      <c r="DU121" s="69"/>
    </row>
    <row r="122" spans="3:125" ht="14.25" customHeight="1" x14ac:dyDescent="0.2">
      <c r="C122" s="155" t="s">
        <v>192</v>
      </c>
      <c r="D122" s="156"/>
      <c r="E122" s="156"/>
      <c r="F122" s="156"/>
      <c r="G122" s="156"/>
      <c r="H122" s="156"/>
      <c r="I122" s="161"/>
      <c r="J122" s="127" t="b">
        <v>1</v>
      </c>
      <c r="M122" s="21"/>
      <c r="N122" s="5"/>
      <c r="O122" s="111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99"/>
      <c r="AQ122" s="6"/>
      <c r="AR122" s="6"/>
      <c r="AS122" s="6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6"/>
      <c r="BN122" s="366"/>
      <c r="BO122" s="36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7"/>
    </row>
    <row r="123" spans="3:125" ht="14.25" customHeight="1" x14ac:dyDescent="0.2">
      <c r="C123" s="162"/>
      <c r="D123" s="163"/>
      <c r="E123" s="163"/>
      <c r="F123" s="163"/>
      <c r="G123" s="163"/>
      <c r="H123" s="163"/>
      <c r="I123" s="164"/>
      <c r="J123" s="127">
        <f>IF(J122,1,0)</f>
        <v>1</v>
      </c>
      <c r="M123" s="21"/>
      <c r="N123" s="5"/>
      <c r="O123" s="491" t="s">
        <v>139</v>
      </c>
      <c r="P123" s="492"/>
      <c r="Q123" s="492"/>
      <c r="R123" s="492"/>
      <c r="S123" s="492"/>
      <c r="T123" s="492"/>
      <c r="U123" s="492"/>
      <c r="V123" s="492"/>
      <c r="W123" s="492"/>
      <c r="X123" s="492"/>
      <c r="Y123" s="492"/>
      <c r="Z123" s="492"/>
      <c r="AA123" s="492"/>
      <c r="AB123" s="492"/>
      <c r="AC123" s="498" t="s">
        <v>22</v>
      </c>
      <c r="AD123" s="498"/>
      <c r="AE123" s="498"/>
      <c r="AF123" s="497" t="s">
        <v>23</v>
      </c>
      <c r="AG123" s="498" t="str">
        <f>IF($B$46,"X","")</f>
        <v/>
      </c>
      <c r="AH123" s="497" t="s">
        <v>24</v>
      </c>
      <c r="AI123" s="112"/>
      <c r="AJ123" s="498" t="s">
        <v>25</v>
      </c>
      <c r="AK123" s="498"/>
      <c r="AL123" s="498"/>
      <c r="AM123" s="497" t="s">
        <v>23</v>
      </c>
      <c r="AN123" s="498" t="str">
        <f>IF($B$46,"","X")</f>
        <v>X</v>
      </c>
      <c r="AO123" s="497" t="s">
        <v>24</v>
      </c>
      <c r="AP123" s="113"/>
      <c r="AQ123" s="6"/>
      <c r="AR123" s="6"/>
      <c r="AS123" s="6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6"/>
      <c r="BN123" s="366"/>
      <c r="BO123" s="36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7"/>
    </row>
    <row r="124" spans="3:125" ht="14.25" customHeight="1" x14ac:dyDescent="0.2">
      <c r="C124" s="155" t="s">
        <v>193</v>
      </c>
      <c r="D124" s="156"/>
      <c r="E124" s="156"/>
      <c r="F124" s="156"/>
      <c r="G124" s="156"/>
      <c r="H124" s="156"/>
      <c r="I124" s="161"/>
      <c r="J124" s="127" t="b">
        <v>1</v>
      </c>
      <c r="M124" s="21"/>
      <c r="N124" s="5"/>
      <c r="O124" s="493"/>
      <c r="P124" s="494"/>
      <c r="Q124" s="494"/>
      <c r="R124" s="494"/>
      <c r="S124" s="494"/>
      <c r="T124" s="494"/>
      <c r="U124" s="494"/>
      <c r="V124" s="494"/>
      <c r="W124" s="494"/>
      <c r="X124" s="494"/>
      <c r="Y124" s="494"/>
      <c r="Z124" s="494"/>
      <c r="AA124" s="494"/>
      <c r="AB124" s="494"/>
      <c r="AC124" s="167"/>
      <c r="AD124" s="167"/>
      <c r="AE124" s="167"/>
      <c r="AF124" s="169"/>
      <c r="AG124" s="167"/>
      <c r="AH124" s="169"/>
      <c r="AI124" s="79"/>
      <c r="AJ124" s="167"/>
      <c r="AK124" s="167"/>
      <c r="AL124" s="167"/>
      <c r="AM124" s="169"/>
      <c r="AN124" s="167"/>
      <c r="AO124" s="169"/>
      <c r="AP124" s="114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7"/>
    </row>
    <row r="125" spans="3:125" ht="14.25" customHeight="1" x14ac:dyDescent="0.2">
      <c r="C125" s="162"/>
      <c r="D125" s="163"/>
      <c r="E125" s="163"/>
      <c r="F125" s="163"/>
      <c r="G125" s="163"/>
      <c r="H125" s="163"/>
      <c r="I125" s="164"/>
      <c r="J125" s="127">
        <f>IF(J124,1,0)</f>
        <v>1</v>
      </c>
      <c r="M125" s="21"/>
      <c r="N125" s="5"/>
      <c r="O125" s="493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167"/>
      <c r="AD125" s="167"/>
      <c r="AE125" s="167"/>
      <c r="AF125" s="169"/>
      <c r="AG125" s="167"/>
      <c r="AH125" s="169"/>
      <c r="AI125" s="79"/>
      <c r="AJ125" s="167"/>
      <c r="AK125" s="167"/>
      <c r="AL125" s="167"/>
      <c r="AM125" s="169"/>
      <c r="AN125" s="167"/>
      <c r="AO125" s="169"/>
      <c r="AP125" s="114"/>
      <c r="AQ125" s="6"/>
      <c r="AR125" s="6"/>
      <c r="AS125" s="6"/>
      <c r="AT125" s="145" t="s">
        <v>28</v>
      </c>
      <c r="AU125" s="145"/>
      <c r="AV125" s="145"/>
      <c r="AW125" s="145"/>
      <c r="AX125" s="145"/>
      <c r="AY125" s="145"/>
      <c r="AZ125" s="145"/>
      <c r="BA125" s="145"/>
      <c r="BB125" s="145"/>
      <c r="BC125" s="145"/>
      <c r="BD125" s="146">
        <f>VLOOKUP(BM121,'Base de Dados'!$H$3:$J$11,2,FALSE)</f>
        <v>3.85</v>
      </c>
      <c r="BE125" s="146"/>
      <c r="BF125" s="146"/>
      <c r="BG125" s="146"/>
      <c r="BH125" s="146"/>
      <c r="BI125" s="146"/>
      <c r="BJ125" s="146"/>
      <c r="BK125" s="146"/>
      <c r="BL125" s="25"/>
      <c r="BM125" s="25"/>
      <c r="BN125" s="19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7"/>
    </row>
    <row r="126" spans="3:125" ht="14.25" customHeight="1" x14ac:dyDescent="0.2">
      <c r="C126" s="155" t="s">
        <v>194</v>
      </c>
      <c r="D126" s="156"/>
      <c r="E126" s="156"/>
      <c r="F126" s="156"/>
      <c r="G126" s="156"/>
      <c r="H126" s="156"/>
      <c r="I126" s="161"/>
      <c r="J126" s="127" t="b">
        <v>0</v>
      </c>
      <c r="M126" s="21"/>
      <c r="N126" s="5"/>
      <c r="O126" s="493"/>
      <c r="P126" s="494"/>
      <c r="Q126" s="494"/>
      <c r="R126" s="494"/>
      <c r="S126" s="494"/>
      <c r="T126" s="494"/>
      <c r="U126" s="494"/>
      <c r="V126" s="494"/>
      <c r="W126" s="494"/>
      <c r="X126" s="494"/>
      <c r="Y126" s="494"/>
      <c r="Z126" s="494"/>
      <c r="AA126" s="494"/>
      <c r="AB126" s="494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114"/>
      <c r="AQ126" s="6"/>
      <c r="AR126" s="6"/>
      <c r="AS126" s="6"/>
      <c r="AT126" s="145"/>
      <c r="AU126" s="145"/>
      <c r="AV126" s="145"/>
      <c r="AW126" s="145"/>
      <c r="AX126" s="145"/>
      <c r="AY126" s="145"/>
      <c r="AZ126" s="145"/>
      <c r="BA126" s="145"/>
      <c r="BB126" s="145"/>
      <c r="BC126" s="145"/>
      <c r="BD126" s="146"/>
      <c r="BE126" s="146"/>
      <c r="BF126" s="146"/>
      <c r="BG126" s="146"/>
      <c r="BH126" s="146"/>
      <c r="BI126" s="146"/>
      <c r="BJ126" s="146"/>
      <c r="BK126" s="146"/>
      <c r="BL126" s="25"/>
      <c r="BM126" s="25"/>
      <c r="BN126" s="19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7"/>
    </row>
    <row r="127" spans="3:125" ht="14.25" customHeight="1" x14ac:dyDescent="0.2">
      <c r="C127" s="162"/>
      <c r="D127" s="163"/>
      <c r="E127" s="163"/>
      <c r="F127" s="163"/>
      <c r="G127" s="163"/>
      <c r="H127" s="163"/>
      <c r="I127" s="164"/>
      <c r="J127" s="127">
        <f>IF(J126,1,0)</f>
        <v>0</v>
      </c>
      <c r="M127" s="21"/>
      <c r="N127" s="5"/>
      <c r="O127" s="495"/>
      <c r="P127" s="496"/>
      <c r="Q127" s="496"/>
      <c r="R127" s="496"/>
      <c r="S127" s="496"/>
      <c r="T127" s="496"/>
      <c r="U127" s="496"/>
      <c r="V127" s="496"/>
      <c r="W127" s="496"/>
      <c r="X127" s="496"/>
      <c r="Y127" s="496"/>
      <c r="Z127" s="496"/>
      <c r="AA127" s="496"/>
      <c r="AB127" s="496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6"/>
      <c r="AQ127" s="6"/>
      <c r="AR127" s="6"/>
      <c r="AS127" s="6"/>
      <c r="AT127" s="145"/>
      <c r="AU127" s="145"/>
      <c r="AV127" s="145"/>
      <c r="AW127" s="145"/>
      <c r="AX127" s="145"/>
      <c r="AY127" s="145"/>
      <c r="AZ127" s="145"/>
      <c r="BA127" s="145"/>
      <c r="BB127" s="145"/>
      <c r="BC127" s="145"/>
      <c r="BD127" s="146"/>
      <c r="BE127" s="146"/>
      <c r="BF127" s="146"/>
      <c r="BG127" s="146"/>
      <c r="BH127" s="146"/>
      <c r="BI127" s="146"/>
      <c r="BJ127" s="146"/>
      <c r="BK127" s="146"/>
      <c r="BL127" s="25"/>
      <c r="BM127" s="25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7"/>
    </row>
    <row r="128" spans="3:125" ht="14.25" customHeight="1" x14ac:dyDescent="0.2">
      <c r="C128" s="155" t="s">
        <v>195</v>
      </c>
      <c r="D128" s="156"/>
      <c r="E128" s="156"/>
      <c r="F128" s="156"/>
      <c r="G128" s="156"/>
      <c r="H128" s="156"/>
      <c r="I128" s="161"/>
      <c r="J128" s="127" t="b">
        <v>0</v>
      </c>
      <c r="M128" s="21"/>
      <c r="N128" s="5"/>
      <c r="O128" s="499" t="s">
        <v>110</v>
      </c>
      <c r="P128" s="237"/>
      <c r="Q128" s="237"/>
      <c r="R128" s="237"/>
      <c r="S128" s="237"/>
      <c r="T128" s="237"/>
      <c r="U128" s="237"/>
      <c r="V128" s="237"/>
      <c r="W128" s="237"/>
      <c r="X128" s="237"/>
      <c r="Y128" s="237"/>
      <c r="Z128" s="237"/>
      <c r="AA128" s="103"/>
      <c r="AB128" s="103"/>
      <c r="AC128" s="166" t="s">
        <v>22</v>
      </c>
      <c r="AD128" s="166"/>
      <c r="AE128" s="166"/>
      <c r="AF128" s="168" t="s">
        <v>23</v>
      </c>
      <c r="AG128" s="166" t="str">
        <f>IF($B$49,"X","")</f>
        <v/>
      </c>
      <c r="AH128" s="168" t="s">
        <v>24</v>
      </c>
      <c r="AI128" s="103"/>
      <c r="AJ128" s="166" t="s">
        <v>25</v>
      </c>
      <c r="AK128" s="166"/>
      <c r="AL128" s="166"/>
      <c r="AM128" s="168" t="s">
        <v>23</v>
      </c>
      <c r="AN128" s="166" t="str">
        <f>IF($B$49,"","X")</f>
        <v>X</v>
      </c>
      <c r="AO128" s="168" t="s">
        <v>24</v>
      </c>
      <c r="AP128" s="98"/>
      <c r="AQ128" s="6"/>
      <c r="AR128" s="6"/>
      <c r="AS128" s="6"/>
      <c r="AT128" s="145" t="str">
        <f>IF(BM121="F07","Tempo de Setup Off-line-","Tempo de Setup Parcial-")</f>
        <v>Tempo de Setup Off-line-</v>
      </c>
      <c r="AU128" s="145"/>
      <c r="AV128" s="145"/>
      <c r="AW128" s="145"/>
      <c r="AX128" s="145"/>
      <c r="AY128" s="145"/>
      <c r="AZ128" s="145"/>
      <c r="BA128" s="145"/>
      <c r="BB128" s="145"/>
      <c r="BC128" s="145"/>
      <c r="BD128" s="145"/>
      <c r="BE128" s="145"/>
      <c r="BF128" s="145"/>
      <c r="BG128" s="145"/>
      <c r="BH128" s="146">
        <f>VLOOKUP(BM121,'Base de Dados'!$H$3:$K$11,3,FALSE)</f>
        <v>29.5</v>
      </c>
      <c r="BI128" s="146"/>
      <c r="BJ128" s="146"/>
      <c r="BK128" s="146"/>
      <c r="BL128" s="146"/>
      <c r="BM128" s="146"/>
      <c r="BN128" s="146"/>
      <c r="BO128" s="14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7"/>
    </row>
    <row r="129" spans="1:114" ht="14.25" customHeight="1" x14ac:dyDescent="0.2">
      <c r="C129" s="162"/>
      <c r="D129" s="163"/>
      <c r="E129" s="163"/>
      <c r="F129" s="163"/>
      <c r="G129" s="163"/>
      <c r="H129" s="163"/>
      <c r="I129" s="164"/>
      <c r="J129" s="127">
        <f>IF(J128,1,0)</f>
        <v>0</v>
      </c>
      <c r="M129" s="21"/>
      <c r="N129" s="5"/>
      <c r="O129" s="238"/>
      <c r="P129" s="239"/>
      <c r="Q129" s="239"/>
      <c r="R129" s="239"/>
      <c r="S129" s="239"/>
      <c r="T129" s="239"/>
      <c r="U129" s="239"/>
      <c r="V129" s="239"/>
      <c r="W129" s="239"/>
      <c r="X129" s="239"/>
      <c r="Y129" s="239"/>
      <c r="Z129" s="239"/>
      <c r="AA129" s="79"/>
      <c r="AB129" s="79"/>
      <c r="AC129" s="167"/>
      <c r="AD129" s="167"/>
      <c r="AE129" s="167"/>
      <c r="AF129" s="169"/>
      <c r="AG129" s="167"/>
      <c r="AH129" s="169"/>
      <c r="AI129" s="79"/>
      <c r="AJ129" s="167"/>
      <c r="AK129" s="167"/>
      <c r="AL129" s="167"/>
      <c r="AM129" s="169"/>
      <c r="AN129" s="167"/>
      <c r="AO129" s="169"/>
      <c r="AP129" s="99"/>
      <c r="AQ129" s="6"/>
      <c r="AR129" s="6"/>
      <c r="AS129" s="6"/>
      <c r="AT129" s="145"/>
      <c r="AU129" s="145"/>
      <c r="AV129" s="145"/>
      <c r="AW129" s="145"/>
      <c r="AX129" s="145"/>
      <c r="AY129" s="145"/>
      <c r="AZ129" s="145"/>
      <c r="BA129" s="145"/>
      <c r="BB129" s="145"/>
      <c r="BC129" s="145"/>
      <c r="BD129" s="145"/>
      <c r="BE129" s="145"/>
      <c r="BF129" s="145"/>
      <c r="BG129" s="145"/>
      <c r="BH129" s="146"/>
      <c r="BI129" s="146"/>
      <c r="BJ129" s="146"/>
      <c r="BK129" s="146"/>
      <c r="BL129" s="146"/>
      <c r="BM129" s="146"/>
      <c r="BN129" s="146"/>
      <c r="BO129" s="14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7"/>
    </row>
    <row r="130" spans="1:114" ht="14.25" customHeight="1" x14ac:dyDescent="0.2">
      <c r="C130" s="155" t="s">
        <v>196</v>
      </c>
      <c r="D130" s="156"/>
      <c r="E130" s="156"/>
      <c r="F130" s="156"/>
      <c r="G130" s="156"/>
      <c r="H130" s="156"/>
      <c r="I130" s="161"/>
      <c r="J130" s="127" t="b">
        <v>0</v>
      </c>
      <c r="M130" s="21"/>
      <c r="N130" s="5"/>
      <c r="O130" s="238"/>
      <c r="P130" s="239"/>
      <c r="Q130" s="239"/>
      <c r="R130" s="239"/>
      <c r="S130" s="239"/>
      <c r="T130" s="239"/>
      <c r="U130" s="239"/>
      <c r="V130" s="239"/>
      <c r="W130" s="239"/>
      <c r="X130" s="239"/>
      <c r="Y130" s="239"/>
      <c r="Z130" s="239"/>
      <c r="AA130" s="79"/>
      <c r="AB130" s="79"/>
      <c r="AC130" s="167"/>
      <c r="AD130" s="167"/>
      <c r="AE130" s="167"/>
      <c r="AF130" s="169"/>
      <c r="AG130" s="167"/>
      <c r="AH130" s="169"/>
      <c r="AI130" s="79"/>
      <c r="AJ130" s="167"/>
      <c r="AK130" s="167"/>
      <c r="AL130" s="167"/>
      <c r="AM130" s="169"/>
      <c r="AN130" s="167"/>
      <c r="AO130" s="169"/>
      <c r="AP130" s="99"/>
      <c r="AQ130" s="6"/>
      <c r="AR130" s="6"/>
      <c r="AS130" s="6"/>
      <c r="AT130" s="145"/>
      <c r="AU130" s="145"/>
      <c r="AV130" s="145"/>
      <c r="AW130" s="145"/>
      <c r="AX130" s="145"/>
      <c r="AY130" s="145"/>
      <c r="AZ130" s="145"/>
      <c r="BA130" s="145"/>
      <c r="BB130" s="145"/>
      <c r="BC130" s="145"/>
      <c r="BD130" s="145"/>
      <c r="BE130" s="145"/>
      <c r="BF130" s="145"/>
      <c r="BG130" s="145"/>
      <c r="BH130" s="146"/>
      <c r="BI130" s="146"/>
      <c r="BJ130" s="146"/>
      <c r="BK130" s="146"/>
      <c r="BL130" s="146"/>
      <c r="BM130" s="146"/>
      <c r="BN130" s="146"/>
      <c r="BO130" s="14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7"/>
    </row>
    <row r="131" spans="1:114" ht="14.25" customHeight="1" x14ac:dyDescent="0.5">
      <c r="C131" s="162"/>
      <c r="D131" s="163"/>
      <c r="E131" s="163"/>
      <c r="F131" s="163"/>
      <c r="G131" s="163"/>
      <c r="H131" s="163"/>
      <c r="I131" s="164"/>
      <c r="J131" s="127">
        <f>IF(J130,1,0)</f>
        <v>0</v>
      </c>
      <c r="M131" s="21"/>
      <c r="N131" s="5"/>
      <c r="O131" s="104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2"/>
      <c r="AQ131" s="6"/>
      <c r="AR131" s="6"/>
      <c r="AS131" s="6"/>
      <c r="AT131" s="147" t="s">
        <v>124</v>
      </c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8" t="str">
        <f>IF(BM121="F07","","Mapa de Velocidade "&amp;BM121)</f>
        <v/>
      </c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28"/>
      <c r="CS131" s="28"/>
      <c r="CT131" s="28"/>
      <c r="CU131" s="28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7"/>
    </row>
    <row r="132" spans="1:114" ht="14.25" customHeight="1" x14ac:dyDescent="0.2">
      <c r="C132" s="155" t="s">
        <v>197</v>
      </c>
      <c r="D132" s="156"/>
      <c r="E132" s="156"/>
      <c r="F132" s="156"/>
      <c r="G132" s="156"/>
      <c r="H132" s="156"/>
      <c r="I132" s="161"/>
      <c r="J132" s="127" t="b">
        <v>1</v>
      </c>
      <c r="K132" s="122"/>
      <c r="M132" s="21"/>
      <c r="N132" s="5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7"/>
    </row>
    <row r="133" spans="1:114" ht="14.25" customHeight="1" thickBot="1" x14ac:dyDescent="0.25">
      <c r="C133" s="158"/>
      <c r="D133" s="159"/>
      <c r="E133" s="159"/>
      <c r="F133" s="159"/>
      <c r="G133" s="159"/>
      <c r="H133" s="159"/>
      <c r="I133" s="165"/>
      <c r="J133" s="128">
        <f>IF(J132,1,0)</f>
        <v>1</v>
      </c>
      <c r="L133" s="58"/>
      <c r="M133" s="21"/>
      <c r="N133" s="5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7"/>
    </row>
    <row r="134" spans="1:114" ht="14.25" customHeight="1" thickTop="1" x14ac:dyDescent="0.2">
      <c r="C134" s="124" t="s">
        <v>199</v>
      </c>
      <c r="D134" s="125" t="str">
        <f>IF(J120,"F01",IF(J122,"F02",IF(J124,"F03",IF(J126,"F04",IF(J128,"F05",IF(J130,"F06",IF(J132,"F07",0)))))))</f>
        <v>F02</v>
      </c>
      <c r="E134" s="77" t="s">
        <v>202</v>
      </c>
      <c r="F134" s="77">
        <f>IF(D134="F07",1,IF(D135="F07",1,0))</f>
        <v>1</v>
      </c>
      <c r="G134" s="77"/>
      <c r="H134" s="77"/>
      <c r="I134" s="126" t="s">
        <v>198</v>
      </c>
      <c r="J134" s="77">
        <f>IF((J133+J131+J129+J127+J125+J123+J121)&gt;1,1,0)</f>
        <v>1</v>
      </c>
      <c r="L134" s="58"/>
      <c r="M134" s="21"/>
      <c r="N134" s="5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7"/>
    </row>
    <row r="135" spans="1:114" ht="14.25" customHeight="1" thickBot="1" x14ac:dyDescent="0.25">
      <c r="C135" s="77"/>
      <c r="D135" s="125" t="str">
        <f>IF(J134=1,IF(J132,"F07",IF(J130,"F06",IF(J128,"F05",IF(J126,"F04",IF(J124,"F03",IF(J122,"F02","F01")))))),0)</f>
        <v>F07</v>
      </c>
      <c r="E135" s="77"/>
      <c r="F135" s="77"/>
      <c r="G135" s="77"/>
      <c r="H135" s="77"/>
      <c r="I135" s="77"/>
      <c r="J135" s="77"/>
      <c r="L135" s="58"/>
      <c r="M135" s="21"/>
      <c r="N135" s="5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365" t="s">
        <v>87</v>
      </c>
      <c r="AU135" s="365"/>
      <c r="AV135" s="365"/>
      <c r="AW135" s="365"/>
      <c r="AX135" s="365"/>
      <c r="AY135" s="365"/>
      <c r="AZ135" s="365"/>
      <c r="BA135" s="365"/>
      <c r="BB135" s="365"/>
      <c r="BC135" s="365"/>
      <c r="BD135" s="365"/>
      <c r="BE135" s="365"/>
      <c r="BF135" s="365"/>
      <c r="BG135" s="365"/>
      <c r="BH135" s="365"/>
      <c r="BI135" s="365"/>
      <c r="BJ135" s="365"/>
      <c r="BK135" s="365"/>
      <c r="BL135" s="365"/>
      <c r="BM135" s="366">
        <f>'Base de Dados'!V14</f>
        <v>0</v>
      </c>
      <c r="BN135" s="366"/>
      <c r="BO135" s="36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7"/>
    </row>
    <row r="136" spans="1:114" ht="14.25" customHeight="1" thickTop="1" x14ac:dyDescent="0.2">
      <c r="C136" s="149" t="s">
        <v>201</v>
      </c>
      <c r="D136" s="150"/>
      <c r="E136" s="150"/>
      <c r="F136" s="150"/>
      <c r="G136" s="150"/>
      <c r="H136" s="150"/>
      <c r="I136" s="150"/>
      <c r="J136" s="151"/>
      <c r="L136" s="58"/>
      <c r="M136" s="21"/>
      <c r="N136" s="5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365"/>
      <c r="AU136" s="365"/>
      <c r="AV136" s="365"/>
      <c r="AW136" s="365"/>
      <c r="AX136" s="365"/>
      <c r="AY136" s="365"/>
      <c r="AZ136" s="365"/>
      <c r="BA136" s="365"/>
      <c r="BB136" s="365"/>
      <c r="BC136" s="365"/>
      <c r="BD136" s="365"/>
      <c r="BE136" s="365"/>
      <c r="BF136" s="365"/>
      <c r="BG136" s="365"/>
      <c r="BH136" s="365"/>
      <c r="BI136" s="365"/>
      <c r="BJ136" s="365"/>
      <c r="BK136" s="365"/>
      <c r="BL136" s="365"/>
      <c r="BM136" s="366"/>
      <c r="BN136" s="366"/>
      <c r="BO136" s="36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7"/>
    </row>
    <row r="137" spans="1:114" ht="14.25" customHeight="1" x14ac:dyDescent="0.2">
      <c r="C137" s="152"/>
      <c r="D137" s="153"/>
      <c r="E137" s="153"/>
      <c r="F137" s="153"/>
      <c r="G137" s="153"/>
      <c r="H137" s="153"/>
      <c r="I137" s="153"/>
      <c r="J137" s="154"/>
      <c r="K137" s="123"/>
      <c r="L137" s="58"/>
      <c r="M137" s="21"/>
      <c r="N137" s="5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365"/>
      <c r="AU137" s="365"/>
      <c r="AV137" s="365"/>
      <c r="AW137" s="365"/>
      <c r="AX137" s="365"/>
      <c r="AY137" s="365"/>
      <c r="AZ137" s="365"/>
      <c r="BA137" s="365"/>
      <c r="BB137" s="365"/>
      <c r="BC137" s="365"/>
      <c r="BD137" s="365"/>
      <c r="BE137" s="365"/>
      <c r="BF137" s="365"/>
      <c r="BG137" s="365"/>
      <c r="BH137" s="365"/>
      <c r="BI137" s="365"/>
      <c r="BJ137" s="365"/>
      <c r="BK137" s="365"/>
      <c r="BL137" s="365"/>
      <c r="BM137" s="366"/>
      <c r="BN137" s="366"/>
      <c r="BO137" s="36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7"/>
    </row>
    <row r="138" spans="1:114" ht="14.25" customHeight="1" x14ac:dyDescent="0.2">
      <c r="C138" s="155">
        <v>57</v>
      </c>
      <c r="D138" s="156"/>
      <c r="E138" s="156"/>
      <c r="F138" s="156"/>
      <c r="G138" s="156"/>
      <c r="H138" s="156"/>
      <c r="I138" s="156"/>
      <c r="J138" s="157"/>
      <c r="M138" s="21"/>
      <c r="N138" s="5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7"/>
    </row>
    <row r="139" spans="1:114" ht="14.25" customHeight="1" thickBot="1" x14ac:dyDescent="0.25">
      <c r="C139" s="158"/>
      <c r="D139" s="159"/>
      <c r="E139" s="159"/>
      <c r="F139" s="159"/>
      <c r="G139" s="159"/>
      <c r="H139" s="159"/>
      <c r="I139" s="159"/>
      <c r="J139" s="160"/>
      <c r="M139" s="21"/>
      <c r="N139" s="5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145" t="s">
        <v>28</v>
      </c>
      <c r="AU139" s="145"/>
      <c r="AV139" s="145"/>
      <c r="AW139" s="145"/>
      <c r="AX139" s="145"/>
      <c r="AY139" s="145"/>
      <c r="AZ139" s="145"/>
      <c r="BA139" s="145"/>
      <c r="BB139" s="145"/>
      <c r="BC139" s="145"/>
      <c r="BD139" s="146" t="e">
        <f>VLOOKUP(BM135,'Base de Dados'!$H$3:$J$11,2,FALSE)</f>
        <v>#N/A</v>
      </c>
      <c r="BE139" s="146"/>
      <c r="BF139" s="146"/>
      <c r="BG139" s="146"/>
      <c r="BH139" s="146"/>
      <c r="BI139" s="146"/>
      <c r="BJ139" s="146"/>
      <c r="BK139" s="146"/>
      <c r="BL139" s="25"/>
      <c r="BM139" s="25"/>
      <c r="BN139" s="19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7"/>
    </row>
    <row r="140" spans="1:114" ht="14.25" customHeight="1" thickTop="1" x14ac:dyDescent="0.2">
      <c r="C140"/>
      <c r="D140"/>
      <c r="E140"/>
      <c r="F140"/>
      <c r="G140"/>
      <c r="H140"/>
      <c r="I140"/>
      <c r="J140"/>
      <c r="K140"/>
      <c r="L140"/>
      <c r="M140" s="21"/>
      <c r="N140" s="5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145"/>
      <c r="AU140" s="145"/>
      <c r="AV140" s="145"/>
      <c r="AW140" s="145"/>
      <c r="AX140" s="145"/>
      <c r="AY140" s="145"/>
      <c r="AZ140" s="145"/>
      <c r="BA140" s="145"/>
      <c r="BB140" s="145"/>
      <c r="BC140" s="145"/>
      <c r="BD140" s="146"/>
      <c r="BE140" s="146"/>
      <c r="BF140" s="146"/>
      <c r="BG140" s="146"/>
      <c r="BH140" s="146"/>
      <c r="BI140" s="146"/>
      <c r="BJ140" s="146"/>
      <c r="BK140" s="146"/>
      <c r="BL140" s="25"/>
      <c r="BM140" s="25"/>
      <c r="BN140" s="19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7"/>
    </row>
    <row r="141" spans="1:114" ht="14.25" customHeight="1" x14ac:dyDescent="0.2">
      <c r="M141" s="21"/>
      <c r="N141" s="5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145"/>
      <c r="AU141" s="145"/>
      <c r="AV141" s="145"/>
      <c r="AW141" s="145"/>
      <c r="AX141" s="145"/>
      <c r="AY141" s="145"/>
      <c r="AZ141" s="145"/>
      <c r="BA141" s="145"/>
      <c r="BB141" s="145"/>
      <c r="BC141" s="145"/>
      <c r="BD141" s="146"/>
      <c r="BE141" s="146"/>
      <c r="BF141" s="146"/>
      <c r="BG141" s="146"/>
      <c r="BH141" s="146"/>
      <c r="BI141" s="146"/>
      <c r="BJ141" s="146"/>
      <c r="BK141" s="146"/>
      <c r="BL141" s="25"/>
      <c r="BM141" s="25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7"/>
    </row>
    <row r="142" spans="1:114" ht="14.25" customHeight="1" x14ac:dyDescent="0.2">
      <c r="M142" s="21"/>
      <c r="N142" s="5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145" t="str">
        <f>IF(BM135="F07","Tempo de Setup Off-line-","Tempo de Setup Parcial-")</f>
        <v>Tempo de Setup Parcial-</v>
      </c>
      <c r="AU142" s="145"/>
      <c r="AV142" s="145"/>
      <c r="AW142" s="145"/>
      <c r="AX142" s="145"/>
      <c r="AY142" s="145"/>
      <c r="AZ142" s="145"/>
      <c r="BA142" s="145"/>
      <c r="BB142" s="145"/>
      <c r="BC142" s="145"/>
      <c r="BD142" s="145"/>
      <c r="BE142" s="145"/>
      <c r="BF142" s="145"/>
      <c r="BG142" s="145"/>
      <c r="BH142" s="146" t="e">
        <f>VLOOKUP(BM135,'Base de Dados'!$H$3:$K$11,3,FALSE)</f>
        <v>#N/A</v>
      </c>
      <c r="BI142" s="146"/>
      <c r="BJ142" s="146"/>
      <c r="BK142" s="146"/>
      <c r="BL142" s="146"/>
      <c r="BM142" s="146"/>
      <c r="BN142" s="146"/>
      <c r="BO142" s="14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7"/>
    </row>
    <row r="143" spans="1:114" ht="14.25" customHeight="1" x14ac:dyDescent="0.2">
      <c r="A143" s="69"/>
      <c r="B143" s="69"/>
      <c r="M143" s="70"/>
      <c r="N143" s="5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145"/>
      <c r="AU143" s="145"/>
      <c r="AV143" s="145"/>
      <c r="AW143" s="145"/>
      <c r="AX143" s="145"/>
      <c r="AY143" s="145"/>
      <c r="AZ143" s="145"/>
      <c r="BA143" s="145"/>
      <c r="BB143" s="145"/>
      <c r="BC143" s="145"/>
      <c r="BD143" s="145"/>
      <c r="BE143" s="145"/>
      <c r="BF143" s="145"/>
      <c r="BG143" s="145"/>
      <c r="BH143" s="146"/>
      <c r="BI143" s="146"/>
      <c r="BJ143" s="146"/>
      <c r="BK143" s="146"/>
      <c r="BL143" s="146"/>
      <c r="BM143" s="146"/>
      <c r="BN143" s="146"/>
      <c r="BO143" s="14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7"/>
    </row>
    <row r="144" spans="1:114" ht="14.25" customHeight="1" x14ac:dyDescent="0.2">
      <c r="A144" s="69"/>
      <c r="B144" s="69"/>
      <c r="M144" s="70"/>
      <c r="N144" s="5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145"/>
      <c r="AU144" s="145"/>
      <c r="AV144" s="145"/>
      <c r="AW144" s="145"/>
      <c r="AX144" s="145"/>
      <c r="AY144" s="145"/>
      <c r="AZ144" s="145"/>
      <c r="BA144" s="145"/>
      <c r="BB144" s="145"/>
      <c r="BC144" s="145"/>
      <c r="BD144" s="145"/>
      <c r="BE144" s="145"/>
      <c r="BF144" s="145"/>
      <c r="BG144" s="145"/>
      <c r="BH144" s="146"/>
      <c r="BI144" s="146"/>
      <c r="BJ144" s="146"/>
      <c r="BK144" s="146"/>
      <c r="BL144" s="146"/>
      <c r="BM144" s="146"/>
      <c r="BN144" s="146"/>
      <c r="BO144" s="14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7"/>
    </row>
    <row r="145" spans="1:114" ht="14.25" customHeight="1" x14ac:dyDescent="0.2">
      <c r="A145" s="69"/>
      <c r="B145" s="69"/>
      <c r="M145" s="70"/>
      <c r="N145" s="5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147" t="s">
        <v>124</v>
      </c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8" t="str">
        <f>IF(BM135="F07","","Mapa de Velocidade "&amp;BM135)</f>
        <v>Mapa de Velocidade 0</v>
      </c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7"/>
    </row>
    <row r="146" spans="1:114" ht="14.25" customHeight="1" x14ac:dyDescent="0.2">
      <c r="A146" s="69"/>
      <c r="B146" s="69"/>
      <c r="M146" s="70"/>
      <c r="N146" s="5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7"/>
    </row>
    <row r="147" spans="1:114" ht="14.25" customHeight="1" x14ac:dyDescent="0.2">
      <c r="A147" s="69"/>
      <c r="B147" s="69"/>
      <c r="M147" s="70"/>
      <c r="N147" s="5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7"/>
    </row>
    <row r="148" spans="1:114" ht="14.25" customHeight="1" x14ac:dyDescent="0.2">
      <c r="A148" s="69"/>
      <c r="B148" s="69"/>
      <c r="M148" s="70"/>
      <c r="N148" s="5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7"/>
    </row>
    <row r="149" spans="1:114" ht="14.25" customHeight="1" x14ac:dyDescent="0.2">
      <c r="A149" s="69"/>
      <c r="B149" s="69"/>
      <c r="M149" s="70"/>
      <c r="N149" s="5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7"/>
    </row>
    <row r="150" spans="1:114" ht="14.25" customHeight="1" x14ac:dyDescent="0.2">
      <c r="A150" s="69"/>
      <c r="B150" s="69"/>
      <c r="M150" s="70"/>
      <c r="N150" s="5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7"/>
    </row>
    <row r="151" spans="1:114" ht="14.25" customHeight="1" thickBot="1" x14ac:dyDescent="0.25">
      <c r="A151" s="69"/>
      <c r="B151" s="69"/>
      <c r="M151" s="70"/>
      <c r="N151" s="42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10"/>
    </row>
    <row r="152" spans="1:114" ht="14.25" customHeight="1" x14ac:dyDescent="0.2">
      <c r="A152" s="69"/>
      <c r="B152" s="69"/>
      <c r="M152" s="70"/>
      <c r="N152" s="5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7"/>
    </row>
    <row r="153" spans="1:114" ht="14.25" customHeight="1" x14ac:dyDescent="0.2">
      <c r="A153" s="69"/>
      <c r="B153" s="69"/>
      <c r="M153" s="70"/>
      <c r="N153" s="5"/>
      <c r="O153" s="344" t="s">
        <v>29</v>
      </c>
      <c r="P153" s="344"/>
      <c r="Q153" s="344"/>
      <c r="R153" s="344"/>
      <c r="S153" s="344"/>
      <c r="T153" s="344"/>
      <c r="U153" s="344"/>
      <c r="V153" s="344"/>
      <c r="W153" s="344"/>
      <c r="X153" s="344"/>
      <c r="Y153" s="344"/>
      <c r="Z153" s="344"/>
      <c r="AA153" s="344"/>
      <c r="AB153" s="25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25"/>
      <c r="AQ153" s="6"/>
      <c r="AR153" s="6"/>
      <c r="AS153" s="6"/>
      <c r="AT153" s="25"/>
      <c r="AU153" s="25"/>
      <c r="AV153" s="25"/>
      <c r="AW153" s="18"/>
      <c r="AX153" s="6"/>
      <c r="AY153" s="25"/>
      <c r="AZ153" s="215" t="s">
        <v>61</v>
      </c>
      <c r="BA153" s="215"/>
      <c r="BB153" s="215"/>
      <c r="BC153" s="215"/>
      <c r="BD153" s="215"/>
      <c r="BE153" s="215"/>
      <c r="BF153" s="215"/>
      <c r="BG153" s="215"/>
      <c r="BH153" s="215"/>
      <c r="BI153" s="215"/>
      <c r="BJ153" s="215"/>
      <c r="BK153" s="215"/>
      <c r="BL153" s="215"/>
      <c r="BM153" s="215"/>
      <c r="BN153" s="215"/>
      <c r="BO153" s="215"/>
      <c r="BP153" s="215"/>
      <c r="BQ153" s="215"/>
      <c r="BR153" s="215"/>
      <c r="BS153" s="215"/>
      <c r="BT153" s="215"/>
      <c r="BU153" s="215"/>
      <c r="BV153" s="215"/>
      <c r="BW153" s="215"/>
      <c r="BX153" s="215"/>
      <c r="BY153" s="215"/>
      <c r="BZ153" s="6"/>
      <c r="CA153" s="18"/>
      <c r="CB153" s="6"/>
      <c r="CC153" s="6"/>
      <c r="DJ153" s="7"/>
    </row>
    <row r="154" spans="1:114" ht="14.25" customHeight="1" x14ac:dyDescent="0.2">
      <c r="A154" s="69"/>
      <c r="B154" s="69"/>
      <c r="M154" s="70"/>
      <c r="N154" s="5"/>
      <c r="O154" s="344"/>
      <c r="P154" s="344"/>
      <c r="Q154" s="344"/>
      <c r="R154" s="344"/>
      <c r="S154" s="344"/>
      <c r="T154" s="344"/>
      <c r="U154" s="344"/>
      <c r="V154" s="344"/>
      <c r="W154" s="344"/>
      <c r="X154" s="344"/>
      <c r="Y154" s="344"/>
      <c r="Z154" s="344"/>
      <c r="AA154" s="344"/>
      <c r="AB154" s="25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25"/>
      <c r="AQ154" s="6"/>
      <c r="AR154" s="6"/>
      <c r="AS154" s="6"/>
      <c r="AT154" s="25"/>
      <c r="AU154" s="25"/>
      <c r="AV154" s="25"/>
      <c r="AW154" s="18"/>
      <c r="AX154" s="6"/>
      <c r="AY154" s="25"/>
      <c r="AZ154" s="215"/>
      <c r="BA154" s="215"/>
      <c r="BB154" s="215"/>
      <c r="BC154" s="215"/>
      <c r="BD154" s="215"/>
      <c r="BE154" s="215"/>
      <c r="BF154" s="215"/>
      <c r="BG154" s="215"/>
      <c r="BH154" s="215"/>
      <c r="BI154" s="215"/>
      <c r="BJ154" s="215"/>
      <c r="BK154" s="215"/>
      <c r="BL154" s="215"/>
      <c r="BM154" s="215"/>
      <c r="BN154" s="215"/>
      <c r="BO154" s="215"/>
      <c r="BP154" s="215"/>
      <c r="BQ154" s="215"/>
      <c r="BR154" s="215"/>
      <c r="BS154" s="215"/>
      <c r="BT154" s="215"/>
      <c r="BU154" s="215"/>
      <c r="BV154" s="215"/>
      <c r="BW154" s="215"/>
      <c r="BX154" s="215"/>
      <c r="BY154" s="215"/>
      <c r="BZ154" s="6"/>
      <c r="CA154" s="18"/>
      <c r="CB154" s="6"/>
      <c r="CC154" s="6"/>
      <c r="DJ154" s="7"/>
    </row>
    <row r="155" spans="1:114" ht="14.25" customHeight="1" thickBot="1" x14ac:dyDescent="0.25">
      <c r="A155" s="69"/>
      <c r="B155" s="69"/>
      <c r="M155" s="70"/>
      <c r="N155" s="5"/>
      <c r="O155" s="344"/>
      <c r="P155" s="344"/>
      <c r="Q155" s="344"/>
      <c r="R155" s="344"/>
      <c r="S155" s="344"/>
      <c r="T155" s="344"/>
      <c r="U155" s="344"/>
      <c r="V155" s="344"/>
      <c r="W155" s="344"/>
      <c r="X155" s="344"/>
      <c r="Y155" s="344"/>
      <c r="Z155" s="344"/>
      <c r="AA155" s="344"/>
      <c r="AB155" s="25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25"/>
      <c r="AQ155" s="6"/>
      <c r="AR155" s="6"/>
      <c r="AS155" s="6"/>
      <c r="AT155" s="6"/>
      <c r="AU155" s="6"/>
      <c r="AV155" s="6"/>
      <c r="AW155" s="18"/>
      <c r="AX155" s="6"/>
      <c r="AY155" s="6"/>
      <c r="AZ155" s="216"/>
      <c r="BA155" s="216"/>
      <c r="BB155" s="216"/>
      <c r="BC155" s="216"/>
      <c r="BD155" s="216"/>
      <c r="BE155" s="216"/>
      <c r="BF155" s="216"/>
      <c r="BG155" s="216"/>
      <c r="BH155" s="216"/>
      <c r="BI155" s="216"/>
      <c r="BJ155" s="216"/>
      <c r="BK155" s="216"/>
      <c r="BL155" s="216"/>
      <c r="BM155" s="216"/>
      <c r="BN155" s="216"/>
      <c r="BO155" s="216"/>
      <c r="BP155" s="216"/>
      <c r="BQ155" s="216"/>
      <c r="BR155" s="216"/>
      <c r="BS155" s="216"/>
      <c r="BT155" s="216"/>
      <c r="BU155" s="216"/>
      <c r="BV155" s="216"/>
      <c r="BW155" s="216"/>
      <c r="BX155" s="216"/>
      <c r="BY155" s="216"/>
      <c r="BZ155" s="6"/>
      <c r="CA155" s="18"/>
      <c r="CB155" s="6"/>
      <c r="CC155" s="6"/>
      <c r="DJ155" s="7"/>
    </row>
    <row r="156" spans="1:114" ht="14.25" customHeight="1" x14ac:dyDescent="0.2">
      <c r="A156" s="69"/>
      <c r="B156" s="69"/>
      <c r="M156" s="70"/>
      <c r="N156" s="5"/>
      <c r="O156" s="203" t="s">
        <v>218</v>
      </c>
      <c r="P156" s="203"/>
      <c r="Q156" s="203"/>
      <c r="R156" s="203"/>
      <c r="S156" s="203"/>
      <c r="T156" s="203"/>
      <c r="U156" s="203"/>
      <c r="V156" s="203"/>
      <c r="W156" s="203"/>
      <c r="X156" s="203"/>
      <c r="Y156" s="203"/>
      <c r="Z156" s="203"/>
      <c r="AA156" s="203"/>
      <c r="AB156" s="203"/>
      <c r="AC156" s="203"/>
      <c r="AD156" s="203"/>
      <c r="AE156" s="203"/>
      <c r="AF156" s="203"/>
      <c r="AG156" s="203"/>
      <c r="AH156" s="203"/>
      <c r="AI156" s="203"/>
      <c r="AJ156" s="203"/>
      <c r="AK156" s="203"/>
      <c r="AL156" s="203"/>
      <c r="AM156" s="203"/>
      <c r="AN156" s="203"/>
      <c r="AO156" s="203"/>
      <c r="AP156" s="203"/>
      <c r="AQ156" s="203"/>
      <c r="AR156" s="203"/>
      <c r="AS156" s="203"/>
      <c r="AT156" s="203"/>
      <c r="AU156" s="203"/>
      <c r="AV156" s="25"/>
      <c r="AW156" s="18"/>
      <c r="AX156" s="6"/>
      <c r="AY156" s="25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 s="25"/>
      <c r="CA156" s="18"/>
      <c r="CB156" s="6"/>
      <c r="CC156" s="25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 s="7"/>
    </row>
    <row r="157" spans="1:114" ht="14.25" customHeight="1" x14ac:dyDescent="0.2">
      <c r="A157" s="69"/>
      <c r="B157" s="69"/>
      <c r="M157" s="70"/>
      <c r="N157" s="5"/>
      <c r="O157" s="203"/>
      <c r="P157" s="203"/>
      <c r="Q157" s="203"/>
      <c r="R157" s="203"/>
      <c r="S157" s="203"/>
      <c r="T157" s="203"/>
      <c r="U157" s="203"/>
      <c r="V157" s="203"/>
      <c r="W157" s="203"/>
      <c r="X157" s="203"/>
      <c r="Y157" s="203"/>
      <c r="Z157" s="203"/>
      <c r="AA157" s="203"/>
      <c r="AB157" s="203"/>
      <c r="AC157" s="203"/>
      <c r="AD157" s="203"/>
      <c r="AE157" s="203"/>
      <c r="AF157" s="203"/>
      <c r="AG157" s="203"/>
      <c r="AH157" s="203"/>
      <c r="AI157" s="203"/>
      <c r="AJ157" s="203"/>
      <c r="AK157" s="203"/>
      <c r="AL157" s="203"/>
      <c r="AM157" s="203"/>
      <c r="AN157" s="203"/>
      <c r="AO157" s="203"/>
      <c r="AP157" s="203"/>
      <c r="AQ157" s="203"/>
      <c r="AR157" s="203"/>
      <c r="AS157" s="203"/>
      <c r="AT157" s="203"/>
      <c r="AU157" s="203"/>
      <c r="AV157" s="6"/>
      <c r="AW157" s="18"/>
      <c r="AX157" s="6"/>
      <c r="AY157" s="6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 s="6"/>
      <c r="CA157" s="18"/>
      <c r="CB157" s="6"/>
      <c r="CC157" s="6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 s="7"/>
    </row>
    <row r="158" spans="1:114" ht="14.25" customHeight="1" x14ac:dyDescent="0.2">
      <c r="A158" s="69"/>
      <c r="B158" s="69"/>
      <c r="M158" s="71"/>
      <c r="N158" s="5"/>
      <c r="O158" s="203"/>
      <c r="P158" s="203"/>
      <c r="Q158" s="203"/>
      <c r="R158" s="203"/>
      <c r="S158" s="203"/>
      <c r="T158" s="203"/>
      <c r="U158" s="203"/>
      <c r="V158" s="203"/>
      <c r="W158" s="203"/>
      <c r="X158" s="203"/>
      <c r="Y158" s="203"/>
      <c r="Z158" s="203"/>
      <c r="AA158" s="203"/>
      <c r="AB158" s="203"/>
      <c r="AC158" s="203"/>
      <c r="AD158" s="203"/>
      <c r="AE158" s="203"/>
      <c r="AF158" s="203"/>
      <c r="AG158" s="203"/>
      <c r="AH158" s="203"/>
      <c r="AI158" s="203"/>
      <c r="AJ158" s="203"/>
      <c r="AK158" s="203"/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6"/>
      <c r="AW158" s="18"/>
      <c r="AX158" s="6"/>
      <c r="AY158" s="6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 s="6"/>
      <c r="CA158" s="18"/>
      <c r="CB158" s="6"/>
      <c r="CC158" s="6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 s="7"/>
    </row>
    <row r="159" spans="1:114" ht="14.25" customHeight="1" x14ac:dyDescent="0.2">
      <c r="A159" s="69"/>
      <c r="B159" s="69"/>
      <c r="M159" s="71"/>
      <c r="N159" s="5"/>
      <c r="O159" s="606" t="s">
        <v>220</v>
      </c>
      <c r="P159" s="606"/>
      <c r="Q159" s="606"/>
      <c r="R159" s="606"/>
      <c r="S159" s="606"/>
      <c r="T159" s="606"/>
      <c r="U159" s="606"/>
      <c r="V159" s="606"/>
      <c r="W159" s="606"/>
      <c r="X159" s="606"/>
      <c r="Y159" s="606"/>
      <c r="Z159" s="606"/>
      <c r="AA159" s="606"/>
      <c r="AB159" s="606"/>
      <c r="AC159" s="606"/>
      <c r="AD159" s="606"/>
      <c r="AE159" s="606"/>
      <c r="AF159" s="606"/>
      <c r="AG159" s="606"/>
      <c r="AH159" s="606"/>
      <c r="AI159" s="606"/>
      <c r="AJ159" s="606"/>
      <c r="AK159" s="606"/>
      <c r="AL159" s="606"/>
      <c r="AM159" s="606"/>
      <c r="AN159" s="606"/>
      <c r="AO159" s="606"/>
      <c r="AP159" s="606"/>
      <c r="AQ159" s="606"/>
      <c r="AR159" s="606"/>
      <c r="AS159" s="606"/>
      <c r="AT159" s="606"/>
      <c r="AU159" s="606"/>
      <c r="AV159" s="6"/>
      <c r="AW159" s="18"/>
      <c r="AX159" s="6"/>
      <c r="AY159" s="6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 s="6"/>
      <c r="CA159" s="18"/>
      <c r="CB159" s="6"/>
      <c r="CC159" s="6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 s="7"/>
    </row>
    <row r="160" spans="1:114" ht="14.25" customHeight="1" x14ac:dyDescent="0.2">
      <c r="A160" s="69"/>
      <c r="B160" s="69"/>
      <c r="M160" s="71"/>
      <c r="N160" s="5"/>
      <c r="O160" s="606"/>
      <c r="P160" s="606"/>
      <c r="Q160" s="606"/>
      <c r="R160" s="606"/>
      <c r="S160" s="606"/>
      <c r="T160" s="606"/>
      <c r="U160" s="606"/>
      <c r="V160" s="606"/>
      <c r="W160" s="606"/>
      <c r="X160" s="606"/>
      <c r="Y160" s="606"/>
      <c r="Z160" s="606"/>
      <c r="AA160" s="606"/>
      <c r="AB160" s="606"/>
      <c r="AC160" s="606"/>
      <c r="AD160" s="606"/>
      <c r="AE160" s="606"/>
      <c r="AF160" s="606"/>
      <c r="AG160" s="606"/>
      <c r="AH160" s="606"/>
      <c r="AI160" s="606"/>
      <c r="AJ160" s="606"/>
      <c r="AK160" s="606"/>
      <c r="AL160" s="606"/>
      <c r="AM160" s="606"/>
      <c r="AN160" s="606"/>
      <c r="AO160" s="606"/>
      <c r="AP160" s="606"/>
      <c r="AQ160" s="606"/>
      <c r="AR160" s="606"/>
      <c r="AS160" s="606"/>
      <c r="AT160" s="606"/>
      <c r="AU160" s="606"/>
      <c r="AV160" s="6"/>
      <c r="AW160" s="18"/>
      <c r="AX160" s="6"/>
      <c r="AY160" s="6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 s="6"/>
      <c r="CA160" s="18"/>
      <c r="CB160" s="6"/>
      <c r="CC160" s="6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 s="7"/>
    </row>
    <row r="161" spans="1:114" ht="14.25" customHeight="1" x14ac:dyDescent="0.2">
      <c r="A161" s="69"/>
      <c r="B161"/>
      <c r="M161" s="71"/>
      <c r="N161" s="5"/>
      <c r="O161" s="606"/>
      <c r="P161" s="606"/>
      <c r="Q161" s="606"/>
      <c r="R161" s="606"/>
      <c r="S161" s="606"/>
      <c r="T161" s="606"/>
      <c r="U161" s="606"/>
      <c r="V161" s="606"/>
      <c r="W161" s="606"/>
      <c r="X161" s="606"/>
      <c r="Y161" s="606"/>
      <c r="Z161" s="606"/>
      <c r="AA161" s="606"/>
      <c r="AB161" s="606"/>
      <c r="AC161" s="606"/>
      <c r="AD161" s="606"/>
      <c r="AE161" s="606"/>
      <c r="AF161" s="606"/>
      <c r="AG161" s="606"/>
      <c r="AH161" s="606"/>
      <c r="AI161" s="606"/>
      <c r="AJ161" s="606"/>
      <c r="AK161" s="606"/>
      <c r="AL161" s="606"/>
      <c r="AM161" s="606"/>
      <c r="AN161" s="606"/>
      <c r="AO161" s="606"/>
      <c r="AP161" s="606"/>
      <c r="AQ161" s="606"/>
      <c r="AR161" s="606"/>
      <c r="AS161" s="606"/>
      <c r="AT161" s="606"/>
      <c r="AU161" s="606"/>
      <c r="AV161" s="6"/>
      <c r="AW161" s="18"/>
      <c r="AX161" s="6"/>
      <c r="AY161" s="6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 s="6"/>
      <c r="CA161" s="18"/>
      <c r="CB161" s="6"/>
      <c r="DJ161" s="7"/>
    </row>
    <row r="162" spans="1:114" ht="14.25" customHeight="1" x14ac:dyDescent="0.2">
      <c r="A162" s="69"/>
      <c r="B162"/>
      <c r="M162" s="71"/>
      <c r="N162" s="5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 s="6"/>
      <c r="AW162" s="18"/>
      <c r="AX162" s="6"/>
      <c r="AY162" s="6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 s="6"/>
      <c r="CA162" s="18"/>
      <c r="CB162" s="6"/>
      <c r="DJ162" s="7"/>
    </row>
    <row r="163" spans="1:114" ht="14.25" customHeight="1" x14ac:dyDescent="0.2">
      <c r="A163" s="69"/>
      <c r="B163"/>
      <c r="M163" s="71"/>
      <c r="N163" s="5"/>
      <c r="O163" s="596" t="s">
        <v>219</v>
      </c>
      <c r="P163" s="596"/>
      <c r="Q163" s="596"/>
      <c r="R163" s="596"/>
      <c r="S163" s="596"/>
      <c r="T163" s="596"/>
      <c r="U163" s="596"/>
      <c r="V163" s="596"/>
      <c r="W163" s="596"/>
      <c r="X163" s="596"/>
      <c r="Y163" s="596"/>
      <c r="Z163" s="596"/>
      <c r="AA163" s="596"/>
      <c r="AB163" s="596"/>
      <c r="AC163" s="596"/>
      <c r="AD163" s="596"/>
      <c r="AE163" s="596"/>
      <c r="AF163" s="596"/>
      <c r="AG163" s="596"/>
      <c r="AH163" s="596"/>
      <c r="AI163" s="596"/>
      <c r="AJ163" s="596"/>
      <c r="AK163" s="596"/>
      <c r="AL163" s="596"/>
      <c r="AM163" s="596"/>
      <c r="AN163" s="596"/>
      <c r="AO163" s="596"/>
      <c r="AP163" s="596"/>
      <c r="AQ163" s="6"/>
      <c r="AR163" s="6"/>
      <c r="AS163" s="6"/>
      <c r="AT163" s="6"/>
      <c r="AU163" s="6"/>
      <c r="AV163" s="6"/>
      <c r="AW163" s="18"/>
      <c r="AX163" s="6"/>
      <c r="AY163" s="6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 s="6"/>
      <c r="CA163" s="18"/>
      <c r="CB163" s="6"/>
      <c r="DJ163" s="7"/>
    </row>
    <row r="164" spans="1:114" ht="14.25" customHeight="1" x14ac:dyDescent="0.2">
      <c r="A164" s="69"/>
      <c r="B164"/>
      <c r="M164" s="71"/>
      <c r="N164" s="5"/>
      <c r="O164" s="596"/>
      <c r="P164" s="596"/>
      <c r="Q164" s="596"/>
      <c r="R164" s="596"/>
      <c r="S164" s="596"/>
      <c r="T164" s="596"/>
      <c r="U164" s="596"/>
      <c r="V164" s="596"/>
      <c r="W164" s="596"/>
      <c r="X164" s="596"/>
      <c r="Y164" s="596"/>
      <c r="Z164" s="596"/>
      <c r="AA164" s="596"/>
      <c r="AB164" s="596"/>
      <c r="AC164" s="596"/>
      <c r="AD164" s="596"/>
      <c r="AE164" s="596"/>
      <c r="AF164" s="596"/>
      <c r="AG164" s="596"/>
      <c r="AH164" s="596"/>
      <c r="AI164" s="596"/>
      <c r="AJ164" s="596"/>
      <c r="AK164" s="596"/>
      <c r="AL164" s="596"/>
      <c r="AM164" s="596"/>
      <c r="AN164" s="596"/>
      <c r="AO164" s="596"/>
      <c r="AP164" s="596"/>
      <c r="AQ164" s="6"/>
      <c r="AR164" s="6"/>
      <c r="AS164" s="6"/>
      <c r="AT164" s="6"/>
      <c r="AU164" s="6"/>
      <c r="AV164" s="6"/>
      <c r="AW164" s="18"/>
      <c r="AX164" s="6"/>
      <c r="AY164" s="6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 s="6"/>
      <c r="CA164" s="18"/>
      <c r="CB164" s="6"/>
      <c r="CC164" s="6"/>
      <c r="DJ164" s="7"/>
    </row>
    <row r="165" spans="1:114" ht="14.25" customHeight="1" x14ac:dyDescent="0.2">
      <c r="A165" s="69"/>
      <c r="B165"/>
      <c r="M165" s="71"/>
      <c r="N165" s="5"/>
      <c r="O165" s="596"/>
      <c r="P165" s="596"/>
      <c r="Q165" s="596"/>
      <c r="R165" s="596"/>
      <c r="S165" s="596"/>
      <c r="T165" s="596"/>
      <c r="U165" s="596"/>
      <c r="V165" s="596"/>
      <c r="W165" s="596"/>
      <c r="X165" s="596"/>
      <c r="Y165" s="596"/>
      <c r="Z165" s="596"/>
      <c r="AA165" s="596"/>
      <c r="AB165" s="596"/>
      <c r="AC165" s="596"/>
      <c r="AD165" s="596"/>
      <c r="AE165" s="596"/>
      <c r="AF165" s="596"/>
      <c r="AG165" s="596"/>
      <c r="AH165" s="596"/>
      <c r="AI165" s="596"/>
      <c r="AJ165" s="596"/>
      <c r="AK165" s="596"/>
      <c r="AL165" s="596"/>
      <c r="AM165" s="596"/>
      <c r="AN165" s="596"/>
      <c r="AO165" s="596"/>
      <c r="AP165" s="596"/>
      <c r="AQ165" s="6"/>
      <c r="AR165" s="6"/>
      <c r="AS165" s="6"/>
      <c r="AT165" s="6"/>
      <c r="AU165" s="6"/>
      <c r="AV165" s="6"/>
      <c r="AW165" s="18"/>
      <c r="AX165" s="6"/>
      <c r="AY165" s="6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 s="6"/>
      <c r="CA165" s="18"/>
      <c r="CB165" s="6"/>
      <c r="CC165" s="6"/>
      <c r="DJ165" s="7"/>
    </row>
    <row r="166" spans="1:114" ht="14.25" customHeight="1" x14ac:dyDescent="0.2">
      <c r="A166" s="69"/>
      <c r="B166"/>
      <c r="M166" s="71"/>
      <c r="N166" s="5"/>
      <c r="O166" s="607" t="s">
        <v>56</v>
      </c>
      <c r="P166" s="608"/>
      <c r="Q166" s="608"/>
      <c r="R166" s="608"/>
      <c r="S166" s="608"/>
      <c r="T166" s="608"/>
      <c r="U166" s="608"/>
      <c r="V166" s="608"/>
      <c r="W166" s="608"/>
      <c r="X166" s="608"/>
      <c r="Y166" s="608"/>
      <c r="Z166" s="608"/>
      <c r="AA166" s="608"/>
      <c r="AB166" s="608"/>
      <c r="AC166" s="608"/>
      <c r="AD166" s="608"/>
      <c r="AE166" s="608"/>
      <c r="AF166" s="608"/>
      <c r="AG166" s="608"/>
      <c r="AH166" s="608"/>
      <c r="AI166" s="608"/>
      <c r="AJ166" s="608"/>
      <c r="AK166" s="608"/>
      <c r="AL166" s="608"/>
      <c r="AM166" s="608"/>
      <c r="AN166" s="608"/>
      <c r="AO166" s="608"/>
      <c r="AP166" s="608"/>
      <c r="AQ166" s="608"/>
      <c r="AR166" s="608"/>
      <c r="AS166" s="608"/>
      <c r="AT166" s="608"/>
      <c r="AU166" s="609"/>
      <c r="AV166" s="6"/>
      <c r="AW166" s="18"/>
      <c r="AX166" s="6"/>
      <c r="AY166" s="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 s="6"/>
      <c r="CA166" s="18"/>
      <c r="CB166" s="6"/>
      <c r="CC166" s="6"/>
      <c r="CD166" s="204" t="s">
        <v>63</v>
      </c>
      <c r="CE166" s="204"/>
      <c r="CF166" s="204"/>
      <c r="CG166" s="204"/>
      <c r="CH166" s="204"/>
      <c r="CI166" s="204"/>
      <c r="CJ166" s="204"/>
      <c r="CK166" s="204"/>
      <c r="CL166" s="204"/>
      <c r="CM166" s="204"/>
      <c r="CN166" s="204"/>
      <c r="CO166" s="204"/>
      <c r="CP166" s="204"/>
      <c r="CQ166" s="204"/>
      <c r="CR166" s="204"/>
      <c r="CS166" s="204"/>
      <c r="CT166" s="204"/>
      <c r="CU166" s="204"/>
      <c r="CV166" s="204"/>
      <c r="CW166" s="204"/>
      <c r="CX166" s="204"/>
      <c r="CY166" s="204"/>
      <c r="CZ166" s="204"/>
      <c r="DA166" s="204"/>
      <c r="DB166" s="204"/>
      <c r="DC166" s="204"/>
      <c r="DD166" s="204"/>
      <c r="DE166" s="204"/>
      <c r="DF166" s="204"/>
      <c r="DG166" s="204"/>
      <c r="DH166" s="204"/>
      <c r="DI166" s="204"/>
      <c r="DJ166" s="7"/>
    </row>
    <row r="167" spans="1:114" ht="14.25" customHeight="1" x14ac:dyDescent="0.2">
      <c r="A167" s="69"/>
      <c r="B167"/>
      <c r="M167" s="71"/>
      <c r="N167" s="5"/>
      <c r="O167" s="610"/>
      <c r="P167" s="611"/>
      <c r="Q167" s="611"/>
      <c r="R167" s="611"/>
      <c r="S167" s="611"/>
      <c r="T167" s="611"/>
      <c r="U167" s="611"/>
      <c r="V167" s="611"/>
      <c r="W167" s="611"/>
      <c r="X167" s="611"/>
      <c r="Y167" s="611"/>
      <c r="Z167" s="611"/>
      <c r="AA167" s="611"/>
      <c r="AB167" s="611"/>
      <c r="AC167" s="611"/>
      <c r="AD167" s="611"/>
      <c r="AE167" s="611"/>
      <c r="AF167" s="611"/>
      <c r="AG167" s="611"/>
      <c r="AH167" s="611"/>
      <c r="AI167" s="611"/>
      <c r="AJ167" s="611"/>
      <c r="AK167" s="611"/>
      <c r="AL167" s="611"/>
      <c r="AM167" s="611"/>
      <c r="AN167" s="611"/>
      <c r="AO167" s="611"/>
      <c r="AP167" s="611"/>
      <c r="AQ167" s="611"/>
      <c r="AR167" s="611"/>
      <c r="AS167" s="611"/>
      <c r="AT167" s="611"/>
      <c r="AU167" s="612"/>
      <c r="AV167" s="6"/>
      <c r="AW167" s="18"/>
      <c r="AX167" s="6"/>
      <c r="AY167" s="6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 s="6"/>
      <c r="CA167" s="18"/>
      <c r="CB167" s="6"/>
      <c r="CC167" s="6"/>
      <c r="CD167" s="204"/>
      <c r="CE167" s="204"/>
      <c r="CF167" s="204"/>
      <c r="CG167" s="204"/>
      <c r="CH167" s="204"/>
      <c r="CI167" s="204"/>
      <c r="CJ167" s="204"/>
      <c r="CK167" s="204"/>
      <c r="CL167" s="204"/>
      <c r="CM167" s="204"/>
      <c r="CN167" s="204"/>
      <c r="CO167" s="204"/>
      <c r="CP167" s="204"/>
      <c r="CQ167" s="204"/>
      <c r="CR167" s="204"/>
      <c r="CS167" s="204"/>
      <c r="CT167" s="204"/>
      <c r="CU167" s="204"/>
      <c r="CV167" s="204"/>
      <c r="CW167" s="204"/>
      <c r="CX167" s="204"/>
      <c r="CY167" s="204"/>
      <c r="CZ167" s="204"/>
      <c r="DA167" s="204"/>
      <c r="DB167" s="204"/>
      <c r="DC167" s="204"/>
      <c r="DD167" s="204"/>
      <c r="DE167" s="204"/>
      <c r="DF167" s="204"/>
      <c r="DG167" s="204"/>
      <c r="DH167" s="204"/>
      <c r="DI167" s="204"/>
      <c r="DJ167" s="7"/>
    </row>
    <row r="168" spans="1:114" ht="14.25" customHeight="1" x14ac:dyDescent="0.2">
      <c r="A168" s="69"/>
      <c r="B168"/>
      <c r="M168" s="71"/>
      <c r="N168" s="5"/>
      <c r="O168" s="610"/>
      <c r="P168" s="611"/>
      <c r="Q168" s="611"/>
      <c r="R168" s="611"/>
      <c r="S168" s="611"/>
      <c r="T168" s="611"/>
      <c r="U168" s="611"/>
      <c r="V168" s="611"/>
      <c r="W168" s="611"/>
      <c r="X168" s="611"/>
      <c r="Y168" s="611"/>
      <c r="Z168" s="611"/>
      <c r="AA168" s="611"/>
      <c r="AB168" s="611"/>
      <c r="AC168" s="611"/>
      <c r="AD168" s="611"/>
      <c r="AE168" s="611"/>
      <c r="AF168" s="611"/>
      <c r="AG168" s="611"/>
      <c r="AH168" s="611"/>
      <c r="AI168" s="611"/>
      <c r="AJ168" s="611"/>
      <c r="AK168" s="611"/>
      <c r="AL168" s="611"/>
      <c r="AM168" s="611"/>
      <c r="AN168" s="611"/>
      <c r="AO168" s="611"/>
      <c r="AP168" s="611"/>
      <c r="AQ168" s="611"/>
      <c r="AR168" s="611"/>
      <c r="AS168" s="611"/>
      <c r="AT168" s="611"/>
      <c r="AU168" s="612"/>
      <c r="AV168" s="6"/>
      <c r="AW168" s="18"/>
      <c r="AX168" s="6"/>
      <c r="AY168" s="6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 s="6"/>
      <c r="CA168" s="18"/>
      <c r="CB168" s="6"/>
      <c r="CC168" s="6"/>
      <c r="CD168" s="204"/>
      <c r="CE168" s="204"/>
      <c r="CF168" s="204"/>
      <c r="CG168" s="204"/>
      <c r="CH168" s="204"/>
      <c r="CI168" s="204"/>
      <c r="CJ168" s="204"/>
      <c r="CK168" s="204"/>
      <c r="CL168" s="204"/>
      <c r="CM168" s="204"/>
      <c r="CN168" s="204"/>
      <c r="CO168" s="204"/>
      <c r="CP168" s="204"/>
      <c r="CQ168" s="204"/>
      <c r="CR168" s="204"/>
      <c r="CS168" s="204"/>
      <c r="CT168" s="204"/>
      <c r="CU168" s="204"/>
      <c r="CV168" s="204"/>
      <c r="CW168" s="204"/>
      <c r="CX168" s="204"/>
      <c r="CY168" s="204"/>
      <c r="CZ168" s="204"/>
      <c r="DA168" s="204"/>
      <c r="DB168" s="204"/>
      <c r="DC168" s="204"/>
      <c r="DD168" s="204"/>
      <c r="DE168" s="204"/>
      <c r="DF168" s="204"/>
      <c r="DG168" s="204"/>
      <c r="DH168" s="204"/>
      <c r="DI168" s="204"/>
      <c r="DJ168" s="7"/>
    </row>
    <row r="169" spans="1:114" ht="14.25" customHeight="1" x14ac:dyDescent="0.2">
      <c r="A169" s="69"/>
      <c r="B169"/>
      <c r="M169" s="71"/>
      <c r="N169" s="5"/>
      <c r="O169" s="610"/>
      <c r="P169" s="611"/>
      <c r="Q169" s="611"/>
      <c r="R169" s="611"/>
      <c r="S169" s="611"/>
      <c r="T169" s="611"/>
      <c r="U169" s="611"/>
      <c r="V169" s="611"/>
      <c r="W169" s="611"/>
      <c r="X169" s="611"/>
      <c r="Y169" s="611"/>
      <c r="Z169" s="611"/>
      <c r="AA169" s="611"/>
      <c r="AB169" s="611"/>
      <c r="AC169" s="611"/>
      <c r="AD169" s="611"/>
      <c r="AE169" s="611"/>
      <c r="AF169" s="611"/>
      <c r="AG169" s="611"/>
      <c r="AH169" s="611"/>
      <c r="AI169" s="611"/>
      <c r="AJ169" s="611"/>
      <c r="AK169" s="611"/>
      <c r="AL169" s="611"/>
      <c r="AM169" s="611"/>
      <c r="AN169" s="611"/>
      <c r="AO169" s="611"/>
      <c r="AP169" s="611"/>
      <c r="AQ169" s="611"/>
      <c r="AR169" s="611"/>
      <c r="AS169" s="611"/>
      <c r="AT169" s="611"/>
      <c r="AU169" s="612"/>
      <c r="AV169" s="6"/>
      <c r="AW169" s="18"/>
      <c r="AX169" s="6"/>
      <c r="AY169" s="6"/>
      <c r="BZ169" s="6"/>
      <c r="CA169" s="18"/>
      <c r="CB169" s="6"/>
      <c r="CC169" s="6"/>
      <c r="DJ169" s="7"/>
    </row>
    <row r="170" spans="1:114" ht="14.25" customHeight="1" x14ac:dyDescent="0.2">
      <c r="A170" s="69"/>
      <c r="B170"/>
      <c r="M170" s="71"/>
      <c r="N170" s="5"/>
      <c r="O170" s="610"/>
      <c r="P170" s="611"/>
      <c r="Q170" s="611"/>
      <c r="R170" s="611"/>
      <c r="S170" s="611"/>
      <c r="T170" s="611"/>
      <c r="U170" s="611"/>
      <c r="V170" s="611"/>
      <c r="W170" s="611"/>
      <c r="X170" s="611"/>
      <c r="Y170" s="611"/>
      <c r="Z170" s="611"/>
      <c r="AA170" s="611"/>
      <c r="AB170" s="611"/>
      <c r="AC170" s="611"/>
      <c r="AD170" s="611"/>
      <c r="AE170" s="611"/>
      <c r="AF170" s="611"/>
      <c r="AG170" s="611"/>
      <c r="AH170" s="611"/>
      <c r="AI170" s="611"/>
      <c r="AJ170" s="611"/>
      <c r="AK170" s="611"/>
      <c r="AL170" s="611"/>
      <c r="AM170" s="611"/>
      <c r="AN170" s="611"/>
      <c r="AO170" s="611"/>
      <c r="AP170" s="611"/>
      <c r="AQ170" s="611"/>
      <c r="AR170" s="611"/>
      <c r="AS170" s="611"/>
      <c r="AT170" s="611"/>
      <c r="AU170" s="612"/>
      <c r="AV170" s="6"/>
      <c r="AW170" s="18"/>
      <c r="AX170" s="6"/>
      <c r="AY170" s="6"/>
      <c r="BZ170" s="6"/>
      <c r="CA170" s="18"/>
      <c r="CB170" s="6"/>
      <c r="CC170" s="6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 s="7"/>
    </row>
    <row r="171" spans="1:114" ht="14.25" customHeight="1" x14ac:dyDescent="0.2">
      <c r="A171" s="69"/>
      <c r="B171"/>
      <c r="M171" s="71"/>
      <c r="N171" s="5"/>
      <c r="O171" s="610"/>
      <c r="P171" s="611"/>
      <c r="Q171" s="611"/>
      <c r="R171" s="611"/>
      <c r="S171" s="611"/>
      <c r="T171" s="611"/>
      <c r="U171" s="611"/>
      <c r="V171" s="611"/>
      <c r="W171" s="611"/>
      <c r="X171" s="611"/>
      <c r="Y171" s="611"/>
      <c r="Z171" s="611"/>
      <c r="AA171" s="611"/>
      <c r="AB171" s="611"/>
      <c r="AC171" s="611"/>
      <c r="AD171" s="611"/>
      <c r="AE171" s="611"/>
      <c r="AF171" s="611"/>
      <c r="AG171" s="611"/>
      <c r="AH171" s="611"/>
      <c r="AI171" s="611"/>
      <c r="AJ171" s="611"/>
      <c r="AK171" s="611"/>
      <c r="AL171" s="611"/>
      <c r="AM171" s="611"/>
      <c r="AN171" s="611"/>
      <c r="AO171" s="611"/>
      <c r="AP171" s="611"/>
      <c r="AQ171" s="611"/>
      <c r="AR171" s="611"/>
      <c r="AS171" s="611"/>
      <c r="AT171" s="611"/>
      <c r="AU171" s="612"/>
      <c r="AV171" s="6"/>
      <c r="AW171" s="18"/>
      <c r="AX171" s="6"/>
      <c r="AY171" s="6"/>
      <c r="BZ171" s="6"/>
      <c r="CA171" s="18"/>
      <c r="CB171" s="6"/>
      <c r="CC171" s="6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 s="7"/>
    </row>
    <row r="172" spans="1:114" ht="14.25" customHeight="1" x14ac:dyDescent="0.2">
      <c r="A172" s="69"/>
      <c r="B172"/>
      <c r="M172" s="71"/>
      <c r="N172" s="5"/>
      <c r="O172" s="613"/>
      <c r="P172" s="614"/>
      <c r="Q172" s="614"/>
      <c r="R172" s="614"/>
      <c r="S172" s="614"/>
      <c r="T172" s="614"/>
      <c r="U172" s="614"/>
      <c r="V172" s="614"/>
      <c r="W172" s="614"/>
      <c r="X172" s="614"/>
      <c r="Y172" s="614"/>
      <c r="Z172" s="614"/>
      <c r="AA172" s="614"/>
      <c r="AB172" s="614"/>
      <c r="AC172" s="614"/>
      <c r="AD172" s="614"/>
      <c r="AE172" s="614"/>
      <c r="AF172" s="614"/>
      <c r="AG172" s="614"/>
      <c r="AH172" s="614"/>
      <c r="AI172" s="614"/>
      <c r="AJ172" s="614"/>
      <c r="AK172" s="614"/>
      <c r="AL172" s="614"/>
      <c r="AM172" s="614"/>
      <c r="AN172" s="614"/>
      <c r="AO172" s="614"/>
      <c r="AP172" s="614"/>
      <c r="AQ172" s="614"/>
      <c r="AR172" s="614"/>
      <c r="AS172" s="614"/>
      <c r="AT172" s="614"/>
      <c r="AU172" s="615"/>
      <c r="AV172" s="6"/>
      <c r="AW172" s="18"/>
      <c r="AX172" s="6"/>
      <c r="AY172" s="6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 s="6"/>
      <c r="CA172" s="18"/>
      <c r="CB172" s="6"/>
      <c r="CC172" s="6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 s="7"/>
    </row>
    <row r="173" spans="1:114" ht="14.25" customHeight="1" x14ac:dyDescent="0.2">
      <c r="A173" s="69"/>
      <c r="B173"/>
      <c r="M173" s="71"/>
      <c r="N173" s="5"/>
      <c r="O173" s="596" t="s">
        <v>59</v>
      </c>
      <c r="P173" s="596"/>
      <c r="Q173" s="596"/>
      <c r="R173" s="596"/>
      <c r="S173" s="596"/>
      <c r="T173" s="596"/>
      <c r="U173" s="596"/>
      <c r="V173" s="596"/>
      <c r="W173" s="596"/>
      <c r="X173" s="596"/>
      <c r="Y173" s="597" t="str">
        <f>'Base de Dados'!V16&amp;"/"&amp;'Base de Dados'!V17&amp;"/"&amp;'Base de Dados'!V18&amp;"/"&amp;'Base de Dados'!V19</f>
        <v>IT 4.0.66/IT 4.0.26/IT 4.0.58/-</v>
      </c>
      <c r="Z173" s="598"/>
      <c r="AA173" s="598"/>
      <c r="AB173" s="598"/>
      <c r="AC173" s="598"/>
      <c r="AD173" s="598"/>
      <c r="AE173" s="598"/>
      <c r="AF173" s="598"/>
      <c r="AG173" s="598"/>
      <c r="AH173" s="598"/>
      <c r="AI173" s="598"/>
      <c r="AJ173" s="598"/>
      <c r="AK173" s="598"/>
      <c r="AL173" s="598"/>
      <c r="AM173" s="598"/>
      <c r="AN173" s="598"/>
      <c r="AO173" s="598"/>
      <c r="AP173" s="598"/>
      <c r="AQ173" s="598"/>
      <c r="AR173" s="598"/>
      <c r="AS173" s="598"/>
      <c r="AT173" s="598"/>
      <c r="AU173" s="599"/>
      <c r="AV173" s="6"/>
      <c r="AW173" s="18"/>
      <c r="AX173" s="6"/>
      <c r="AY173" s="6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 s="6"/>
      <c r="CA173" s="18"/>
      <c r="CB173" s="6"/>
      <c r="CC173" s="6"/>
      <c r="CD173" s="6"/>
      <c r="CE173" s="6"/>
      <c r="CF173" s="43"/>
      <c r="CG173" s="43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7"/>
    </row>
    <row r="174" spans="1:114" ht="14.25" customHeight="1" x14ac:dyDescent="0.2">
      <c r="A174" s="69"/>
      <c r="B174"/>
      <c r="M174" s="71"/>
      <c r="N174" s="5"/>
      <c r="O174" s="596"/>
      <c r="P174" s="596"/>
      <c r="Q174" s="596"/>
      <c r="R174" s="596"/>
      <c r="S174" s="596"/>
      <c r="T174" s="596"/>
      <c r="U174" s="596"/>
      <c r="V174" s="596"/>
      <c r="W174" s="596"/>
      <c r="X174" s="596"/>
      <c r="Y174" s="600"/>
      <c r="Z174" s="601"/>
      <c r="AA174" s="601"/>
      <c r="AB174" s="601"/>
      <c r="AC174" s="601"/>
      <c r="AD174" s="601"/>
      <c r="AE174" s="601"/>
      <c r="AF174" s="601"/>
      <c r="AG174" s="601"/>
      <c r="AH174" s="601"/>
      <c r="AI174" s="601"/>
      <c r="AJ174" s="601"/>
      <c r="AK174" s="601"/>
      <c r="AL174" s="601"/>
      <c r="AM174" s="601"/>
      <c r="AN174" s="601"/>
      <c r="AO174" s="601"/>
      <c r="AP174" s="601"/>
      <c r="AQ174" s="601"/>
      <c r="AR174" s="601"/>
      <c r="AS174" s="601"/>
      <c r="AT174" s="601"/>
      <c r="AU174" s="602"/>
      <c r="AV174" s="6"/>
      <c r="AW174" s="18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18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7"/>
    </row>
    <row r="175" spans="1:114" ht="14.25" customHeight="1" x14ac:dyDescent="0.2">
      <c r="A175" s="69"/>
      <c r="B175"/>
      <c r="M175" s="71"/>
      <c r="N175" s="5"/>
      <c r="O175" s="596"/>
      <c r="P175" s="596"/>
      <c r="Q175" s="596"/>
      <c r="R175" s="596"/>
      <c r="S175" s="596"/>
      <c r="T175" s="596"/>
      <c r="U175" s="596"/>
      <c r="V175" s="596"/>
      <c r="W175" s="596"/>
      <c r="X175" s="596"/>
      <c r="Y175" s="603"/>
      <c r="Z175" s="604"/>
      <c r="AA175" s="604"/>
      <c r="AB175" s="604"/>
      <c r="AC175" s="604"/>
      <c r="AD175" s="604"/>
      <c r="AE175" s="604"/>
      <c r="AF175" s="604"/>
      <c r="AG175" s="604"/>
      <c r="AH175" s="604"/>
      <c r="AI175" s="604"/>
      <c r="AJ175" s="604"/>
      <c r="AK175" s="604"/>
      <c r="AL175" s="604"/>
      <c r="AM175" s="604"/>
      <c r="AN175" s="604"/>
      <c r="AO175" s="604"/>
      <c r="AP175" s="604"/>
      <c r="AQ175" s="604"/>
      <c r="AR175" s="604"/>
      <c r="AS175" s="604"/>
      <c r="AT175" s="604"/>
      <c r="AU175" s="605"/>
      <c r="AV175" s="6"/>
      <c r="AW175" s="18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18"/>
      <c r="CB175" s="6"/>
      <c r="CC175" s="6"/>
      <c r="DJ175" s="7"/>
    </row>
    <row r="176" spans="1:114" ht="14.25" customHeight="1" x14ac:dyDescent="0.2">
      <c r="A176" s="69"/>
      <c r="B176"/>
      <c r="M176" s="71"/>
      <c r="N176" s="5"/>
      <c r="O176" s="596" t="s">
        <v>60</v>
      </c>
      <c r="P176" s="596"/>
      <c r="Q176" s="596"/>
      <c r="R176" s="596"/>
      <c r="S176" s="596"/>
      <c r="T176" s="596"/>
      <c r="U176" s="596"/>
      <c r="V176" s="596"/>
      <c r="W176" s="596"/>
      <c r="X176" s="596"/>
      <c r="Y176" s="500" t="str">
        <f>IF(AG128="X","IT 4.0.25","NA")</f>
        <v>NA</v>
      </c>
      <c r="Z176" s="403"/>
      <c r="AA176" s="403"/>
      <c r="AB176" s="403"/>
      <c r="AC176" s="403"/>
      <c r="AD176" s="403"/>
      <c r="AE176" s="403"/>
      <c r="AF176" s="403"/>
      <c r="AG176" s="403"/>
      <c r="AH176" s="403"/>
      <c r="AI176" s="403"/>
      <c r="AJ176" s="403"/>
      <c r="AK176" s="403"/>
      <c r="AL176" s="403"/>
      <c r="AM176" s="403"/>
      <c r="AN176" s="403"/>
      <c r="AO176" s="403"/>
      <c r="AP176" s="403"/>
      <c r="AQ176" s="403"/>
      <c r="AR176" s="403"/>
      <c r="AS176" s="403"/>
      <c r="AT176" s="403"/>
      <c r="AU176" s="501"/>
      <c r="AV176" s="6"/>
      <c r="AW176" s="18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18"/>
      <c r="CB176" s="6"/>
      <c r="CC176" s="6"/>
      <c r="DJ176" s="7"/>
    </row>
    <row r="177" spans="1:114" ht="14.25" customHeight="1" x14ac:dyDescent="0.2">
      <c r="A177" s="69"/>
      <c r="B177"/>
      <c r="M177" s="71"/>
      <c r="N177" s="5"/>
      <c r="O177" s="596"/>
      <c r="P177" s="596"/>
      <c r="Q177" s="596"/>
      <c r="R177" s="596"/>
      <c r="S177" s="596"/>
      <c r="T177" s="596"/>
      <c r="U177" s="596"/>
      <c r="V177" s="596"/>
      <c r="W177" s="596"/>
      <c r="X177" s="596"/>
      <c r="Y177" s="500"/>
      <c r="Z177" s="403"/>
      <c r="AA177" s="403"/>
      <c r="AB177" s="403"/>
      <c r="AC177" s="403"/>
      <c r="AD177" s="403"/>
      <c r="AE177" s="403"/>
      <c r="AF177" s="403"/>
      <c r="AG177" s="403"/>
      <c r="AH177" s="403"/>
      <c r="AI177" s="403"/>
      <c r="AJ177" s="403"/>
      <c r="AK177" s="403"/>
      <c r="AL177" s="403"/>
      <c r="AM177" s="403"/>
      <c r="AN177" s="403"/>
      <c r="AO177" s="403"/>
      <c r="AP177" s="403"/>
      <c r="AQ177" s="403"/>
      <c r="AR177" s="403"/>
      <c r="AS177" s="403"/>
      <c r="AT177" s="403"/>
      <c r="AU177" s="501"/>
      <c r="AV177" s="6"/>
      <c r="AW177" s="18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18"/>
      <c r="CB177" s="6"/>
      <c r="CC177" s="6"/>
      <c r="DJ177" s="7"/>
    </row>
    <row r="178" spans="1:114" ht="14.25" customHeight="1" thickBot="1" x14ac:dyDescent="0.25">
      <c r="A178" s="69"/>
      <c r="B178"/>
      <c r="M178" s="71"/>
      <c r="N178" s="5"/>
      <c r="O178" s="596"/>
      <c r="P178" s="596"/>
      <c r="Q178" s="596"/>
      <c r="R178" s="596"/>
      <c r="S178" s="596"/>
      <c r="T178" s="596"/>
      <c r="U178" s="596"/>
      <c r="V178" s="596"/>
      <c r="W178" s="596"/>
      <c r="X178" s="596"/>
      <c r="Y178" s="502"/>
      <c r="Z178" s="503"/>
      <c r="AA178" s="503"/>
      <c r="AB178" s="503"/>
      <c r="AC178" s="503"/>
      <c r="AD178" s="503"/>
      <c r="AE178" s="503"/>
      <c r="AF178" s="503"/>
      <c r="AG178" s="503"/>
      <c r="AH178" s="503"/>
      <c r="AI178" s="503"/>
      <c r="AJ178" s="503"/>
      <c r="AK178" s="503"/>
      <c r="AL178" s="503"/>
      <c r="AM178" s="503"/>
      <c r="AN178" s="503"/>
      <c r="AO178" s="503"/>
      <c r="AP178" s="503"/>
      <c r="AQ178" s="503"/>
      <c r="AR178" s="503"/>
      <c r="AS178" s="503"/>
      <c r="AT178" s="503"/>
      <c r="AU178" s="504"/>
      <c r="AV178" s="6"/>
      <c r="AW178" s="18"/>
      <c r="AX178" s="6"/>
      <c r="AY178" s="6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 s="6"/>
      <c r="CA178" s="18"/>
      <c r="CB178" s="6"/>
      <c r="CC178" s="6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 s="7"/>
    </row>
    <row r="179" spans="1:114" ht="14.25" customHeight="1" x14ac:dyDescent="0.2">
      <c r="A179" s="69"/>
      <c r="B179"/>
      <c r="M179" s="71"/>
      <c r="N179" s="5"/>
      <c r="O179" s="596" t="s">
        <v>58</v>
      </c>
      <c r="P179" s="596"/>
      <c r="Q179" s="596"/>
      <c r="R179" s="596"/>
      <c r="S179" s="596"/>
      <c r="T179" s="596"/>
      <c r="U179" s="596"/>
      <c r="V179" s="596"/>
      <c r="W179" s="596"/>
      <c r="X179" s="596"/>
      <c r="Y179" s="596"/>
      <c r="Z179" s="596"/>
      <c r="AA179" s="596"/>
      <c r="AB179" s="596"/>
      <c r="AC179" s="596"/>
      <c r="AD179" s="596"/>
      <c r="AE179" s="596"/>
      <c r="AF179" s="596"/>
      <c r="AG179" s="596"/>
      <c r="AH179" s="596"/>
      <c r="AI179" s="596"/>
      <c r="AJ179" s="596"/>
      <c r="AK179" s="596"/>
      <c r="AL179" s="596"/>
      <c r="AM179" s="596"/>
      <c r="AN179" s="596"/>
      <c r="AO179" s="596"/>
      <c r="AP179" s="596"/>
      <c r="AQ179" s="6"/>
      <c r="AR179" s="6"/>
      <c r="AS179" s="6"/>
      <c r="AT179" s="6"/>
      <c r="AU179" s="6"/>
      <c r="AV179" s="6"/>
      <c r="AW179" s="18"/>
      <c r="AX179" s="6"/>
      <c r="AY179" s="6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 s="6"/>
      <c r="CA179" s="18"/>
      <c r="CB179" s="6"/>
      <c r="CC179" s="6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 s="7"/>
    </row>
    <row r="180" spans="1:114" ht="14.25" customHeight="1" x14ac:dyDescent="0.2">
      <c r="A180" s="69"/>
      <c r="B180"/>
      <c r="M180" s="71"/>
      <c r="N180" s="5"/>
      <c r="O180" s="596"/>
      <c r="P180" s="596"/>
      <c r="Q180" s="596"/>
      <c r="R180" s="596"/>
      <c r="S180" s="596"/>
      <c r="T180" s="596"/>
      <c r="U180" s="596"/>
      <c r="V180" s="596"/>
      <c r="W180" s="596"/>
      <c r="X180" s="596"/>
      <c r="Y180" s="596"/>
      <c r="Z180" s="596"/>
      <c r="AA180" s="596"/>
      <c r="AB180" s="596"/>
      <c r="AC180" s="596"/>
      <c r="AD180" s="596"/>
      <c r="AE180" s="596"/>
      <c r="AF180" s="596"/>
      <c r="AG180" s="596"/>
      <c r="AH180" s="596"/>
      <c r="AI180" s="596"/>
      <c r="AJ180" s="596"/>
      <c r="AK180" s="596"/>
      <c r="AL180" s="596"/>
      <c r="AM180" s="596"/>
      <c r="AN180" s="596"/>
      <c r="AO180" s="596"/>
      <c r="AP180" s="596"/>
      <c r="AQ180" s="6"/>
      <c r="AR180" s="6"/>
      <c r="AS180" s="6"/>
      <c r="AT180" s="6"/>
      <c r="AU180" s="6"/>
      <c r="AV180" s="6"/>
      <c r="AW180" s="18"/>
      <c r="AX180" s="6"/>
      <c r="AY180" s="6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 s="6"/>
      <c r="CA180" s="18"/>
      <c r="CB180" s="6"/>
      <c r="CC180" s="6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 s="7"/>
    </row>
    <row r="181" spans="1:114" ht="14.25" customHeight="1" thickBot="1" x14ac:dyDescent="0.25">
      <c r="A181" s="69"/>
      <c r="B181"/>
      <c r="M181" s="71"/>
      <c r="N181" s="5"/>
      <c r="O181" s="596"/>
      <c r="P181" s="596"/>
      <c r="Q181" s="596"/>
      <c r="R181" s="596"/>
      <c r="S181" s="596"/>
      <c r="T181" s="596"/>
      <c r="U181" s="596"/>
      <c r="V181" s="596"/>
      <c r="W181" s="596"/>
      <c r="X181" s="596"/>
      <c r="Y181" s="596"/>
      <c r="Z181" s="596"/>
      <c r="AA181" s="596"/>
      <c r="AB181" s="596"/>
      <c r="AC181" s="596"/>
      <c r="AD181" s="596"/>
      <c r="AE181" s="596"/>
      <c r="AF181" s="596"/>
      <c r="AG181" s="596"/>
      <c r="AH181" s="596"/>
      <c r="AI181" s="596"/>
      <c r="AJ181" s="596"/>
      <c r="AK181" s="596"/>
      <c r="AL181" s="596"/>
      <c r="AM181" s="596"/>
      <c r="AN181" s="596"/>
      <c r="AO181" s="596"/>
      <c r="AP181" s="596"/>
      <c r="AQ181" s="6"/>
      <c r="AR181" s="6"/>
      <c r="AS181" s="6"/>
      <c r="AT181" s="6"/>
      <c r="AU181" s="6"/>
      <c r="AV181" s="6"/>
      <c r="AW181" s="18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18"/>
      <c r="CB181" s="6"/>
      <c r="CC181" s="6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 s="7"/>
    </row>
    <row r="182" spans="1:114" ht="14.25" customHeight="1" x14ac:dyDescent="0.2">
      <c r="A182" s="69"/>
      <c r="B182"/>
      <c r="M182" s="71"/>
      <c r="N182" s="5"/>
      <c r="O182" s="477" t="str">
        <f>C71&amp;" / expandir "&amp;TEXT(I62,"0%")&amp;" do diametro original do tubo: "&amp;C66&amp;"mm"</f>
        <v>1 teste de tira/tira ou de hora/hora, o que ocorrer primeiro / expandir 15% do diametro original do tubo: 0mm</v>
      </c>
      <c r="P182" s="477"/>
      <c r="Q182" s="477"/>
      <c r="R182" s="477"/>
      <c r="S182" s="477"/>
      <c r="T182" s="477"/>
      <c r="U182" s="477"/>
      <c r="V182" s="477"/>
      <c r="W182" s="477"/>
      <c r="X182" s="477"/>
      <c r="Y182" s="477"/>
      <c r="Z182" s="477"/>
      <c r="AA182" s="477"/>
      <c r="AB182" s="477"/>
      <c r="AC182" s="477"/>
      <c r="AD182" s="477"/>
      <c r="AE182" s="477"/>
      <c r="AF182" s="477"/>
      <c r="AG182" s="477"/>
      <c r="AH182" s="477"/>
      <c r="AI182" s="477"/>
      <c r="AJ182" s="477"/>
      <c r="AK182" s="477"/>
      <c r="AL182" s="477"/>
      <c r="AM182" s="477"/>
      <c r="AN182" s="477"/>
      <c r="AO182" s="477"/>
      <c r="AP182" s="477"/>
      <c r="AQ182" s="477"/>
      <c r="AR182" s="477"/>
      <c r="AS182" s="477"/>
      <c r="AT182" s="477"/>
      <c r="AU182" s="477"/>
      <c r="AV182" s="6"/>
      <c r="AW182" s="18"/>
      <c r="AX182" s="6"/>
      <c r="AY182" s="6"/>
      <c r="AZ182" s="203" t="s">
        <v>62</v>
      </c>
      <c r="BA182" s="203"/>
      <c r="BB182" s="203"/>
      <c r="BC182" s="203"/>
      <c r="BD182" s="203"/>
      <c r="BE182" s="203"/>
      <c r="BF182" s="203"/>
      <c r="BG182" s="203"/>
      <c r="BH182" s="203"/>
      <c r="BI182" s="203"/>
      <c r="BJ182" s="203"/>
      <c r="BK182" s="203"/>
      <c r="BL182" s="203"/>
      <c r="BM182" s="203"/>
      <c r="BN182" s="203"/>
      <c r="BO182" s="203"/>
      <c r="BP182" s="203"/>
      <c r="BQ182" s="203"/>
      <c r="BR182" s="203"/>
      <c r="BS182" s="203"/>
      <c r="BT182" s="203"/>
      <c r="BU182" s="203"/>
      <c r="BV182" s="203"/>
      <c r="BW182" s="203"/>
      <c r="BX182" s="203"/>
      <c r="BY182" s="203"/>
      <c r="BZ182" s="6"/>
      <c r="CA182" s="18"/>
      <c r="CB182" s="6"/>
      <c r="CC182" s="6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 s="7"/>
    </row>
    <row r="183" spans="1:114" ht="14.25" customHeight="1" x14ac:dyDescent="0.2">
      <c r="A183" s="69"/>
      <c r="B183"/>
      <c r="M183" s="71"/>
      <c r="N183" s="5"/>
      <c r="O183" s="478"/>
      <c r="P183" s="478"/>
      <c r="Q183" s="478"/>
      <c r="R183" s="478"/>
      <c r="S183" s="478"/>
      <c r="T183" s="478"/>
      <c r="U183" s="478"/>
      <c r="V183" s="478"/>
      <c r="W183" s="478"/>
      <c r="X183" s="478"/>
      <c r="Y183" s="478"/>
      <c r="Z183" s="478"/>
      <c r="AA183" s="478"/>
      <c r="AB183" s="478"/>
      <c r="AC183" s="478"/>
      <c r="AD183" s="478"/>
      <c r="AE183" s="478"/>
      <c r="AF183" s="478"/>
      <c r="AG183" s="478"/>
      <c r="AH183" s="478"/>
      <c r="AI183" s="478"/>
      <c r="AJ183" s="478"/>
      <c r="AK183" s="478"/>
      <c r="AL183" s="478"/>
      <c r="AM183" s="478"/>
      <c r="AN183" s="478"/>
      <c r="AO183" s="478"/>
      <c r="AP183" s="478"/>
      <c r="AQ183" s="478"/>
      <c r="AR183" s="478"/>
      <c r="AS183" s="478"/>
      <c r="AT183" s="478"/>
      <c r="AU183" s="478"/>
      <c r="AV183" s="6"/>
      <c r="AW183" s="18"/>
      <c r="AX183" s="6"/>
      <c r="AY183" s="6"/>
      <c r="AZ183" s="203"/>
      <c r="BA183" s="203"/>
      <c r="BB183" s="203"/>
      <c r="BC183" s="203"/>
      <c r="BD183" s="203"/>
      <c r="BE183" s="203"/>
      <c r="BF183" s="203"/>
      <c r="BG183" s="203"/>
      <c r="BH183" s="203"/>
      <c r="BI183" s="203"/>
      <c r="BJ183" s="203"/>
      <c r="BK183" s="203"/>
      <c r="BL183" s="203"/>
      <c r="BM183" s="203"/>
      <c r="BN183" s="203"/>
      <c r="BO183" s="203"/>
      <c r="BP183" s="203"/>
      <c r="BQ183" s="203"/>
      <c r="BR183" s="203"/>
      <c r="BS183" s="203"/>
      <c r="BT183" s="203"/>
      <c r="BU183" s="203"/>
      <c r="BV183" s="203"/>
      <c r="BW183" s="203"/>
      <c r="BX183" s="203"/>
      <c r="BY183" s="203"/>
      <c r="BZ183" s="6"/>
      <c r="CA183" s="18"/>
      <c r="CB183" s="6"/>
      <c r="CC183" s="6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 s="7"/>
    </row>
    <row r="184" spans="1:114" ht="14.25" customHeight="1" x14ac:dyDescent="0.2">
      <c r="A184" s="69"/>
      <c r="B184"/>
      <c r="M184" s="71"/>
      <c r="N184" s="5"/>
      <c r="O184" s="478"/>
      <c r="P184" s="478"/>
      <c r="Q184" s="478"/>
      <c r="R184" s="478"/>
      <c r="S184" s="478"/>
      <c r="T184" s="478"/>
      <c r="U184" s="478"/>
      <c r="V184" s="478"/>
      <c r="W184" s="478"/>
      <c r="X184" s="478"/>
      <c r="Y184" s="478"/>
      <c r="Z184" s="478"/>
      <c r="AA184" s="478"/>
      <c r="AB184" s="478"/>
      <c r="AC184" s="478"/>
      <c r="AD184" s="478"/>
      <c r="AE184" s="478"/>
      <c r="AF184" s="478"/>
      <c r="AG184" s="478"/>
      <c r="AH184" s="478"/>
      <c r="AI184" s="478"/>
      <c r="AJ184" s="478"/>
      <c r="AK184" s="478"/>
      <c r="AL184" s="478"/>
      <c r="AM184" s="478"/>
      <c r="AN184" s="478"/>
      <c r="AO184" s="478"/>
      <c r="AP184" s="478"/>
      <c r="AQ184" s="478"/>
      <c r="AR184" s="478"/>
      <c r="AS184" s="478"/>
      <c r="AT184" s="478"/>
      <c r="AU184" s="478"/>
      <c r="AV184" s="6"/>
      <c r="AW184" s="18"/>
      <c r="AX184" s="6"/>
      <c r="AY184" s="6"/>
      <c r="AZ184" s="203"/>
      <c r="BA184" s="203"/>
      <c r="BB184" s="203"/>
      <c r="BC184" s="203"/>
      <c r="BD184" s="203"/>
      <c r="BE184" s="203"/>
      <c r="BF184" s="203"/>
      <c r="BG184" s="203"/>
      <c r="BH184" s="203"/>
      <c r="BI184" s="203"/>
      <c r="BJ184" s="203"/>
      <c r="BK184" s="203"/>
      <c r="BL184" s="203"/>
      <c r="BM184" s="203"/>
      <c r="BN184" s="203"/>
      <c r="BO184" s="203"/>
      <c r="BP184" s="203"/>
      <c r="BQ184" s="203"/>
      <c r="BR184" s="203"/>
      <c r="BS184" s="203"/>
      <c r="BT184" s="203"/>
      <c r="BU184" s="203"/>
      <c r="BV184" s="203"/>
      <c r="BW184" s="203"/>
      <c r="BX184" s="203"/>
      <c r="BY184" s="203"/>
      <c r="BZ184" s="6"/>
      <c r="CA184" s="18"/>
      <c r="CB184" s="6"/>
      <c r="CC184" s="6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 s="7"/>
    </row>
    <row r="185" spans="1:114" ht="14.25" customHeight="1" x14ac:dyDescent="0.2">
      <c r="A185" s="69"/>
      <c r="B185"/>
      <c r="M185" s="71"/>
      <c r="N185" s="5"/>
      <c r="O185" s="478"/>
      <c r="P185" s="478"/>
      <c r="Q185" s="478"/>
      <c r="R185" s="478"/>
      <c r="S185" s="478"/>
      <c r="T185" s="478"/>
      <c r="U185" s="478"/>
      <c r="V185" s="478"/>
      <c r="W185" s="478"/>
      <c r="X185" s="478"/>
      <c r="Y185" s="478"/>
      <c r="Z185" s="478"/>
      <c r="AA185" s="478"/>
      <c r="AB185" s="478"/>
      <c r="AC185" s="478"/>
      <c r="AD185" s="478"/>
      <c r="AE185" s="478"/>
      <c r="AF185" s="478"/>
      <c r="AG185" s="478"/>
      <c r="AH185" s="478"/>
      <c r="AI185" s="478"/>
      <c r="AJ185" s="478"/>
      <c r="AK185" s="478"/>
      <c r="AL185" s="478"/>
      <c r="AM185" s="478"/>
      <c r="AN185" s="478"/>
      <c r="AO185" s="478"/>
      <c r="AP185" s="478"/>
      <c r="AQ185" s="478"/>
      <c r="AR185" s="478"/>
      <c r="AS185" s="478"/>
      <c r="AT185" s="478"/>
      <c r="AU185" s="478"/>
      <c r="AV185" s="6"/>
      <c r="AW185" s="18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18"/>
      <c r="CB185" s="6"/>
      <c r="CC185" s="6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 s="7"/>
    </row>
    <row r="186" spans="1:114" ht="14.25" customHeight="1" x14ac:dyDescent="0.2">
      <c r="A186" s="69"/>
      <c r="B186"/>
      <c r="M186" s="71"/>
      <c r="N186" s="5"/>
      <c r="O186" s="478"/>
      <c r="P186" s="478"/>
      <c r="Q186" s="478"/>
      <c r="R186" s="478"/>
      <c r="S186" s="478"/>
      <c r="T186" s="478"/>
      <c r="U186" s="478"/>
      <c r="V186" s="478"/>
      <c r="W186" s="478"/>
      <c r="X186" s="478"/>
      <c r="Y186" s="478"/>
      <c r="Z186" s="478"/>
      <c r="AA186" s="478"/>
      <c r="AB186" s="478"/>
      <c r="AC186" s="478"/>
      <c r="AD186" s="478"/>
      <c r="AE186" s="478"/>
      <c r="AF186" s="478"/>
      <c r="AG186" s="478"/>
      <c r="AH186" s="478"/>
      <c r="AI186" s="478"/>
      <c r="AJ186" s="478"/>
      <c r="AK186" s="478"/>
      <c r="AL186" s="478"/>
      <c r="AM186" s="478"/>
      <c r="AN186" s="478"/>
      <c r="AO186" s="478"/>
      <c r="AP186" s="478"/>
      <c r="AQ186" s="478"/>
      <c r="AR186" s="478"/>
      <c r="AS186" s="478"/>
      <c r="AT186" s="478"/>
      <c r="AU186" s="478"/>
      <c r="AV186" s="6"/>
      <c r="AW186" s="18"/>
      <c r="AX186" s="6"/>
      <c r="AY186" s="6"/>
      <c r="AZ186" s="479" t="str">
        <f>VLOOKUP(SMALL($I$94:$I$117,1),$I$94:$J$117,2,FALSE)</f>
        <v>-</v>
      </c>
      <c r="BA186" s="480"/>
      <c r="BB186" s="480"/>
      <c r="BC186" s="480"/>
      <c r="BD186" s="480"/>
      <c r="BE186" s="480"/>
      <c r="BF186" s="480"/>
      <c r="BG186" s="480"/>
      <c r="BH186" s="480"/>
      <c r="BI186" s="480"/>
      <c r="BJ186" s="480"/>
      <c r="BK186" s="480"/>
      <c r="BL186" s="480"/>
      <c r="BM186" s="480"/>
      <c r="BN186" s="480"/>
      <c r="BO186" s="480"/>
      <c r="BP186" s="480"/>
      <c r="BQ186" s="480"/>
      <c r="BR186" s="480"/>
      <c r="BS186" s="480"/>
      <c r="BT186" s="480"/>
      <c r="BU186" s="480"/>
      <c r="BV186" s="481"/>
      <c r="BW186" s="6"/>
      <c r="BX186" s="6"/>
      <c r="BY186" s="6"/>
      <c r="BZ186" s="6"/>
      <c r="CA186" s="18"/>
      <c r="CB186" s="6"/>
      <c r="CC186" s="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 s="7"/>
    </row>
    <row r="187" spans="1:114" ht="14.25" customHeight="1" x14ac:dyDescent="0.2">
      <c r="A187" s="69"/>
      <c r="B187"/>
      <c r="M187" s="71"/>
      <c r="N187" s="5"/>
      <c r="O187" s="478"/>
      <c r="P187" s="478"/>
      <c r="Q187" s="478"/>
      <c r="R187" s="478"/>
      <c r="S187" s="478"/>
      <c r="T187" s="478"/>
      <c r="U187" s="478"/>
      <c r="V187" s="478"/>
      <c r="W187" s="478"/>
      <c r="X187" s="478"/>
      <c r="Y187" s="478"/>
      <c r="Z187" s="478"/>
      <c r="AA187" s="478"/>
      <c r="AB187" s="478"/>
      <c r="AC187" s="478"/>
      <c r="AD187" s="478"/>
      <c r="AE187" s="478"/>
      <c r="AF187" s="478"/>
      <c r="AG187" s="478"/>
      <c r="AH187" s="478"/>
      <c r="AI187" s="478"/>
      <c r="AJ187" s="478"/>
      <c r="AK187" s="478"/>
      <c r="AL187" s="478"/>
      <c r="AM187" s="478"/>
      <c r="AN187" s="478"/>
      <c r="AO187" s="478"/>
      <c r="AP187" s="478"/>
      <c r="AQ187" s="478"/>
      <c r="AR187" s="478"/>
      <c r="AS187" s="478"/>
      <c r="AT187" s="478"/>
      <c r="AU187" s="478"/>
      <c r="AV187" s="6"/>
      <c r="AW187" s="18"/>
      <c r="AX187" s="6"/>
      <c r="AY187" s="6"/>
      <c r="AZ187" s="482"/>
      <c r="BA187" s="483"/>
      <c r="BB187" s="483"/>
      <c r="BC187" s="483"/>
      <c r="BD187" s="483"/>
      <c r="BE187" s="483"/>
      <c r="BF187" s="483"/>
      <c r="BG187" s="483"/>
      <c r="BH187" s="483"/>
      <c r="BI187" s="483"/>
      <c r="BJ187" s="483"/>
      <c r="BK187" s="483"/>
      <c r="BL187" s="483"/>
      <c r="BM187" s="483"/>
      <c r="BN187" s="483"/>
      <c r="BO187" s="483"/>
      <c r="BP187" s="483"/>
      <c r="BQ187" s="483"/>
      <c r="BR187" s="483"/>
      <c r="BS187" s="483"/>
      <c r="BT187" s="483"/>
      <c r="BU187" s="483"/>
      <c r="BV187" s="484"/>
      <c r="BW187" s="6"/>
      <c r="BX187" s="6"/>
      <c r="BY187" s="6"/>
      <c r="BZ187" s="6"/>
      <c r="CA187" s="18"/>
      <c r="CB187" s="6"/>
      <c r="CC187" s="6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 s="7"/>
    </row>
    <row r="188" spans="1:114" ht="14.25" customHeight="1" x14ac:dyDescent="0.2">
      <c r="A188" s="69"/>
      <c r="B188"/>
      <c r="C188"/>
      <c r="D188"/>
      <c r="E188"/>
      <c r="F188"/>
      <c r="G188"/>
      <c r="H188"/>
      <c r="I188"/>
      <c r="J188"/>
      <c r="K188"/>
      <c r="L188"/>
      <c r="M188" s="71"/>
      <c r="N188" s="5"/>
      <c r="O188" s="596" t="s">
        <v>57</v>
      </c>
      <c r="P188" s="596"/>
      <c r="Q188" s="596"/>
      <c r="R188" s="596"/>
      <c r="S188" s="596"/>
      <c r="T188" s="596"/>
      <c r="U188" s="596"/>
      <c r="V188" s="596"/>
      <c r="W188" s="596"/>
      <c r="X188" s="596"/>
      <c r="Y188" s="596"/>
      <c r="Z188" s="596"/>
      <c r="AA188" s="596"/>
      <c r="AB188" s="596"/>
      <c r="AC188" s="596"/>
      <c r="AD188" s="596"/>
      <c r="AE188" s="596"/>
      <c r="AF188" s="596"/>
      <c r="AG188" s="596"/>
      <c r="AH188" s="596"/>
      <c r="AI188" s="596"/>
      <c r="AJ188" s="596"/>
      <c r="AK188" s="596"/>
      <c r="AL188" s="596"/>
      <c r="AM188" s="596"/>
      <c r="AN188" s="596"/>
      <c r="AO188" s="596"/>
      <c r="AP188" s="596"/>
      <c r="AQ188" s="6"/>
      <c r="AR188" s="6"/>
      <c r="AS188" s="6"/>
      <c r="AT188" s="6"/>
      <c r="AU188" s="6"/>
      <c r="AV188" s="6"/>
      <c r="AW188" s="18"/>
      <c r="AX188" s="6"/>
      <c r="AY188" s="6"/>
      <c r="AZ188" s="482"/>
      <c r="BA188" s="483"/>
      <c r="BB188" s="483"/>
      <c r="BC188" s="483"/>
      <c r="BD188" s="483"/>
      <c r="BE188" s="483"/>
      <c r="BF188" s="483"/>
      <c r="BG188" s="483"/>
      <c r="BH188" s="483"/>
      <c r="BI188" s="483"/>
      <c r="BJ188" s="483"/>
      <c r="BK188" s="483"/>
      <c r="BL188" s="483"/>
      <c r="BM188" s="483"/>
      <c r="BN188" s="483"/>
      <c r="BO188" s="483"/>
      <c r="BP188" s="483"/>
      <c r="BQ188" s="483"/>
      <c r="BR188" s="483"/>
      <c r="BS188" s="483"/>
      <c r="BT188" s="483"/>
      <c r="BU188" s="483"/>
      <c r="BV188" s="484"/>
      <c r="BW188" s="6"/>
      <c r="BX188" s="6"/>
      <c r="BY188" s="6"/>
      <c r="BZ188" s="6"/>
      <c r="CA188" s="18"/>
      <c r="CB188" s="6"/>
      <c r="CC188" s="6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 s="7"/>
    </row>
    <row r="189" spans="1:114" ht="14.25" customHeight="1" x14ac:dyDescent="0.2">
      <c r="A189" s="69"/>
      <c r="B189"/>
      <c r="C189"/>
      <c r="D189"/>
      <c r="E189"/>
      <c r="F189"/>
      <c r="G189"/>
      <c r="H189"/>
      <c r="I189"/>
      <c r="J189"/>
      <c r="K189"/>
      <c r="L189"/>
      <c r="M189" s="71"/>
      <c r="N189" s="5"/>
      <c r="O189" s="596"/>
      <c r="P189" s="596"/>
      <c r="Q189" s="596"/>
      <c r="R189" s="596"/>
      <c r="S189" s="596"/>
      <c r="T189" s="596"/>
      <c r="U189" s="596"/>
      <c r="V189" s="596"/>
      <c r="W189" s="596"/>
      <c r="X189" s="596"/>
      <c r="Y189" s="596"/>
      <c r="Z189" s="596"/>
      <c r="AA189" s="596"/>
      <c r="AB189" s="596"/>
      <c r="AC189" s="596"/>
      <c r="AD189" s="596"/>
      <c r="AE189" s="596"/>
      <c r="AF189" s="596"/>
      <c r="AG189" s="596"/>
      <c r="AH189" s="596"/>
      <c r="AI189" s="596"/>
      <c r="AJ189" s="596"/>
      <c r="AK189" s="596"/>
      <c r="AL189" s="596"/>
      <c r="AM189" s="596"/>
      <c r="AN189" s="596"/>
      <c r="AO189" s="596"/>
      <c r="AP189" s="596"/>
      <c r="AQ189" s="6"/>
      <c r="AR189" s="6"/>
      <c r="AS189" s="6"/>
      <c r="AT189" s="6"/>
      <c r="AU189" s="6"/>
      <c r="AV189" s="6"/>
      <c r="AW189" s="18"/>
      <c r="AX189" s="6"/>
      <c r="AY189" s="6"/>
      <c r="AZ189" s="479" t="str">
        <f>VLOOKUP(SMALL($I$94:$I$117,2),$I$94:$J$117,2,FALSE)</f>
        <v>-</v>
      </c>
      <c r="BA189" s="480"/>
      <c r="BB189" s="480"/>
      <c r="BC189" s="480"/>
      <c r="BD189" s="480"/>
      <c r="BE189" s="480"/>
      <c r="BF189" s="480"/>
      <c r="BG189" s="480"/>
      <c r="BH189" s="480"/>
      <c r="BI189" s="480"/>
      <c r="BJ189" s="480"/>
      <c r="BK189" s="480"/>
      <c r="BL189" s="480"/>
      <c r="BM189" s="480"/>
      <c r="BN189" s="480"/>
      <c r="BO189" s="480"/>
      <c r="BP189" s="480"/>
      <c r="BQ189" s="480"/>
      <c r="BR189" s="480"/>
      <c r="BS189" s="480"/>
      <c r="BT189" s="480"/>
      <c r="BU189" s="480"/>
      <c r="BV189" s="481"/>
      <c r="BW189" s="6"/>
      <c r="BX189" s="6"/>
      <c r="BY189" s="6"/>
      <c r="BZ189" s="6"/>
      <c r="CA189" s="18"/>
      <c r="CB189" s="6"/>
      <c r="CC189" s="6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 s="7"/>
    </row>
    <row r="190" spans="1:114" ht="14.25" customHeight="1" thickBot="1" x14ac:dyDescent="0.25">
      <c r="A190" s="69"/>
      <c r="B190"/>
      <c r="C190"/>
      <c r="D190"/>
      <c r="E190"/>
      <c r="F190"/>
      <c r="G190"/>
      <c r="H190"/>
      <c r="I190"/>
      <c r="J190"/>
      <c r="K190"/>
      <c r="L190"/>
      <c r="M190" s="71"/>
      <c r="N190" s="5"/>
      <c r="O190" s="596"/>
      <c r="P190" s="596"/>
      <c r="Q190" s="596"/>
      <c r="R190" s="596"/>
      <c r="S190" s="596"/>
      <c r="T190" s="596"/>
      <c r="U190" s="596"/>
      <c r="V190" s="596"/>
      <c r="W190" s="596"/>
      <c r="X190" s="596"/>
      <c r="Y190" s="596"/>
      <c r="Z190" s="596"/>
      <c r="AA190" s="596"/>
      <c r="AB190" s="596"/>
      <c r="AC190" s="596"/>
      <c r="AD190" s="596"/>
      <c r="AE190" s="596"/>
      <c r="AF190" s="596"/>
      <c r="AG190" s="596"/>
      <c r="AH190" s="596"/>
      <c r="AI190" s="596"/>
      <c r="AJ190" s="596"/>
      <c r="AK190" s="596"/>
      <c r="AL190" s="596"/>
      <c r="AM190" s="596"/>
      <c r="AN190" s="596"/>
      <c r="AO190" s="596"/>
      <c r="AP190" s="596"/>
      <c r="AQ190" s="6"/>
      <c r="AR190" s="6"/>
      <c r="AS190" s="6"/>
      <c r="AT190" s="6"/>
      <c r="AU190" s="6"/>
      <c r="AV190" s="6"/>
      <c r="AW190" s="18"/>
      <c r="AX190" s="6"/>
      <c r="AY190" s="6"/>
      <c r="AZ190" s="482"/>
      <c r="BA190" s="483"/>
      <c r="BB190" s="483"/>
      <c r="BC190" s="483"/>
      <c r="BD190" s="483"/>
      <c r="BE190" s="483"/>
      <c r="BF190" s="483"/>
      <c r="BG190" s="483"/>
      <c r="BH190" s="483"/>
      <c r="BI190" s="483"/>
      <c r="BJ190" s="483"/>
      <c r="BK190" s="483"/>
      <c r="BL190" s="483"/>
      <c r="BM190" s="483"/>
      <c r="BN190" s="483"/>
      <c r="BO190" s="483"/>
      <c r="BP190" s="483"/>
      <c r="BQ190" s="483"/>
      <c r="BR190" s="483"/>
      <c r="BS190" s="483"/>
      <c r="BT190" s="483"/>
      <c r="BU190" s="483"/>
      <c r="BV190" s="484"/>
      <c r="BW190" s="6"/>
      <c r="BX190" s="6"/>
      <c r="BY190" s="6"/>
      <c r="BZ190" s="6"/>
      <c r="CA190" s="18"/>
      <c r="CB190" s="6"/>
      <c r="CC190" s="6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 s="7"/>
    </row>
    <row r="191" spans="1:114" ht="14.25" customHeight="1" x14ac:dyDescent="0.2">
      <c r="A191" s="69"/>
      <c r="B191"/>
      <c r="C191"/>
      <c r="D191"/>
      <c r="E191"/>
      <c r="F191"/>
      <c r="G191"/>
      <c r="H191"/>
      <c r="I191"/>
      <c r="J191"/>
      <c r="K191"/>
      <c r="L191"/>
      <c r="M191" s="71"/>
      <c r="N191" s="5"/>
      <c r="O191" s="477" t="str">
        <f>C71&amp;" / achatar 2/3 , 1/3 do diâmetro original até as paredes internas se encostarem."</f>
        <v>1 teste de tira/tira ou de hora/hora, o que ocorrer primeiro / achatar 2/3 , 1/3 do diâmetro original até as paredes internas se encostarem.</v>
      </c>
      <c r="P191" s="477"/>
      <c r="Q191" s="477"/>
      <c r="R191" s="477"/>
      <c r="S191" s="477"/>
      <c r="T191" s="477"/>
      <c r="U191" s="477"/>
      <c r="V191" s="477"/>
      <c r="W191" s="477"/>
      <c r="X191" s="477"/>
      <c r="Y191" s="477"/>
      <c r="Z191" s="477"/>
      <c r="AA191" s="477"/>
      <c r="AB191" s="477"/>
      <c r="AC191" s="477"/>
      <c r="AD191" s="477"/>
      <c r="AE191" s="477"/>
      <c r="AF191" s="477"/>
      <c r="AG191" s="477"/>
      <c r="AH191" s="477"/>
      <c r="AI191" s="477"/>
      <c r="AJ191" s="477"/>
      <c r="AK191" s="477"/>
      <c r="AL191" s="477"/>
      <c r="AM191" s="477"/>
      <c r="AN191" s="477"/>
      <c r="AO191" s="477"/>
      <c r="AP191" s="477"/>
      <c r="AQ191" s="477"/>
      <c r="AR191" s="477"/>
      <c r="AS191" s="477"/>
      <c r="AT191" s="477"/>
      <c r="AU191" s="477"/>
      <c r="AV191" s="6"/>
      <c r="AW191" s="18"/>
      <c r="AX191" s="6"/>
      <c r="AY191" s="6"/>
      <c r="AZ191" s="485"/>
      <c r="BA191" s="486"/>
      <c r="BB191" s="486"/>
      <c r="BC191" s="486"/>
      <c r="BD191" s="486"/>
      <c r="BE191" s="486"/>
      <c r="BF191" s="486"/>
      <c r="BG191" s="486"/>
      <c r="BH191" s="486"/>
      <c r="BI191" s="486"/>
      <c r="BJ191" s="486"/>
      <c r="BK191" s="486"/>
      <c r="BL191" s="486"/>
      <c r="BM191" s="486"/>
      <c r="BN191" s="486"/>
      <c r="BO191" s="486"/>
      <c r="BP191" s="486"/>
      <c r="BQ191" s="486"/>
      <c r="BR191" s="486"/>
      <c r="BS191" s="486"/>
      <c r="BT191" s="486"/>
      <c r="BU191" s="486"/>
      <c r="BV191" s="487"/>
      <c r="BW191" s="6"/>
      <c r="BX191" s="6"/>
      <c r="BY191" s="6"/>
      <c r="BZ191" s="6"/>
      <c r="CA191" s="18"/>
      <c r="CB191" s="6"/>
      <c r="CC191" s="6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 s="7"/>
    </row>
    <row r="192" spans="1:114" ht="14.25" customHeight="1" x14ac:dyDescent="0.2">
      <c r="A192" s="69"/>
      <c r="B192"/>
      <c r="C192"/>
      <c r="D192"/>
      <c r="E192"/>
      <c r="F192"/>
      <c r="G192"/>
      <c r="H192"/>
      <c r="I192"/>
      <c r="J192"/>
      <c r="K192"/>
      <c r="L192"/>
      <c r="M192" s="71"/>
      <c r="N192" s="5"/>
      <c r="O192" s="478"/>
      <c r="P192" s="478"/>
      <c r="Q192" s="478"/>
      <c r="R192" s="478"/>
      <c r="S192" s="478"/>
      <c r="T192" s="478"/>
      <c r="U192" s="478"/>
      <c r="V192" s="478"/>
      <c r="W192" s="478"/>
      <c r="X192" s="478"/>
      <c r="Y192" s="478"/>
      <c r="Z192" s="478"/>
      <c r="AA192" s="478"/>
      <c r="AB192" s="478"/>
      <c r="AC192" s="478"/>
      <c r="AD192" s="478"/>
      <c r="AE192" s="478"/>
      <c r="AF192" s="478"/>
      <c r="AG192" s="478"/>
      <c r="AH192" s="478"/>
      <c r="AI192" s="478"/>
      <c r="AJ192" s="478"/>
      <c r="AK192" s="478"/>
      <c r="AL192" s="478"/>
      <c r="AM192" s="478"/>
      <c r="AN192" s="478"/>
      <c r="AO192" s="478"/>
      <c r="AP192" s="478"/>
      <c r="AQ192" s="478"/>
      <c r="AR192" s="478"/>
      <c r="AS192" s="478"/>
      <c r="AT192" s="478"/>
      <c r="AU192" s="478"/>
      <c r="AV192" s="6"/>
      <c r="AW192" s="18"/>
      <c r="AX192" s="6"/>
      <c r="AY192" s="6"/>
      <c r="AZ192" s="479" t="str">
        <f>VLOOKUP(SMALL($I$94:$I$117,3),$I$94:$J$117,2,FALSE)</f>
        <v>-</v>
      </c>
      <c r="BA192" s="480"/>
      <c r="BB192" s="480"/>
      <c r="BC192" s="480"/>
      <c r="BD192" s="480"/>
      <c r="BE192" s="480"/>
      <c r="BF192" s="480"/>
      <c r="BG192" s="480"/>
      <c r="BH192" s="480"/>
      <c r="BI192" s="480"/>
      <c r="BJ192" s="480"/>
      <c r="BK192" s="480"/>
      <c r="BL192" s="480"/>
      <c r="BM192" s="480"/>
      <c r="BN192" s="480"/>
      <c r="BO192" s="480"/>
      <c r="BP192" s="480"/>
      <c r="BQ192" s="480"/>
      <c r="BR192" s="480"/>
      <c r="BS192" s="480"/>
      <c r="BT192" s="480"/>
      <c r="BU192" s="480"/>
      <c r="BV192" s="481"/>
      <c r="BW192" s="6"/>
      <c r="BX192" s="6"/>
      <c r="BY192" s="6"/>
      <c r="BZ192" s="6"/>
      <c r="CA192" s="18"/>
      <c r="CB192" s="6"/>
      <c r="CC192" s="6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 s="7"/>
    </row>
    <row r="193" spans="1:114" ht="14.25" customHeight="1" x14ac:dyDescent="0.2">
      <c r="A193" s="69"/>
      <c r="B193"/>
      <c r="C193"/>
      <c r="D193"/>
      <c r="E193"/>
      <c r="F193"/>
      <c r="G193"/>
      <c r="H193"/>
      <c r="I193"/>
      <c r="J193"/>
      <c r="K193"/>
      <c r="L193"/>
      <c r="M193" s="71"/>
      <c r="N193" s="5"/>
      <c r="O193" s="478"/>
      <c r="P193" s="478"/>
      <c r="Q193" s="478"/>
      <c r="R193" s="478"/>
      <c r="S193" s="478"/>
      <c r="T193" s="478"/>
      <c r="U193" s="478"/>
      <c r="V193" s="478"/>
      <c r="W193" s="478"/>
      <c r="X193" s="478"/>
      <c r="Y193" s="478"/>
      <c r="Z193" s="478"/>
      <c r="AA193" s="478"/>
      <c r="AB193" s="478"/>
      <c r="AC193" s="478"/>
      <c r="AD193" s="478"/>
      <c r="AE193" s="478"/>
      <c r="AF193" s="478"/>
      <c r="AG193" s="478"/>
      <c r="AH193" s="478"/>
      <c r="AI193" s="478"/>
      <c r="AJ193" s="478"/>
      <c r="AK193" s="478"/>
      <c r="AL193" s="478"/>
      <c r="AM193" s="478"/>
      <c r="AN193" s="478"/>
      <c r="AO193" s="478"/>
      <c r="AP193" s="478"/>
      <c r="AQ193" s="478"/>
      <c r="AR193" s="478"/>
      <c r="AS193" s="478"/>
      <c r="AT193" s="478"/>
      <c r="AU193" s="478"/>
      <c r="AV193" s="6"/>
      <c r="AW193" s="18"/>
      <c r="AX193" s="6"/>
      <c r="AY193" s="6"/>
      <c r="AZ193" s="482"/>
      <c r="BA193" s="483"/>
      <c r="BB193" s="483"/>
      <c r="BC193" s="483"/>
      <c r="BD193" s="483"/>
      <c r="BE193" s="483"/>
      <c r="BF193" s="483"/>
      <c r="BG193" s="483"/>
      <c r="BH193" s="483"/>
      <c r="BI193" s="483"/>
      <c r="BJ193" s="483"/>
      <c r="BK193" s="483"/>
      <c r="BL193" s="483"/>
      <c r="BM193" s="483"/>
      <c r="BN193" s="483"/>
      <c r="BO193" s="483"/>
      <c r="BP193" s="483"/>
      <c r="BQ193" s="483"/>
      <c r="BR193" s="483"/>
      <c r="BS193" s="483"/>
      <c r="BT193" s="483"/>
      <c r="BU193" s="483"/>
      <c r="BV193" s="484"/>
      <c r="BW193" s="6"/>
      <c r="BX193" s="6"/>
      <c r="BY193" s="6"/>
      <c r="BZ193" s="6"/>
      <c r="CA193" s="18"/>
      <c r="CB193" s="6"/>
      <c r="CC193" s="6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 s="7"/>
    </row>
    <row r="194" spans="1:114" ht="14.25" customHeight="1" x14ac:dyDescent="0.2">
      <c r="A194" s="69"/>
      <c r="B194"/>
      <c r="C194"/>
      <c r="D194"/>
      <c r="E194"/>
      <c r="F194"/>
      <c r="G194"/>
      <c r="H194"/>
      <c r="I194"/>
      <c r="J194"/>
      <c r="K194"/>
      <c r="L194"/>
      <c r="M194" s="71"/>
      <c r="N194" s="5"/>
      <c r="O194" s="478"/>
      <c r="P194" s="478"/>
      <c r="Q194" s="478"/>
      <c r="R194" s="478"/>
      <c r="S194" s="478"/>
      <c r="T194" s="478"/>
      <c r="U194" s="478"/>
      <c r="V194" s="478"/>
      <c r="W194" s="478"/>
      <c r="X194" s="478"/>
      <c r="Y194" s="478"/>
      <c r="Z194" s="478"/>
      <c r="AA194" s="478"/>
      <c r="AB194" s="478"/>
      <c r="AC194" s="478"/>
      <c r="AD194" s="478"/>
      <c r="AE194" s="478"/>
      <c r="AF194" s="478"/>
      <c r="AG194" s="478"/>
      <c r="AH194" s="478"/>
      <c r="AI194" s="478"/>
      <c r="AJ194" s="478"/>
      <c r="AK194" s="478"/>
      <c r="AL194" s="478"/>
      <c r="AM194" s="478"/>
      <c r="AN194" s="478"/>
      <c r="AO194" s="478"/>
      <c r="AP194" s="478"/>
      <c r="AQ194" s="478"/>
      <c r="AR194" s="478"/>
      <c r="AS194" s="478"/>
      <c r="AT194" s="478"/>
      <c r="AU194" s="478"/>
      <c r="AV194" s="6"/>
      <c r="AW194" s="18"/>
      <c r="AX194" s="6"/>
      <c r="AY194" s="6"/>
      <c r="AZ194" s="485"/>
      <c r="BA194" s="486"/>
      <c r="BB194" s="486"/>
      <c r="BC194" s="486"/>
      <c r="BD194" s="486"/>
      <c r="BE194" s="486"/>
      <c r="BF194" s="486"/>
      <c r="BG194" s="486"/>
      <c r="BH194" s="486"/>
      <c r="BI194" s="486"/>
      <c r="BJ194" s="486"/>
      <c r="BK194" s="486"/>
      <c r="BL194" s="486"/>
      <c r="BM194" s="486"/>
      <c r="BN194" s="486"/>
      <c r="BO194" s="486"/>
      <c r="BP194" s="486"/>
      <c r="BQ194" s="486"/>
      <c r="BR194" s="486"/>
      <c r="BS194" s="486"/>
      <c r="BT194" s="486"/>
      <c r="BU194" s="486"/>
      <c r="BV194" s="487"/>
      <c r="BW194" s="6"/>
      <c r="BX194" s="6"/>
      <c r="BY194" s="6"/>
      <c r="BZ194" s="6"/>
      <c r="CA194" s="18"/>
      <c r="CB194" s="6"/>
      <c r="CC194" s="6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 s="7"/>
    </row>
    <row r="195" spans="1:114" ht="14.25" customHeight="1" x14ac:dyDescent="0.2">
      <c r="A195" s="69"/>
      <c r="B195"/>
      <c r="C195"/>
      <c r="D195"/>
      <c r="E195"/>
      <c r="F195"/>
      <c r="G195"/>
      <c r="H195"/>
      <c r="I195"/>
      <c r="J195"/>
      <c r="K195"/>
      <c r="L195"/>
      <c r="M195" s="71"/>
      <c r="N195" s="5"/>
      <c r="O195" s="478"/>
      <c r="P195" s="478"/>
      <c r="Q195" s="478"/>
      <c r="R195" s="478"/>
      <c r="S195" s="478"/>
      <c r="T195" s="478"/>
      <c r="U195" s="478"/>
      <c r="V195" s="478"/>
      <c r="W195" s="478"/>
      <c r="X195" s="478"/>
      <c r="Y195" s="478"/>
      <c r="Z195" s="478"/>
      <c r="AA195" s="478"/>
      <c r="AB195" s="478"/>
      <c r="AC195" s="478"/>
      <c r="AD195" s="478"/>
      <c r="AE195" s="478"/>
      <c r="AF195" s="478"/>
      <c r="AG195" s="478"/>
      <c r="AH195" s="478"/>
      <c r="AI195" s="478"/>
      <c r="AJ195" s="478"/>
      <c r="AK195" s="478"/>
      <c r="AL195" s="478"/>
      <c r="AM195" s="478"/>
      <c r="AN195" s="478"/>
      <c r="AO195" s="478"/>
      <c r="AP195" s="478"/>
      <c r="AQ195" s="478"/>
      <c r="AR195" s="478"/>
      <c r="AS195" s="478"/>
      <c r="AT195" s="478"/>
      <c r="AU195" s="478"/>
      <c r="AV195" s="6"/>
      <c r="AW195" s="18"/>
      <c r="AX195" s="6"/>
      <c r="AY195" s="6"/>
      <c r="AZ195" s="479" t="str">
        <f>VLOOKUP(SMALL($I$94:$I$117,4),$I$94:$J$117,2,FALSE)</f>
        <v>-</v>
      </c>
      <c r="BA195" s="480"/>
      <c r="BB195" s="480"/>
      <c r="BC195" s="480"/>
      <c r="BD195" s="480"/>
      <c r="BE195" s="480"/>
      <c r="BF195" s="480"/>
      <c r="BG195" s="480"/>
      <c r="BH195" s="480"/>
      <c r="BI195" s="480"/>
      <c r="BJ195" s="480"/>
      <c r="BK195" s="480"/>
      <c r="BL195" s="480"/>
      <c r="BM195" s="480"/>
      <c r="BN195" s="480"/>
      <c r="BO195" s="480"/>
      <c r="BP195" s="480"/>
      <c r="BQ195" s="480"/>
      <c r="BR195" s="480"/>
      <c r="BS195" s="480"/>
      <c r="BT195" s="480"/>
      <c r="BU195" s="480"/>
      <c r="BV195" s="481"/>
      <c r="BW195" s="6"/>
      <c r="BX195" s="6"/>
      <c r="BY195" s="6"/>
      <c r="BZ195" s="6"/>
      <c r="CA195" s="18"/>
      <c r="CB195" s="6"/>
      <c r="CC195" s="6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 s="7"/>
    </row>
    <row r="196" spans="1:114" ht="14.25" customHeight="1" x14ac:dyDescent="0.2">
      <c r="A196" s="69"/>
      <c r="B196" s="69"/>
      <c r="C196" s="68"/>
      <c r="D196" s="68"/>
      <c r="E196" s="68"/>
      <c r="F196" s="68"/>
      <c r="G196" s="68"/>
      <c r="H196" s="68"/>
      <c r="I196" s="68"/>
      <c r="J196" s="68"/>
      <c r="K196" s="69"/>
      <c r="L196" s="69"/>
      <c r="M196" s="71"/>
      <c r="N196" s="5"/>
      <c r="O196" s="478"/>
      <c r="P196" s="478"/>
      <c r="Q196" s="478"/>
      <c r="R196" s="478"/>
      <c r="S196" s="478"/>
      <c r="T196" s="478"/>
      <c r="U196" s="478"/>
      <c r="V196" s="478"/>
      <c r="W196" s="478"/>
      <c r="X196" s="478"/>
      <c r="Y196" s="478"/>
      <c r="Z196" s="478"/>
      <c r="AA196" s="478"/>
      <c r="AB196" s="478"/>
      <c r="AC196" s="478"/>
      <c r="AD196" s="478"/>
      <c r="AE196" s="478"/>
      <c r="AF196" s="478"/>
      <c r="AG196" s="478"/>
      <c r="AH196" s="478"/>
      <c r="AI196" s="478"/>
      <c r="AJ196" s="478"/>
      <c r="AK196" s="478"/>
      <c r="AL196" s="478"/>
      <c r="AM196" s="478"/>
      <c r="AN196" s="478"/>
      <c r="AO196" s="478"/>
      <c r="AP196" s="478"/>
      <c r="AQ196" s="478"/>
      <c r="AR196" s="478"/>
      <c r="AS196" s="478"/>
      <c r="AT196" s="478"/>
      <c r="AU196" s="478"/>
      <c r="AV196" s="6"/>
      <c r="AW196" s="18"/>
      <c r="AX196" s="6"/>
      <c r="AY196" s="6"/>
      <c r="AZ196" s="482"/>
      <c r="BA196" s="483"/>
      <c r="BB196" s="483"/>
      <c r="BC196" s="483"/>
      <c r="BD196" s="483"/>
      <c r="BE196" s="483"/>
      <c r="BF196" s="483"/>
      <c r="BG196" s="483"/>
      <c r="BH196" s="483"/>
      <c r="BI196" s="483"/>
      <c r="BJ196" s="483"/>
      <c r="BK196" s="483"/>
      <c r="BL196" s="483"/>
      <c r="BM196" s="483"/>
      <c r="BN196" s="483"/>
      <c r="BO196" s="483"/>
      <c r="BP196" s="483"/>
      <c r="BQ196" s="483"/>
      <c r="BR196" s="483"/>
      <c r="BS196" s="483"/>
      <c r="BT196" s="483"/>
      <c r="BU196" s="483"/>
      <c r="BV196" s="484"/>
      <c r="BW196" s="6"/>
      <c r="BX196" s="6"/>
      <c r="BY196" s="6"/>
      <c r="BZ196" s="6"/>
      <c r="CA196" s="18"/>
      <c r="CB196" s="6"/>
      <c r="CC196" s="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 s="7"/>
    </row>
    <row r="197" spans="1:114" ht="14.25" customHeight="1" x14ac:dyDescent="0.2">
      <c r="A197" s="69"/>
      <c r="B197" s="69"/>
      <c r="C197" s="68"/>
      <c r="D197" s="68"/>
      <c r="E197" s="68"/>
      <c r="F197" s="68"/>
      <c r="G197" s="68"/>
      <c r="H197" s="68"/>
      <c r="I197" s="68"/>
      <c r="J197" s="68"/>
      <c r="K197" s="69"/>
      <c r="L197" s="69"/>
      <c r="M197" s="71"/>
      <c r="N197" s="5"/>
      <c r="O197" s="478"/>
      <c r="P197" s="478"/>
      <c r="Q197" s="478"/>
      <c r="R197" s="478"/>
      <c r="S197" s="478"/>
      <c r="T197" s="478"/>
      <c r="U197" s="478"/>
      <c r="V197" s="478"/>
      <c r="W197" s="478"/>
      <c r="X197" s="478"/>
      <c r="Y197" s="478"/>
      <c r="Z197" s="478"/>
      <c r="AA197" s="478"/>
      <c r="AB197" s="478"/>
      <c r="AC197" s="478"/>
      <c r="AD197" s="478"/>
      <c r="AE197" s="478"/>
      <c r="AF197" s="478"/>
      <c r="AG197" s="478"/>
      <c r="AH197" s="478"/>
      <c r="AI197" s="478"/>
      <c r="AJ197" s="478"/>
      <c r="AK197" s="478"/>
      <c r="AL197" s="478"/>
      <c r="AM197" s="478"/>
      <c r="AN197" s="478"/>
      <c r="AO197" s="478"/>
      <c r="AP197" s="478"/>
      <c r="AQ197" s="478"/>
      <c r="AR197" s="478"/>
      <c r="AS197" s="478"/>
      <c r="AT197" s="478"/>
      <c r="AU197" s="478"/>
      <c r="AV197" s="6"/>
      <c r="AW197" s="18"/>
      <c r="AX197" s="6"/>
      <c r="AY197" s="6"/>
      <c r="AZ197" s="485"/>
      <c r="BA197" s="486"/>
      <c r="BB197" s="486"/>
      <c r="BC197" s="486"/>
      <c r="BD197" s="486"/>
      <c r="BE197" s="486"/>
      <c r="BF197" s="486"/>
      <c r="BG197" s="486"/>
      <c r="BH197" s="486"/>
      <c r="BI197" s="486"/>
      <c r="BJ197" s="486"/>
      <c r="BK197" s="486"/>
      <c r="BL197" s="486"/>
      <c r="BM197" s="486"/>
      <c r="BN197" s="486"/>
      <c r="BO197" s="486"/>
      <c r="BP197" s="486"/>
      <c r="BQ197" s="486"/>
      <c r="BR197" s="486"/>
      <c r="BS197" s="486"/>
      <c r="BT197" s="486"/>
      <c r="BU197" s="486"/>
      <c r="BV197" s="487"/>
      <c r="BW197" s="6"/>
      <c r="BX197" s="6"/>
      <c r="BY197" s="6"/>
      <c r="BZ197" s="6"/>
      <c r="CA197" s="18"/>
      <c r="CB197" s="6"/>
      <c r="CC197" s="6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 s="7"/>
    </row>
    <row r="198" spans="1:114" ht="14.25" customHeight="1" x14ac:dyDescent="0.2">
      <c r="A198" s="69"/>
      <c r="B198" s="69"/>
      <c r="C198" s="68"/>
      <c r="D198" s="68"/>
      <c r="E198" s="68"/>
      <c r="F198" s="68"/>
      <c r="G198" s="68"/>
      <c r="H198" s="68"/>
      <c r="I198" s="68"/>
      <c r="J198" s="68"/>
      <c r="K198" s="69"/>
      <c r="L198" s="69"/>
      <c r="M198" s="71"/>
      <c r="N198" s="5"/>
      <c r="O198" s="478"/>
      <c r="P198" s="478"/>
      <c r="Q198" s="478"/>
      <c r="R198" s="478"/>
      <c r="S198" s="478"/>
      <c r="T198" s="478"/>
      <c r="U198" s="478"/>
      <c r="V198" s="478"/>
      <c r="W198" s="478"/>
      <c r="X198" s="478"/>
      <c r="Y198" s="478"/>
      <c r="Z198" s="478"/>
      <c r="AA198" s="478"/>
      <c r="AB198" s="478"/>
      <c r="AC198" s="478"/>
      <c r="AD198" s="478"/>
      <c r="AE198" s="478"/>
      <c r="AF198" s="478"/>
      <c r="AG198" s="478"/>
      <c r="AH198" s="478"/>
      <c r="AI198" s="478"/>
      <c r="AJ198" s="478"/>
      <c r="AK198" s="478"/>
      <c r="AL198" s="478"/>
      <c r="AM198" s="478"/>
      <c r="AN198" s="478"/>
      <c r="AO198" s="478"/>
      <c r="AP198" s="478"/>
      <c r="AQ198" s="478"/>
      <c r="AR198" s="478"/>
      <c r="AS198" s="478"/>
      <c r="AT198" s="478"/>
      <c r="AU198" s="478"/>
      <c r="AV198" s="6"/>
      <c r="AW198" s="18"/>
      <c r="AX198" s="6"/>
      <c r="AY198" s="6"/>
      <c r="AZ198" s="479" t="str">
        <f>VLOOKUP(SMALL($I$94:$I$117,5),$I$94:$J$117,2,FALSE)</f>
        <v>-</v>
      </c>
      <c r="BA198" s="480"/>
      <c r="BB198" s="480"/>
      <c r="BC198" s="480"/>
      <c r="BD198" s="480"/>
      <c r="BE198" s="480"/>
      <c r="BF198" s="480"/>
      <c r="BG198" s="480"/>
      <c r="BH198" s="480"/>
      <c r="BI198" s="480"/>
      <c r="BJ198" s="480"/>
      <c r="BK198" s="480"/>
      <c r="BL198" s="480"/>
      <c r="BM198" s="480"/>
      <c r="BN198" s="480"/>
      <c r="BO198" s="480"/>
      <c r="BP198" s="480"/>
      <c r="BQ198" s="480"/>
      <c r="BR198" s="480"/>
      <c r="BS198" s="480"/>
      <c r="BT198" s="480"/>
      <c r="BU198" s="480"/>
      <c r="BV198" s="481"/>
      <c r="BW198" s="6"/>
      <c r="BX198" s="6"/>
      <c r="BY198" s="6"/>
      <c r="BZ198" s="6"/>
      <c r="CA198" s="18"/>
      <c r="CB198" s="6"/>
      <c r="CC198" s="6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 s="7"/>
    </row>
    <row r="199" spans="1:114" ht="14.25" customHeight="1" x14ac:dyDescent="0.2">
      <c r="A199" s="69"/>
      <c r="B199" s="69"/>
      <c r="C199" s="68"/>
      <c r="D199" s="68"/>
      <c r="E199" s="68"/>
      <c r="F199" s="68"/>
      <c r="G199" s="68"/>
      <c r="H199" s="68"/>
      <c r="I199" s="68"/>
      <c r="J199" s="68"/>
      <c r="K199" s="69"/>
      <c r="L199" s="69"/>
      <c r="M199" s="71"/>
      <c r="N199" s="5"/>
      <c r="AV199" s="6"/>
      <c r="AW199" s="18"/>
      <c r="AX199" s="6"/>
      <c r="AY199" s="6"/>
      <c r="AZ199" s="482"/>
      <c r="BA199" s="483"/>
      <c r="BB199" s="483"/>
      <c r="BC199" s="483"/>
      <c r="BD199" s="483"/>
      <c r="BE199" s="483"/>
      <c r="BF199" s="483"/>
      <c r="BG199" s="483"/>
      <c r="BH199" s="483"/>
      <c r="BI199" s="483"/>
      <c r="BJ199" s="483"/>
      <c r="BK199" s="483"/>
      <c r="BL199" s="483"/>
      <c r="BM199" s="483"/>
      <c r="BN199" s="483"/>
      <c r="BO199" s="483"/>
      <c r="BP199" s="483"/>
      <c r="BQ199" s="483"/>
      <c r="BR199" s="483"/>
      <c r="BS199" s="483"/>
      <c r="BT199" s="483"/>
      <c r="BU199" s="483"/>
      <c r="BV199" s="484"/>
      <c r="BW199" s="6"/>
      <c r="BX199" s="6"/>
      <c r="BY199" s="6"/>
      <c r="BZ199" s="6"/>
      <c r="CA199" s="18"/>
      <c r="CB199" s="6"/>
      <c r="CC199" s="6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 s="7"/>
    </row>
    <row r="200" spans="1:114" ht="14.25" customHeight="1" x14ac:dyDescent="0.2">
      <c r="A200" s="69"/>
      <c r="B200" s="69"/>
      <c r="C200" s="68"/>
      <c r="D200" s="68"/>
      <c r="E200" s="68"/>
      <c r="F200" s="68"/>
      <c r="G200" s="68"/>
      <c r="H200" s="68"/>
      <c r="I200" s="68"/>
      <c r="J200" s="68"/>
      <c r="K200" s="69"/>
      <c r="L200" s="69"/>
      <c r="M200" s="71"/>
      <c r="N200" s="5"/>
      <c r="AV200" s="6"/>
      <c r="AW200" s="18"/>
      <c r="AX200" s="6"/>
      <c r="AY200" s="6"/>
      <c r="AZ200" s="485"/>
      <c r="BA200" s="486"/>
      <c r="BB200" s="486"/>
      <c r="BC200" s="486"/>
      <c r="BD200" s="486"/>
      <c r="BE200" s="486"/>
      <c r="BF200" s="486"/>
      <c r="BG200" s="486"/>
      <c r="BH200" s="486"/>
      <c r="BI200" s="486"/>
      <c r="BJ200" s="486"/>
      <c r="BK200" s="486"/>
      <c r="BL200" s="486"/>
      <c r="BM200" s="486"/>
      <c r="BN200" s="486"/>
      <c r="BO200" s="486"/>
      <c r="BP200" s="486"/>
      <c r="BQ200" s="486"/>
      <c r="BR200" s="486"/>
      <c r="BS200" s="486"/>
      <c r="BT200" s="486"/>
      <c r="BU200" s="486"/>
      <c r="BV200" s="487"/>
      <c r="BW200" s="6"/>
      <c r="BX200" s="6"/>
      <c r="BY200" s="6"/>
      <c r="BZ200" s="6"/>
      <c r="CA200" s="18"/>
      <c r="CB200" s="6"/>
      <c r="CC200" s="6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 s="7"/>
    </row>
    <row r="201" spans="1:114" ht="14.25" customHeight="1" x14ac:dyDescent="0.2">
      <c r="A201" s="69"/>
      <c r="B201" s="69"/>
      <c r="C201" s="68"/>
      <c r="D201" s="68"/>
      <c r="E201" s="68"/>
      <c r="F201" s="68"/>
      <c r="G201" s="68"/>
      <c r="H201" s="68"/>
      <c r="I201" s="68"/>
      <c r="J201" s="68"/>
      <c r="K201" s="69"/>
      <c r="L201" s="69"/>
      <c r="M201" s="71"/>
      <c r="N201" s="5"/>
      <c r="AV201" s="6"/>
      <c r="AW201" s="18"/>
      <c r="AX201" s="6"/>
      <c r="AY201" s="6"/>
      <c r="AZ201" s="479" t="str">
        <f>VLOOKUP(SMALL($I$94:$I$117,6),$I$94:$J$117,2,FALSE)</f>
        <v>-</v>
      </c>
      <c r="BA201" s="480"/>
      <c r="BB201" s="480"/>
      <c r="BC201" s="480"/>
      <c r="BD201" s="480"/>
      <c r="BE201" s="480"/>
      <c r="BF201" s="480"/>
      <c r="BG201" s="480"/>
      <c r="BH201" s="480"/>
      <c r="BI201" s="480"/>
      <c r="BJ201" s="480"/>
      <c r="BK201" s="480"/>
      <c r="BL201" s="480"/>
      <c r="BM201" s="480"/>
      <c r="BN201" s="480"/>
      <c r="BO201" s="480"/>
      <c r="BP201" s="480"/>
      <c r="BQ201" s="480"/>
      <c r="BR201" s="480"/>
      <c r="BS201" s="480"/>
      <c r="BT201" s="480"/>
      <c r="BU201" s="480"/>
      <c r="BV201" s="481"/>
      <c r="BW201" s="6"/>
      <c r="BX201" s="6"/>
      <c r="BY201" s="6"/>
      <c r="BZ201" s="6"/>
      <c r="CA201" s="18"/>
      <c r="CB201" s="6"/>
      <c r="CC201" s="6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 s="7"/>
    </row>
    <row r="202" spans="1:114" ht="14.25" customHeight="1" x14ac:dyDescent="0.2">
      <c r="A202" s="69"/>
      <c r="B202" s="69"/>
      <c r="C202" s="68"/>
      <c r="D202" s="68"/>
      <c r="E202" s="68"/>
      <c r="F202" s="68"/>
      <c r="G202" s="68"/>
      <c r="H202" s="68"/>
      <c r="I202" s="68"/>
      <c r="J202" s="68"/>
      <c r="K202" s="69"/>
      <c r="L202" s="69"/>
      <c r="M202" s="71"/>
      <c r="N202" s="5"/>
      <c r="AV202" s="6"/>
      <c r="AW202" s="18"/>
      <c r="AX202" s="6"/>
      <c r="AY202" s="6"/>
      <c r="AZ202" s="482"/>
      <c r="BA202" s="483"/>
      <c r="BB202" s="483"/>
      <c r="BC202" s="483"/>
      <c r="BD202" s="483"/>
      <c r="BE202" s="483"/>
      <c r="BF202" s="483"/>
      <c r="BG202" s="483"/>
      <c r="BH202" s="483"/>
      <c r="BI202" s="483"/>
      <c r="BJ202" s="483"/>
      <c r="BK202" s="483"/>
      <c r="BL202" s="483"/>
      <c r="BM202" s="483"/>
      <c r="BN202" s="483"/>
      <c r="BO202" s="483"/>
      <c r="BP202" s="483"/>
      <c r="BQ202" s="483"/>
      <c r="BR202" s="483"/>
      <c r="BS202" s="483"/>
      <c r="BT202" s="483"/>
      <c r="BU202" s="483"/>
      <c r="BV202" s="484"/>
      <c r="BW202" s="6"/>
      <c r="BX202" s="6"/>
      <c r="BY202" s="6"/>
      <c r="BZ202" s="6"/>
      <c r="CA202" s="18"/>
      <c r="CB202" s="6"/>
      <c r="CC202" s="6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 s="7"/>
    </row>
    <row r="203" spans="1:114" ht="14.25" customHeight="1" x14ac:dyDescent="0.2">
      <c r="A203" s="69"/>
      <c r="B203" s="69"/>
      <c r="C203" s="68"/>
      <c r="D203" s="68"/>
      <c r="E203" s="68"/>
      <c r="F203" s="68"/>
      <c r="G203" s="68"/>
      <c r="H203" s="68"/>
      <c r="I203" s="68"/>
      <c r="J203" s="68"/>
      <c r="K203" s="69"/>
      <c r="L203" s="69"/>
      <c r="M203" s="71"/>
      <c r="N203" s="5"/>
      <c r="AV203" s="6"/>
      <c r="AW203" s="18"/>
      <c r="AX203" s="6"/>
      <c r="AY203" s="6"/>
      <c r="AZ203" s="485"/>
      <c r="BA203" s="486"/>
      <c r="BB203" s="486"/>
      <c r="BC203" s="486"/>
      <c r="BD203" s="486"/>
      <c r="BE203" s="486"/>
      <c r="BF203" s="486"/>
      <c r="BG203" s="486"/>
      <c r="BH203" s="486"/>
      <c r="BI203" s="486"/>
      <c r="BJ203" s="486"/>
      <c r="BK203" s="486"/>
      <c r="BL203" s="486"/>
      <c r="BM203" s="486"/>
      <c r="BN203" s="486"/>
      <c r="BO203" s="486"/>
      <c r="BP203" s="486"/>
      <c r="BQ203" s="486"/>
      <c r="BR203" s="486"/>
      <c r="BS203" s="486"/>
      <c r="BT203" s="486"/>
      <c r="BU203" s="486"/>
      <c r="BV203" s="487"/>
      <c r="BW203" s="6"/>
      <c r="BX203" s="6"/>
      <c r="BY203" s="6"/>
      <c r="BZ203" s="6"/>
      <c r="CA203" s="18"/>
      <c r="CB203" s="6"/>
      <c r="CC203" s="6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 s="7"/>
    </row>
    <row r="204" spans="1:114" ht="14.25" customHeight="1" x14ac:dyDescent="0.2">
      <c r="A204" s="69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71"/>
      <c r="N204" s="5"/>
      <c r="AV204" s="6"/>
      <c r="AW204" s="18"/>
      <c r="AX204" s="6"/>
      <c r="AY204" s="6"/>
      <c r="AZ204" s="479" t="str">
        <f>VLOOKUP(SMALL($I$94:$I$117,7),$I$94:$J$117,2,FALSE)</f>
        <v>-</v>
      </c>
      <c r="BA204" s="480"/>
      <c r="BB204" s="480"/>
      <c r="BC204" s="480"/>
      <c r="BD204" s="480"/>
      <c r="BE204" s="480"/>
      <c r="BF204" s="480"/>
      <c r="BG204" s="480"/>
      <c r="BH204" s="480"/>
      <c r="BI204" s="480"/>
      <c r="BJ204" s="480"/>
      <c r="BK204" s="480"/>
      <c r="BL204" s="480"/>
      <c r="BM204" s="480"/>
      <c r="BN204" s="480"/>
      <c r="BO204" s="480"/>
      <c r="BP204" s="480"/>
      <c r="BQ204" s="480"/>
      <c r="BR204" s="480"/>
      <c r="BS204" s="480"/>
      <c r="BT204" s="480"/>
      <c r="BU204" s="480"/>
      <c r="BV204" s="481"/>
      <c r="BW204" s="6"/>
      <c r="BX204" s="6"/>
      <c r="BY204" s="6"/>
      <c r="BZ204" s="6"/>
      <c r="CA204" s="18"/>
      <c r="CB204" s="6"/>
      <c r="CC204" s="6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 s="7"/>
    </row>
    <row r="205" spans="1:114" ht="14.25" customHeight="1" x14ac:dyDescent="0.2">
      <c r="N205" s="5"/>
      <c r="AV205" s="6"/>
      <c r="AW205" s="18"/>
      <c r="AX205" s="6"/>
      <c r="AY205" s="6"/>
      <c r="AZ205" s="482"/>
      <c r="BA205" s="483"/>
      <c r="BB205" s="483"/>
      <c r="BC205" s="483"/>
      <c r="BD205" s="483"/>
      <c r="BE205" s="483"/>
      <c r="BF205" s="483"/>
      <c r="BG205" s="483"/>
      <c r="BH205" s="483"/>
      <c r="BI205" s="483"/>
      <c r="BJ205" s="483"/>
      <c r="BK205" s="483"/>
      <c r="BL205" s="483"/>
      <c r="BM205" s="483"/>
      <c r="BN205" s="483"/>
      <c r="BO205" s="483"/>
      <c r="BP205" s="483"/>
      <c r="BQ205" s="483"/>
      <c r="BR205" s="483"/>
      <c r="BS205" s="483"/>
      <c r="BT205" s="483"/>
      <c r="BU205" s="483"/>
      <c r="BV205" s="484"/>
      <c r="BW205" s="6"/>
      <c r="BX205" s="6"/>
      <c r="BY205" s="6"/>
      <c r="BZ205" s="6"/>
      <c r="CA205" s="18"/>
      <c r="CB205" s="6"/>
      <c r="CC205" s="6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 s="7"/>
    </row>
    <row r="206" spans="1:114" ht="14.25" customHeight="1" x14ac:dyDescent="0.2">
      <c r="N206" s="5"/>
      <c r="AV206" s="6"/>
      <c r="AW206" s="18"/>
      <c r="AX206" s="6"/>
      <c r="AY206" s="6"/>
      <c r="AZ206" s="485"/>
      <c r="BA206" s="486"/>
      <c r="BB206" s="486"/>
      <c r="BC206" s="486"/>
      <c r="BD206" s="486"/>
      <c r="BE206" s="486"/>
      <c r="BF206" s="486"/>
      <c r="BG206" s="486"/>
      <c r="BH206" s="486"/>
      <c r="BI206" s="486"/>
      <c r="BJ206" s="486"/>
      <c r="BK206" s="486"/>
      <c r="BL206" s="486"/>
      <c r="BM206" s="486"/>
      <c r="BN206" s="486"/>
      <c r="BO206" s="486"/>
      <c r="BP206" s="486"/>
      <c r="BQ206" s="486"/>
      <c r="BR206" s="486"/>
      <c r="BS206" s="486"/>
      <c r="BT206" s="486"/>
      <c r="BU206" s="486"/>
      <c r="BV206" s="487"/>
      <c r="BW206" s="6"/>
      <c r="BX206" s="6"/>
      <c r="BY206" s="6"/>
      <c r="BZ206" s="6"/>
      <c r="CA206" s="18"/>
      <c r="CB206" s="6"/>
      <c r="CC206" s="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 s="7"/>
    </row>
    <row r="207" spans="1:114" ht="14.25" customHeight="1" x14ac:dyDescent="0.2">
      <c r="N207" s="5"/>
      <c r="AV207" s="6"/>
      <c r="AW207" s="18"/>
      <c r="AX207" s="6"/>
      <c r="AY207" s="6"/>
      <c r="AZ207" s="479" t="str">
        <f>VLOOKUP(SMALL($I$94:$I$117,8),$I$94:$J$117,2,FALSE)</f>
        <v>-</v>
      </c>
      <c r="BA207" s="480"/>
      <c r="BB207" s="480"/>
      <c r="BC207" s="480"/>
      <c r="BD207" s="480"/>
      <c r="BE207" s="480"/>
      <c r="BF207" s="480"/>
      <c r="BG207" s="480"/>
      <c r="BH207" s="480"/>
      <c r="BI207" s="480"/>
      <c r="BJ207" s="480"/>
      <c r="BK207" s="480"/>
      <c r="BL207" s="480"/>
      <c r="BM207" s="480"/>
      <c r="BN207" s="480"/>
      <c r="BO207" s="480"/>
      <c r="BP207" s="480"/>
      <c r="BQ207" s="480"/>
      <c r="BR207" s="480"/>
      <c r="BS207" s="480"/>
      <c r="BT207" s="480"/>
      <c r="BU207" s="480"/>
      <c r="BV207" s="481"/>
      <c r="BW207" s="6"/>
      <c r="BX207" s="6"/>
      <c r="BY207" s="6"/>
      <c r="BZ207" s="6"/>
      <c r="CA207" s="18"/>
      <c r="CB207" s="6"/>
      <c r="CC207" s="6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 s="7"/>
    </row>
    <row r="208" spans="1:114" ht="14.25" customHeight="1" x14ac:dyDescent="0.2">
      <c r="N208" s="5"/>
      <c r="AV208"/>
      <c r="AW208" s="18"/>
      <c r="AX208" s="6"/>
      <c r="AY208" s="6"/>
      <c r="AZ208" s="482"/>
      <c r="BA208" s="483"/>
      <c r="BB208" s="483"/>
      <c r="BC208" s="483"/>
      <c r="BD208" s="483"/>
      <c r="BE208" s="483"/>
      <c r="BF208" s="483"/>
      <c r="BG208" s="483"/>
      <c r="BH208" s="483"/>
      <c r="BI208" s="483"/>
      <c r="BJ208" s="483"/>
      <c r="BK208" s="483"/>
      <c r="BL208" s="483"/>
      <c r="BM208" s="483"/>
      <c r="BN208" s="483"/>
      <c r="BO208" s="483"/>
      <c r="BP208" s="483"/>
      <c r="BQ208" s="483"/>
      <c r="BR208" s="483"/>
      <c r="BS208" s="483"/>
      <c r="BT208" s="483"/>
      <c r="BU208" s="483"/>
      <c r="BV208" s="484"/>
      <c r="BW208" s="6"/>
      <c r="BX208" s="6"/>
      <c r="BY208" s="6"/>
      <c r="BZ208" s="6"/>
      <c r="CA208" s="18"/>
      <c r="CB208" s="6"/>
      <c r="CC208" s="6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 s="7"/>
    </row>
    <row r="209" spans="14:114" ht="14.25" customHeight="1" x14ac:dyDescent="0.2">
      <c r="N209" s="5"/>
      <c r="AV209"/>
      <c r="AW209" s="18"/>
      <c r="AX209" s="6"/>
      <c r="AY209" s="6"/>
      <c r="AZ209" s="485"/>
      <c r="BA209" s="486"/>
      <c r="BB209" s="486"/>
      <c r="BC209" s="486"/>
      <c r="BD209" s="486"/>
      <c r="BE209" s="486"/>
      <c r="BF209" s="486"/>
      <c r="BG209" s="486"/>
      <c r="BH209" s="486"/>
      <c r="BI209" s="486"/>
      <c r="BJ209" s="486"/>
      <c r="BK209" s="486"/>
      <c r="BL209" s="486"/>
      <c r="BM209" s="486"/>
      <c r="BN209" s="486"/>
      <c r="BO209" s="486"/>
      <c r="BP209" s="486"/>
      <c r="BQ209" s="486"/>
      <c r="BR209" s="486"/>
      <c r="BS209" s="486"/>
      <c r="BT209" s="486"/>
      <c r="BU209" s="486"/>
      <c r="BV209" s="487"/>
      <c r="BW209" s="6"/>
      <c r="BX209" s="6"/>
      <c r="BY209" s="6"/>
      <c r="BZ209" s="6"/>
      <c r="CA209" s="18"/>
      <c r="CB209" s="6"/>
      <c r="CC209" s="6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 s="7"/>
    </row>
    <row r="210" spans="14:114" ht="14.25" customHeight="1" x14ac:dyDescent="0.2">
      <c r="N210" s="5"/>
      <c r="AV210" s="6"/>
      <c r="AW210" s="18"/>
      <c r="AX210" s="6"/>
      <c r="AY210" s="6"/>
      <c r="AZ210" s="479" t="str">
        <f>VLOOKUP(SMALL($I$94:$I$117,9),$I$94:$J$117,2,FALSE)</f>
        <v>-</v>
      </c>
      <c r="BA210" s="480"/>
      <c r="BB210" s="480"/>
      <c r="BC210" s="480"/>
      <c r="BD210" s="480"/>
      <c r="BE210" s="480"/>
      <c r="BF210" s="480"/>
      <c r="BG210" s="480"/>
      <c r="BH210" s="480"/>
      <c r="BI210" s="480"/>
      <c r="BJ210" s="480"/>
      <c r="BK210" s="480"/>
      <c r="BL210" s="480"/>
      <c r="BM210" s="480"/>
      <c r="BN210" s="480"/>
      <c r="BO210" s="480"/>
      <c r="BP210" s="480"/>
      <c r="BQ210" s="480"/>
      <c r="BR210" s="480"/>
      <c r="BS210" s="480"/>
      <c r="BT210" s="480"/>
      <c r="BU210" s="480"/>
      <c r="BV210" s="481"/>
      <c r="BW210" s="6"/>
      <c r="BX210" s="6"/>
      <c r="BY210" s="6"/>
      <c r="BZ210" s="6"/>
      <c r="CA210" s="18"/>
      <c r="CB210" s="6"/>
      <c r="CC210" s="6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 s="7"/>
    </row>
    <row r="211" spans="14:114" ht="14.25" customHeight="1" x14ac:dyDescent="0.2">
      <c r="N211" s="5"/>
      <c r="AV211" s="6"/>
      <c r="AW211" s="18"/>
      <c r="AX211" s="6"/>
      <c r="AY211" s="6"/>
      <c r="AZ211" s="482"/>
      <c r="BA211" s="483"/>
      <c r="BB211" s="483"/>
      <c r="BC211" s="483"/>
      <c r="BD211" s="483"/>
      <c r="BE211" s="483"/>
      <c r="BF211" s="483"/>
      <c r="BG211" s="483"/>
      <c r="BH211" s="483"/>
      <c r="BI211" s="483"/>
      <c r="BJ211" s="483"/>
      <c r="BK211" s="483"/>
      <c r="BL211" s="483"/>
      <c r="BM211" s="483"/>
      <c r="BN211" s="483"/>
      <c r="BO211" s="483"/>
      <c r="BP211" s="483"/>
      <c r="BQ211" s="483"/>
      <c r="BR211" s="483"/>
      <c r="BS211" s="483"/>
      <c r="BT211" s="483"/>
      <c r="BU211" s="483"/>
      <c r="BV211" s="484"/>
      <c r="BW211" s="6"/>
      <c r="BX211" s="6"/>
      <c r="BY211" s="6"/>
      <c r="BZ211" s="6"/>
      <c r="CA211" s="18"/>
      <c r="CB211" s="6"/>
      <c r="CC211" s="6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 s="7"/>
    </row>
    <row r="212" spans="14:114" ht="14.25" customHeight="1" x14ac:dyDescent="0.2">
      <c r="N212" s="5"/>
      <c r="AV212" s="6"/>
      <c r="AW212" s="18"/>
      <c r="AX212" s="6"/>
      <c r="AY212" s="6"/>
      <c r="AZ212" s="485"/>
      <c r="BA212" s="486"/>
      <c r="BB212" s="486"/>
      <c r="BC212" s="486"/>
      <c r="BD212" s="486"/>
      <c r="BE212" s="486"/>
      <c r="BF212" s="486"/>
      <c r="BG212" s="486"/>
      <c r="BH212" s="486"/>
      <c r="BI212" s="486"/>
      <c r="BJ212" s="486"/>
      <c r="BK212" s="486"/>
      <c r="BL212" s="486"/>
      <c r="BM212" s="486"/>
      <c r="BN212" s="486"/>
      <c r="BO212" s="486"/>
      <c r="BP212" s="486"/>
      <c r="BQ212" s="486"/>
      <c r="BR212" s="486"/>
      <c r="BS212" s="486"/>
      <c r="BT212" s="486"/>
      <c r="BU212" s="486"/>
      <c r="BV212" s="487"/>
      <c r="BW212" s="6"/>
      <c r="BX212" s="6"/>
      <c r="BY212" s="6"/>
      <c r="BZ212" s="6"/>
      <c r="CA212" s="18"/>
      <c r="CB212" s="6"/>
      <c r="CC212" s="6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 s="7"/>
    </row>
    <row r="213" spans="14:114" ht="14.25" customHeight="1" x14ac:dyDescent="0.2">
      <c r="N213" s="5"/>
      <c r="AV213" s="6"/>
      <c r="AW213" s="18"/>
      <c r="AX213" s="6"/>
      <c r="AY213" s="6"/>
      <c r="AZ213" s="479" t="str">
        <f>VLOOKUP(SMALL($I$94:$I$117,10),$I$94:$J$117,2,FALSE)</f>
        <v>-</v>
      </c>
      <c r="BA213" s="480"/>
      <c r="BB213" s="480"/>
      <c r="BC213" s="480"/>
      <c r="BD213" s="480"/>
      <c r="BE213" s="480"/>
      <c r="BF213" s="480"/>
      <c r="BG213" s="480"/>
      <c r="BH213" s="480"/>
      <c r="BI213" s="480"/>
      <c r="BJ213" s="480"/>
      <c r="BK213" s="480"/>
      <c r="BL213" s="480"/>
      <c r="BM213" s="480"/>
      <c r="BN213" s="480"/>
      <c r="BO213" s="480"/>
      <c r="BP213" s="480"/>
      <c r="BQ213" s="480"/>
      <c r="BR213" s="480"/>
      <c r="BS213" s="480"/>
      <c r="BT213" s="480"/>
      <c r="BU213" s="480"/>
      <c r="BV213" s="481"/>
      <c r="BW213" s="6"/>
      <c r="BX213" s="6"/>
      <c r="BY213" s="6"/>
      <c r="BZ213" s="6"/>
      <c r="CA213" s="18"/>
      <c r="CB213" s="6"/>
      <c r="CC213" s="6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 s="7"/>
    </row>
    <row r="214" spans="14:114" ht="14.25" customHeight="1" x14ac:dyDescent="0.2">
      <c r="N214" s="5"/>
      <c r="AV214" s="6"/>
      <c r="AW214" s="18"/>
      <c r="AX214" s="6"/>
      <c r="AY214" s="6"/>
      <c r="AZ214" s="482"/>
      <c r="BA214" s="483"/>
      <c r="BB214" s="483"/>
      <c r="BC214" s="483"/>
      <c r="BD214" s="483"/>
      <c r="BE214" s="483"/>
      <c r="BF214" s="483"/>
      <c r="BG214" s="483"/>
      <c r="BH214" s="483"/>
      <c r="BI214" s="483"/>
      <c r="BJ214" s="483"/>
      <c r="BK214" s="483"/>
      <c r="BL214" s="483"/>
      <c r="BM214" s="483"/>
      <c r="BN214" s="483"/>
      <c r="BO214" s="483"/>
      <c r="BP214" s="483"/>
      <c r="BQ214" s="483"/>
      <c r="BR214" s="483"/>
      <c r="BS214" s="483"/>
      <c r="BT214" s="483"/>
      <c r="BU214" s="483"/>
      <c r="BV214" s="484"/>
      <c r="BW214" s="6"/>
      <c r="BX214" s="6"/>
      <c r="BY214" s="6"/>
      <c r="BZ214" s="6"/>
      <c r="CA214" s="18"/>
      <c r="CB214" s="6"/>
      <c r="CC214" s="6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 s="7"/>
    </row>
    <row r="215" spans="14:114" ht="14.25" customHeight="1" x14ac:dyDescent="0.2">
      <c r="N215" s="5"/>
      <c r="AV215" s="6"/>
      <c r="AW215" s="18"/>
      <c r="AX215" s="6"/>
      <c r="AY215" s="6"/>
      <c r="AZ215" s="485"/>
      <c r="BA215" s="486"/>
      <c r="BB215" s="486"/>
      <c r="BC215" s="486"/>
      <c r="BD215" s="486"/>
      <c r="BE215" s="486"/>
      <c r="BF215" s="486"/>
      <c r="BG215" s="486"/>
      <c r="BH215" s="486"/>
      <c r="BI215" s="486"/>
      <c r="BJ215" s="486"/>
      <c r="BK215" s="486"/>
      <c r="BL215" s="486"/>
      <c r="BM215" s="486"/>
      <c r="BN215" s="486"/>
      <c r="BO215" s="486"/>
      <c r="BP215" s="486"/>
      <c r="BQ215" s="486"/>
      <c r="BR215" s="486"/>
      <c r="BS215" s="486"/>
      <c r="BT215" s="486"/>
      <c r="BU215" s="486"/>
      <c r="BV215" s="487"/>
      <c r="BW215" s="6"/>
      <c r="BX215" s="6"/>
      <c r="BY215" s="6"/>
      <c r="BZ215" s="6"/>
      <c r="CA215" s="18"/>
      <c r="CB215" s="6"/>
      <c r="CC215" s="6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 s="7"/>
    </row>
    <row r="216" spans="14:114" ht="14.25" customHeight="1" x14ac:dyDescent="0.2">
      <c r="N216" s="5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 s="7"/>
    </row>
    <row r="217" spans="14:114" ht="14.25" customHeight="1" thickBot="1" x14ac:dyDescent="0.25">
      <c r="N217" s="4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  <c r="CO217" s="24"/>
      <c r="CP217" s="24"/>
      <c r="CQ217" s="24"/>
      <c r="CR217" s="24"/>
      <c r="CS217" s="24"/>
      <c r="CT217" s="24"/>
      <c r="CU217" s="24"/>
      <c r="CV217" s="24"/>
      <c r="CW217" s="24"/>
      <c r="CX217" s="24"/>
      <c r="CY217" s="24"/>
      <c r="CZ217" s="24"/>
      <c r="DA217" s="24"/>
      <c r="DB217" s="24"/>
      <c r="DC217" s="24"/>
      <c r="DD217" s="24"/>
      <c r="DE217" s="24"/>
      <c r="DF217" s="24"/>
      <c r="DG217" s="24"/>
      <c r="DH217" s="24"/>
      <c r="DI217" s="24"/>
      <c r="DJ217" s="45"/>
    </row>
    <row r="218" spans="14:114" ht="14.25" customHeight="1" thickTop="1" x14ac:dyDescent="0.2">
      <c r="N218" s="458" t="s">
        <v>108</v>
      </c>
      <c r="O218" s="459"/>
      <c r="P218" s="459"/>
      <c r="Q218" s="459"/>
      <c r="R218" s="459"/>
      <c r="S218" s="459"/>
      <c r="T218" s="459"/>
      <c r="U218" s="459"/>
      <c r="V218" s="459"/>
      <c r="W218" s="459"/>
      <c r="X218" s="459"/>
      <c r="Y218" s="459"/>
      <c r="Z218" s="459"/>
      <c r="AA218" s="459"/>
      <c r="AB218" s="459"/>
      <c r="AC218" s="459"/>
      <c r="AD218" s="459"/>
      <c r="AE218" s="459"/>
      <c r="AF218" s="459"/>
      <c r="AG218" s="459"/>
      <c r="AH218" s="459"/>
      <c r="AI218" s="459"/>
      <c r="AJ218" s="459"/>
      <c r="AK218" s="459"/>
      <c r="AL218" s="459"/>
      <c r="AM218" s="459"/>
      <c r="AN218" s="459"/>
      <c r="AO218" s="459"/>
      <c r="AP218" s="459"/>
      <c r="AQ218" s="459"/>
      <c r="AR218" s="459"/>
      <c r="AS218" s="459"/>
      <c r="AT218" s="459"/>
      <c r="AU218" s="459"/>
      <c r="AV218" s="459"/>
      <c r="AW218" s="459"/>
      <c r="AX218" s="459"/>
      <c r="AY218" s="459"/>
      <c r="AZ218" s="459"/>
      <c r="BA218" s="459"/>
      <c r="BB218" s="459"/>
      <c r="BC218" s="459"/>
      <c r="BD218" s="459"/>
      <c r="BE218" s="459"/>
      <c r="BF218" s="459"/>
      <c r="BG218" s="459"/>
      <c r="BH218" s="459"/>
      <c r="BI218" s="459"/>
      <c r="BJ218" s="459"/>
      <c r="BK218" s="459"/>
      <c r="BL218" s="459"/>
      <c r="BM218" s="459"/>
      <c r="BN218" s="460"/>
      <c r="BO218" s="197" t="s">
        <v>189</v>
      </c>
      <c r="BP218" s="198"/>
      <c r="BQ218" s="198"/>
      <c r="BR218" s="198"/>
      <c r="BS218" s="198"/>
      <c r="BT218" s="198"/>
      <c r="BU218" s="198"/>
      <c r="BV218" s="198"/>
      <c r="BW218" s="198"/>
      <c r="BX218" s="198"/>
      <c r="BY218" s="198"/>
      <c r="BZ218" s="198"/>
      <c r="CA218" s="197" t="s">
        <v>14</v>
      </c>
      <c r="CB218" s="198"/>
      <c r="CC218" s="198"/>
      <c r="CD218" s="198"/>
      <c r="CE218" s="198"/>
      <c r="CF218" s="198"/>
      <c r="CG218" s="198"/>
      <c r="CH218" s="198"/>
      <c r="CI218" s="198"/>
      <c r="CJ218" s="198"/>
      <c r="CK218" s="198"/>
      <c r="CL218" s="201"/>
      <c r="CM218" s="197" t="s">
        <v>14</v>
      </c>
      <c r="CN218" s="198"/>
      <c r="CO218" s="198"/>
      <c r="CP218" s="198"/>
      <c r="CQ218" s="198"/>
      <c r="CR218" s="198"/>
      <c r="CS218" s="198"/>
      <c r="CT218" s="198"/>
      <c r="CU218" s="198"/>
      <c r="CV218" s="198"/>
      <c r="CW218" s="198"/>
      <c r="CX218" s="198"/>
      <c r="CY218" s="197" t="s">
        <v>14</v>
      </c>
      <c r="CZ218" s="198"/>
      <c r="DA218" s="198"/>
      <c r="DB218" s="198"/>
      <c r="DC218" s="198"/>
      <c r="DD218" s="198"/>
      <c r="DE218" s="198"/>
      <c r="DF218" s="198"/>
      <c r="DG218" s="198"/>
      <c r="DH218" s="198"/>
      <c r="DI218" s="198"/>
      <c r="DJ218" s="201"/>
    </row>
    <row r="219" spans="14:114" ht="14.25" customHeight="1" thickBot="1" x14ac:dyDescent="0.25">
      <c r="N219" s="461"/>
      <c r="O219" s="462"/>
      <c r="P219" s="462"/>
      <c r="Q219" s="462"/>
      <c r="R219" s="462"/>
      <c r="S219" s="462"/>
      <c r="T219" s="462"/>
      <c r="U219" s="462"/>
      <c r="V219" s="462"/>
      <c r="W219" s="462"/>
      <c r="X219" s="462"/>
      <c r="Y219" s="462"/>
      <c r="Z219" s="462"/>
      <c r="AA219" s="462"/>
      <c r="AB219" s="462"/>
      <c r="AC219" s="462"/>
      <c r="AD219" s="462"/>
      <c r="AE219" s="462"/>
      <c r="AF219" s="462"/>
      <c r="AG219" s="462"/>
      <c r="AH219" s="462"/>
      <c r="AI219" s="462"/>
      <c r="AJ219" s="462"/>
      <c r="AK219" s="462"/>
      <c r="AL219" s="462"/>
      <c r="AM219" s="462"/>
      <c r="AN219" s="462"/>
      <c r="AO219" s="462"/>
      <c r="AP219" s="462"/>
      <c r="AQ219" s="462"/>
      <c r="AR219" s="462"/>
      <c r="AS219" s="462"/>
      <c r="AT219" s="462"/>
      <c r="AU219" s="462"/>
      <c r="AV219" s="462"/>
      <c r="AW219" s="462"/>
      <c r="AX219" s="462"/>
      <c r="AY219" s="462"/>
      <c r="AZ219" s="462"/>
      <c r="BA219" s="462"/>
      <c r="BB219" s="462"/>
      <c r="BC219" s="462"/>
      <c r="BD219" s="462"/>
      <c r="BE219" s="462"/>
      <c r="BF219" s="462"/>
      <c r="BG219" s="462"/>
      <c r="BH219" s="462"/>
      <c r="BI219" s="462"/>
      <c r="BJ219" s="462"/>
      <c r="BK219" s="462"/>
      <c r="BL219" s="462"/>
      <c r="BM219" s="462"/>
      <c r="BN219" s="463"/>
      <c r="BO219" s="199"/>
      <c r="BP219" s="200"/>
      <c r="BQ219" s="200"/>
      <c r="BR219" s="200"/>
      <c r="BS219" s="200"/>
      <c r="BT219" s="200"/>
      <c r="BU219" s="200"/>
      <c r="BV219" s="200"/>
      <c r="BW219" s="200"/>
      <c r="BX219" s="200"/>
      <c r="BY219" s="200"/>
      <c r="BZ219" s="200"/>
      <c r="CA219" s="199"/>
      <c r="CB219" s="200"/>
      <c r="CC219" s="200"/>
      <c r="CD219" s="200"/>
      <c r="CE219" s="200"/>
      <c r="CF219" s="200"/>
      <c r="CG219" s="200"/>
      <c r="CH219" s="200"/>
      <c r="CI219" s="200"/>
      <c r="CJ219" s="200"/>
      <c r="CK219" s="200"/>
      <c r="CL219" s="202"/>
      <c r="CM219" s="199"/>
      <c r="CN219" s="200"/>
      <c r="CO219" s="200"/>
      <c r="CP219" s="200"/>
      <c r="CQ219" s="200"/>
      <c r="CR219" s="200"/>
      <c r="CS219" s="200"/>
      <c r="CT219" s="200"/>
      <c r="CU219" s="200"/>
      <c r="CV219" s="200"/>
      <c r="CW219" s="200"/>
      <c r="CX219" s="200"/>
      <c r="CY219" s="199"/>
      <c r="CZ219" s="200"/>
      <c r="DA219" s="200"/>
      <c r="DB219" s="200"/>
      <c r="DC219" s="200"/>
      <c r="DD219" s="200"/>
      <c r="DE219" s="200"/>
      <c r="DF219" s="200"/>
      <c r="DG219" s="200"/>
      <c r="DH219" s="200"/>
      <c r="DI219" s="200"/>
      <c r="DJ219" s="202"/>
    </row>
    <row r="220" spans="14:114" ht="14.25" customHeight="1" x14ac:dyDescent="0.2">
      <c r="N220" s="444">
        <f>LARGE($N$232:$O$291,2)</f>
        <v>0</v>
      </c>
      <c r="O220" s="445"/>
      <c r="P220" s="396" t="s">
        <v>0</v>
      </c>
      <c r="Q220" s="448" t="str">
        <f>VLOOKUP($N$220,$N$232:$DJ$291,4,0)</f>
        <v>Criada Ficha Técnica</v>
      </c>
      <c r="R220" s="448"/>
      <c r="S220" s="448"/>
      <c r="T220" s="448"/>
      <c r="U220" s="448"/>
      <c r="V220" s="448"/>
      <c r="W220" s="448"/>
      <c r="X220" s="448"/>
      <c r="Y220" s="448"/>
      <c r="Z220" s="448"/>
      <c r="AA220" s="448"/>
      <c r="AB220" s="448"/>
      <c r="AC220" s="448"/>
      <c r="AD220" s="448"/>
      <c r="AE220" s="448"/>
      <c r="AF220" s="448"/>
      <c r="AG220" s="448"/>
      <c r="AH220" s="448"/>
      <c r="AI220" s="448"/>
      <c r="AJ220" s="448"/>
      <c r="AK220" s="448"/>
      <c r="AL220" s="448"/>
      <c r="AM220" s="448"/>
      <c r="AN220" s="448"/>
      <c r="AO220" s="448"/>
      <c r="AP220" s="448"/>
      <c r="AQ220" s="448"/>
      <c r="AR220" s="448"/>
      <c r="AS220" s="448"/>
      <c r="AT220" s="448"/>
      <c r="AU220" s="448"/>
      <c r="AV220" s="448"/>
      <c r="AW220" s="448"/>
      <c r="AX220" s="448"/>
      <c r="AY220" s="448"/>
      <c r="AZ220" s="448"/>
      <c r="BA220" s="448"/>
      <c r="BB220" s="448"/>
      <c r="BC220" s="448"/>
      <c r="BD220" s="448"/>
      <c r="BE220" s="448"/>
      <c r="BF220" s="448"/>
      <c r="BG220" s="448"/>
      <c r="BH220" s="449"/>
      <c r="BI220" s="386" t="s">
        <v>15</v>
      </c>
      <c r="BJ220" s="387"/>
      <c r="BK220" s="387"/>
      <c r="BL220" s="387"/>
      <c r="BM220" s="387"/>
      <c r="BN220" s="388"/>
      <c r="BO220" s="171" t="str">
        <f>INDEX($N$232:$DJ$291,MATCH($N$220,$N$232:$N$291,0),54)</f>
        <v>(Nome)</v>
      </c>
      <c r="BP220" s="172"/>
      <c r="BQ220" s="172"/>
      <c r="BR220" s="172"/>
      <c r="BS220" s="172"/>
      <c r="BT220" s="172"/>
      <c r="BU220" s="172"/>
      <c r="BV220" s="172"/>
      <c r="BW220" s="172"/>
      <c r="BX220" s="172"/>
      <c r="BY220" s="172"/>
      <c r="BZ220" s="172"/>
      <c r="CA220" s="171" t="str">
        <f>INDEX($N$232:$DJ$291,MATCH($N$220,$N$232:$N$291,0),66)</f>
        <v>(Nome)</v>
      </c>
      <c r="CB220" s="172"/>
      <c r="CC220" s="172"/>
      <c r="CD220" s="172"/>
      <c r="CE220" s="172"/>
      <c r="CF220" s="172"/>
      <c r="CG220" s="172"/>
      <c r="CH220" s="172"/>
      <c r="CI220" s="172"/>
      <c r="CJ220" s="172"/>
      <c r="CK220" s="172"/>
      <c r="CL220" s="172"/>
      <c r="CM220" s="171" t="str">
        <f>INDEX($N$232:$DJ$291,MATCH($N$220,$N$232:$N$291,0),78)</f>
        <v>(Nome)</v>
      </c>
      <c r="CN220" s="172"/>
      <c r="CO220" s="172"/>
      <c r="CP220" s="172"/>
      <c r="CQ220" s="172"/>
      <c r="CR220" s="172"/>
      <c r="CS220" s="172"/>
      <c r="CT220" s="172"/>
      <c r="CU220" s="172"/>
      <c r="CV220" s="172"/>
      <c r="CW220" s="172"/>
      <c r="CX220" s="172"/>
      <c r="CY220" s="171" t="str">
        <f>INDEX($N$232:$DJ$291,MATCH($N$220,$N$232:$N$291,0),90)</f>
        <v>(Nome)</v>
      </c>
      <c r="CZ220" s="172"/>
      <c r="DA220" s="172"/>
      <c r="DB220" s="172"/>
      <c r="DC220" s="172"/>
      <c r="DD220" s="172"/>
      <c r="DE220" s="172"/>
      <c r="DF220" s="172"/>
      <c r="DG220" s="172"/>
      <c r="DH220" s="172"/>
      <c r="DI220" s="172"/>
      <c r="DJ220" s="173"/>
    </row>
    <row r="221" spans="14:114" ht="14.25" customHeight="1" x14ac:dyDescent="0.2">
      <c r="N221" s="446"/>
      <c r="O221" s="447"/>
      <c r="P221" s="397"/>
      <c r="Q221" s="448"/>
      <c r="R221" s="448"/>
      <c r="S221" s="448"/>
      <c r="T221" s="448"/>
      <c r="U221" s="448"/>
      <c r="V221" s="448"/>
      <c r="W221" s="448"/>
      <c r="X221" s="448"/>
      <c r="Y221" s="448"/>
      <c r="Z221" s="448"/>
      <c r="AA221" s="448"/>
      <c r="AB221" s="448"/>
      <c r="AC221" s="448"/>
      <c r="AD221" s="448"/>
      <c r="AE221" s="448"/>
      <c r="AF221" s="448"/>
      <c r="AG221" s="448"/>
      <c r="AH221" s="448"/>
      <c r="AI221" s="448"/>
      <c r="AJ221" s="448"/>
      <c r="AK221" s="448"/>
      <c r="AL221" s="448"/>
      <c r="AM221" s="448"/>
      <c r="AN221" s="448"/>
      <c r="AO221" s="448"/>
      <c r="AP221" s="448"/>
      <c r="AQ221" s="448"/>
      <c r="AR221" s="448"/>
      <c r="AS221" s="448"/>
      <c r="AT221" s="448"/>
      <c r="AU221" s="448"/>
      <c r="AV221" s="448"/>
      <c r="AW221" s="448"/>
      <c r="AX221" s="448"/>
      <c r="AY221" s="448"/>
      <c r="AZ221" s="448"/>
      <c r="BA221" s="448"/>
      <c r="BB221" s="448"/>
      <c r="BC221" s="448"/>
      <c r="BD221" s="448"/>
      <c r="BE221" s="448"/>
      <c r="BF221" s="448"/>
      <c r="BG221" s="448"/>
      <c r="BH221" s="449"/>
      <c r="BI221" s="389"/>
      <c r="BJ221" s="390"/>
      <c r="BK221" s="390"/>
      <c r="BL221" s="390"/>
      <c r="BM221" s="390"/>
      <c r="BN221" s="391"/>
      <c r="BO221" s="174"/>
      <c r="BP221" s="175"/>
      <c r="BQ221" s="175"/>
      <c r="BR221" s="175"/>
      <c r="BS221" s="175"/>
      <c r="BT221" s="175"/>
      <c r="BU221" s="175"/>
      <c r="BV221" s="175"/>
      <c r="BW221" s="175"/>
      <c r="BX221" s="175"/>
      <c r="BY221" s="175"/>
      <c r="BZ221" s="175"/>
      <c r="CA221" s="174"/>
      <c r="CB221" s="175"/>
      <c r="CC221" s="175"/>
      <c r="CD221" s="175"/>
      <c r="CE221" s="175"/>
      <c r="CF221" s="175"/>
      <c r="CG221" s="175"/>
      <c r="CH221" s="175"/>
      <c r="CI221" s="175"/>
      <c r="CJ221" s="175"/>
      <c r="CK221" s="175"/>
      <c r="CL221" s="175"/>
      <c r="CM221" s="174"/>
      <c r="CN221" s="175"/>
      <c r="CO221" s="175"/>
      <c r="CP221" s="175"/>
      <c r="CQ221" s="175"/>
      <c r="CR221" s="175"/>
      <c r="CS221" s="175"/>
      <c r="CT221" s="175"/>
      <c r="CU221" s="175"/>
      <c r="CV221" s="175"/>
      <c r="CW221" s="175"/>
      <c r="CX221" s="175"/>
      <c r="CY221" s="174"/>
      <c r="CZ221" s="175"/>
      <c r="DA221" s="175"/>
      <c r="DB221" s="175"/>
      <c r="DC221" s="175"/>
      <c r="DD221" s="175"/>
      <c r="DE221" s="175"/>
      <c r="DF221" s="175"/>
      <c r="DG221" s="175"/>
      <c r="DH221" s="175"/>
      <c r="DI221" s="175"/>
      <c r="DJ221" s="176"/>
    </row>
    <row r="222" spans="14:114" ht="14.25" customHeight="1" x14ac:dyDescent="0.2">
      <c r="N222" s="34"/>
      <c r="O222" s="16"/>
      <c r="P222" s="16"/>
      <c r="Q222" s="448"/>
      <c r="R222" s="448"/>
      <c r="S222" s="448"/>
      <c r="T222" s="448"/>
      <c r="U222" s="448"/>
      <c r="V222" s="448"/>
      <c r="W222" s="448"/>
      <c r="X222" s="448"/>
      <c r="Y222" s="448"/>
      <c r="Z222" s="448"/>
      <c r="AA222" s="448"/>
      <c r="AB222" s="448"/>
      <c r="AC222" s="448"/>
      <c r="AD222" s="448"/>
      <c r="AE222" s="448"/>
      <c r="AF222" s="448"/>
      <c r="AG222" s="448"/>
      <c r="AH222" s="448"/>
      <c r="AI222" s="448"/>
      <c r="AJ222" s="448"/>
      <c r="AK222" s="448"/>
      <c r="AL222" s="448"/>
      <c r="AM222" s="448"/>
      <c r="AN222" s="448"/>
      <c r="AO222" s="448"/>
      <c r="AP222" s="448"/>
      <c r="AQ222" s="448"/>
      <c r="AR222" s="448"/>
      <c r="AS222" s="448"/>
      <c r="AT222" s="448"/>
      <c r="AU222" s="448"/>
      <c r="AV222" s="448"/>
      <c r="AW222" s="448"/>
      <c r="AX222" s="448"/>
      <c r="AY222" s="448"/>
      <c r="AZ222" s="448"/>
      <c r="BA222" s="448"/>
      <c r="BB222" s="448"/>
      <c r="BC222" s="448"/>
      <c r="BD222" s="448"/>
      <c r="BE222" s="448"/>
      <c r="BF222" s="448"/>
      <c r="BG222" s="448"/>
      <c r="BH222" s="449"/>
      <c r="BI222" s="452" t="str">
        <f>INDEX($N$232:$DJ$291,MATCH($N$220,$N$232:$N$291,0)+2,48)</f>
        <v>XX/XX/XX</v>
      </c>
      <c r="BJ222" s="453"/>
      <c r="BK222" s="453"/>
      <c r="BL222" s="453"/>
      <c r="BM222" s="453"/>
      <c r="BN222" s="454"/>
      <c r="BO222" s="183" t="str">
        <f>INDEX($N$232:$DJ$291,MATCH($N$220,$N$232:$N$291,0)+2,54)</f>
        <v>Área</v>
      </c>
      <c r="BP222" s="184"/>
      <c r="BQ222" s="184"/>
      <c r="BR222" s="184"/>
      <c r="BS222" s="184"/>
      <c r="BT222" s="184"/>
      <c r="BU222" s="184"/>
      <c r="BV222" s="184"/>
      <c r="BW222" s="184"/>
      <c r="BX222" s="184"/>
      <c r="BY222" s="184"/>
      <c r="BZ222" s="185"/>
      <c r="CA222" s="183" t="str">
        <f>INDEX($N$232:$DJ$291,MATCH($N$220,$N$232:$N$291,0)+2,66)</f>
        <v>Área</v>
      </c>
      <c r="CB222" s="184"/>
      <c r="CC222" s="184"/>
      <c r="CD222" s="184"/>
      <c r="CE222" s="184"/>
      <c r="CF222" s="184"/>
      <c r="CG222" s="184"/>
      <c r="CH222" s="184"/>
      <c r="CI222" s="184"/>
      <c r="CJ222" s="184"/>
      <c r="CK222" s="184"/>
      <c r="CL222" s="185"/>
      <c r="CM222" s="183" t="str">
        <f>INDEX($N$232:$DJ$291,MATCH($N$220,$N$232:$N$291,0)+2,78)</f>
        <v>Área</v>
      </c>
      <c r="CN222" s="184"/>
      <c r="CO222" s="184"/>
      <c r="CP222" s="184"/>
      <c r="CQ222" s="184"/>
      <c r="CR222" s="184"/>
      <c r="CS222" s="184"/>
      <c r="CT222" s="184"/>
      <c r="CU222" s="184"/>
      <c r="CV222" s="184"/>
      <c r="CW222" s="184"/>
      <c r="CX222" s="185"/>
      <c r="CY222" s="183" t="str">
        <f>INDEX($N$232:$DJ$291,MATCH($N$220,$N$232:$N$291,0)+2,90)</f>
        <v>Área</v>
      </c>
      <c r="CZ222" s="184"/>
      <c r="DA222" s="184"/>
      <c r="DB222" s="184"/>
      <c r="DC222" s="184"/>
      <c r="DD222" s="184"/>
      <c r="DE222" s="184"/>
      <c r="DF222" s="184"/>
      <c r="DG222" s="184"/>
      <c r="DH222" s="184"/>
      <c r="DI222" s="184"/>
      <c r="DJ222" s="185"/>
    </row>
    <row r="223" spans="14:114" ht="14.25" customHeight="1" thickBot="1" x14ac:dyDescent="0.25">
      <c r="N223" s="34"/>
      <c r="O223" s="16"/>
      <c r="P223" s="16"/>
      <c r="Q223" s="450"/>
      <c r="R223" s="450"/>
      <c r="S223" s="450"/>
      <c r="T223" s="450"/>
      <c r="U223" s="450"/>
      <c r="V223" s="450"/>
      <c r="W223" s="450"/>
      <c r="X223" s="450"/>
      <c r="Y223" s="450"/>
      <c r="Z223" s="450"/>
      <c r="AA223" s="450"/>
      <c r="AB223" s="450"/>
      <c r="AC223" s="450"/>
      <c r="AD223" s="450"/>
      <c r="AE223" s="450"/>
      <c r="AF223" s="450"/>
      <c r="AG223" s="450"/>
      <c r="AH223" s="450"/>
      <c r="AI223" s="450"/>
      <c r="AJ223" s="450"/>
      <c r="AK223" s="450"/>
      <c r="AL223" s="450"/>
      <c r="AM223" s="450"/>
      <c r="AN223" s="450"/>
      <c r="AO223" s="450"/>
      <c r="AP223" s="450"/>
      <c r="AQ223" s="450"/>
      <c r="AR223" s="450"/>
      <c r="AS223" s="450"/>
      <c r="AT223" s="450"/>
      <c r="AU223" s="450"/>
      <c r="AV223" s="450"/>
      <c r="AW223" s="450"/>
      <c r="AX223" s="450"/>
      <c r="AY223" s="450"/>
      <c r="AZ223" s="450"/>
      <c r="BA223" s="450"/>
      <c r="BB223" s="450"/>
      <c r="BC223" s="450"/>
      <c r="BD223" s="450"/>
      <c r="BE223" s="450"/>
      <c r="BF223" s="450"/>
      <c r="BG223" s="450"/>
      <c r="BH223" s="451"/>
      <c r="BI223" s="455"/>
      <c r="BJ223" s="456"/>
      <c r="BK223" s="456"/>
      <c r="BL223" s="456"/>
      <c r="BM223" s="456"/>
      <c r="BN223" s="457"/>
      <c r="BO223" s="186"/>
      <c r="BP223" s="187"/>
      <c r="BQ223" s="187"/>
      <c r="BR223" s="187"/>
      <c r="BS223" s="187"/>
      <c r="BT223" s="187"/>
      <c r="BU223" s="187"/>
      <c r="BV223" s="187"/>
      <c r="BW223" s="187"/>
      <c r="BX223" s="187"/>
      <c r="BY223" s="187"/>
      <c r="BZ223" s="188"/>
      <c r="CA223" s="186"/>
      <c r="CB223" s="187"/>
      <c r="CC223" s="187"/>
      <c r="CD223" s="187"/>
      <c r="CE223" s="187"/>
      <c r="CF223" s="187"/>
      <c r="CG223" s="187"/>
      <c r="CH223" s="187"/>
      <c r="CI223" s="187"/>
      <c r="CJ223" s="187"/>
      <c r="CK223" s="187"/>
      <c r="CL223" s="188"/>
      <c r="CM223" s="186"/>
      <c r="CN223" s="187"/>
      <c r="CO223" s="187"/>
      <c r="CP223" s="187"/>
      <c r="CQ223" s="187"/>
      <c r="CR223" s="187"/>
      <c r="CS223" s="187"/>
      <c r="CT223" s="187"/>
      <c r="CU223" s="187"/>
      <c r="CV223" s="187"/>
      <c r="CW223" s="187"/>
      <c r="CX223" s="188"/>
      <c r="CY223" s="186"/>
      <c r="CZ223" s="187"/>
      <c r="DA223" s="187"/>
      <c r="DB223" s="187"/>
      <c r="DC223" s="187"/>
      <c r="DD223" s="187"/>
      <c r="DE223" s="187"/>
      <c r="DF223" s="187"/>
      <c r="DG223" s="187"/>
      <c r="DH223" s="187"/>
      <c r="DI223" s="187"/>
      <c r="DJ223" s="188"/>
    </row>
    <row r="224" spans="14:114" ht="14.25" customHeight="1" thickBot="1" x14ac:dyDescent="0.25">
      <c r="N224" s="46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23"/>
      <c r="BD224" s="23"/>
      <c r="BE224" s="23"/>
      <c r="BF224" s="23"/>
      <c r="BG224" s="23"/>
      <c r="BH224" s="23"/>
      <c r="BI224" s="12"/>
      <c r="BJ224" s="12"/>
      <c r="BK224" s="12"/>
      <c r="BL224" s="12"/>
      <c r="BM224" s="12"/>
      <c r="BN224" s="13"/>
      <c r="BO224" s="22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5"/>
    </row>
    <row r="225" spans="1:122" ht="14.25" customHeight="1" x14ac:dyDescent="0.2">
      <c r="N225" s="444">
        <f>LARGE($N$232:$O$291,1)</f>
        <v>1</v>
      </c>
      <c r="O225" s="445"/>
      <c r="P225" s="396" t="s">
        <v>0</v>
      </c>
      <c r="Q225" s="448">
        <f>VLOOKUP($N$225,$N$232:$DJ$291,4,0)</f>
        <v>0</v>
      </c>
      <c r="R225" s="448"/>
      <c r="S225" s="448"/>
      <c r="T225" s="448"/>
      <c r="U225" s="448"/>
      <c r="V225" s="448"/>
      <c r="W225" s="448"/>
      <c r="X225" s="448"/>
      <c r="Y225" s="448"/>
      <c r="Z225" s="448"/>
      <c r="AA225" s="448"/>
      <c r="AB225" s="448"/>
      <c r="AC225" s="448"/>
      <c r="AD225" s="448"/>
      <c r="AE225" s="448"/>
      <c r="AF225" s="448"/>
      <c r="AG225" s="448"/>
      <c r="AH225" s="448"/>
      <c r="AI225" s="448"/>
      <c r="AJ225" s="448"/>
      <c r="AK225" s="448"/>
      <c r="AL225" s="448"/>
      <c r="AM225" s="448"/>
      <c r="AN225" s="448"/>
      <c r="AO225" s="448"/>
      <c r="AP225" s="448"/>
      <c r="AQ225" s="448"/>
      <c r="AR225" s="448"/>
      <c r="AS225" s="448"/>
      <c r="AT225" s="448"/>
      <c r="AU225" s="448"/>
      <c r="AV225" s="448"/>
      <c r="AW225" s="448"/>
      <c r="AX225" s="448"/>
      <c r="AY225" s="448"/>
      <c r="AZ225" s="448"/>
      <c r="BA225" s="448"/>
      <c r="BB225" s="448"/>
      <c r="BC225" s="448"/>
      <c r="BD225" s="448"/>
      <c r="BE225" s="448"/>
      <c r="BF225" s="448"/>
      <c r="BG225" s="448"/>
      <c r="BH225" s="449"/>
      <c r="BI225" s="386" t="s">
        <v>15</v>
      </c>
      <c r="BJ225" s="387"/>
      <c r="BK225" s="387"/>
      <c r="BL225" s="387"/>
      <c r="BM225" s="387"/>
      <c r="BN225" s="388"/>
      <c r="BO225" s="171" t="str">
        <f>INDEX($N$232:$DJ$291,MATCH($N$225,$N$232:$N$291,0),54)</f>
        <v>(Nome)</v>
      </c>
      <c r="BP225" s="172"/>
      <c r="BQ225" s="172"/>
      <c r="BR225" s="172"/>
      <c r="BS225" s="172"/>
      <c r="BT225" s="172"/>
      <c r="BU225" s="172"/>
      <c r="BV225" s="172"/>
      <c r="BW225" s="172"/>
      <c r="BX225" s="172"/>
      <c r="BY225" s="172"/>
      <c r="BZ225" s="172"/>
      <c r="CA225" s="171" t="str">
        <f>INDEX($N$232:$DJ$291,MATCH($N$225,$N$232:$N$291,0),66)</f>
        <v>(Nome)</v>
      </c>
      <c r="CB225" s="172"/>
      <c r="CC225" s="172"/>
      <c r="CD225" s="172"/>
      <c r="CE225" s="172"/>
      <c r="CF225" s="172"/>
      <c r="CG225" s="172"/>
      <c r="CH225" s="172"/>
      <c r="CI225" s="172"/>
      <c r="CJ225" s="172"/>
      <c r="CK225" s="172"/>
      <c r="CL225" s="172"/>
      <c r="CM225" s="171" t="str">
        <f>INDEX($N$232:$DJ$291,MATCH($N$225,$N$232:$N$291,0),78)</f>
        <v>(Nome)</v>
      </c>
      <c r="CN225" s="172"/>
      <c r="CO225" s="172"/>
      <c r="CP225" s="172"/>
      <c r="CQ225" s="172"/>
      <c r="CR225" s="172"/>
      <c r="CS225" s="172"/>
      <c r="CT225" s="172"/>
      <c r="CU225" s="172"/>
      <c r="CV225" s="172"/>
      <c r="CW225" s="172"/>
      <c r="CX225" s="172"/>
      <c r="CY225" s="171" t="str">
        <f>INDEX($N$232:$DJ$291,MATCH($N$225,$N$232:$N$291,0),90)</f>
        <v>(Nome)</v>
      </c>
      <c r="CZ225" s="172"/>
      <c r="DA225" s="172"/>
      <c r="DB225" s="172"/>
      <c r="DC225" s="172"/>
      <c r="DD225" s="172"/>
      <c r="DE225" s="172"/>
      <c r="DF225" s="172"/>
      <c r="DG225" s="172"/>
      <c r="DH225" s="172"/>
      <c r="DI225" s="172"/>
      <c r="DJ225" s="173"/>
    </row>
    <row r="226" spans="1:122" ht="14.25" customHeight="1" x14ac:dyDescent="0.2">
      <c r="N226" s="446"/>
      <c r="O226" s="447"/>
      <c r="P226" s="397"/>
      <c r="Q226" s="448"/>
      <c r="R226" s="448"/>
      <c r="S226" s="448"/>
      <c r="T226" s="448"/>
      <c r="U226" s="448"/>
      <c r="V226" s="448"/>
      <c r="W226" s="448"/>
      <c r="X226" s="448"/>
      <c r="Y226" s="448"/>
      <c r="Z226" s="448"/>
      <c r="AA226" s="448"/>
      <c r="AB226" s="448"/>
      <c r="AC226" s="448"/>
      <c r="AD226" s="448"/>
      <c r="AE226" s="448"/>
      <c r="AF226" s="448"/>
      <c r="AG226" s="448"/>
      <c r="AH226" s="448"/>
      <c r="AI226" s="448"/>
      <c r="AJ226" s="448"/>
      <c r="AK226" s="448"/>
      <c r="AL226" s="448"/>
      <c r="AM226" s="448"/>
      <c r="AN226" s="448"/>
      <c r="AO226" s="448"/>
      <c r="AP226" s="448"/>
      <c r="AQ226" s="448"/>
      <c r="AR226" s="448"/>
      <c r="AS226" s="448"/>
      <c r="AT226" s="448"/>
      <c r="AU226" s="448"/>
      <c r="AV226" s="448"/>
      <c r="AW226" s="448"/>
      <c r="AX226" s="448"/>
      <c r="AY226" s="448"/>
      <c r="AZ226" s="448"/>
      <c r="BA226" s="448"/>
      <c r="BB226" s="448"/>
      <c r="BC226" s="448"/>
      <c r="BD226" s="448"/>
      <c r="BE226" s="448"/>
      <c r="BF226" s="448"/>
      <c r="BG226" s="448"/>
      <c r="BH226" s="449"/>
      <c r="BI226" s="389"/>
      <c r="BJ226" s="390"/>
      <c r="BK226" s="390"/>
      <c r="BL226" s="390"/>
      <c r="BM226" s="390"/>
      <c r="BN226" s="391"/>
      <c r="BO226" s="174"/>
      <c r="BP226" s="175"/>
      <c r="BQ226" s="175"/>
      <c r="BR226" s="175"/>
      <c r="BS226" s="175"/>
      <c r="BT226" s="175"/>
      <c r="BU226" s="175"/>
      <c r="BV226" s="175"/>
      <c r="BW226" s="175"/>
      <c r="BX226" s="175"/>
      <c r="BY226" s="175"/>
      <c r="BZ226" s="175"/>
      <c r="CA226" s="174"/>
      <c r="CB226" s="175"/>
      <c r="CC226" s="175"/>
      <c r="CD226" s="175"/>
      <c r="CE226" s="175"/>
      <c r="CF226" s="175"/>
      <c r="CG226" s="175"/>
      <c r="CH226" s="175"/>
      <c r="CI226" s="175"/>
      <c r="CJ226" s="175"/>
      <c r="CK226" s="175"/>
      <c r="CL226" s="175"/>
      <c r="CM226" s="174"/>
      <c r="CN226" s="175"/>
      <c r="CO226" s="175"/>
      <c r="CP226" s="175"/>
      <c r="CQ226" s="175"/>
      <c r="CR226" s="175"/>
      <c r="CS226" s="175"/>
      <c r="CT226" s="175"/>
      <c r="CU226" s="175"/>
      <c r="CV226" s="175"/>
      <c r="CW226" s="175"/>
      <c r="CX226" s="175"/>
      <c r="CY226" s="174"/>
      <c r="CZ226" s="175"/>
      <c r="DA226" s="175"/>
      <c r="DB226" s="175"/>
      <c r="DC226" s="175"/>
      <c r="DD226" s="175"/>
      <c r="DE226" s="175"/>
      <c r="DF226" s="175"/>
      <c r="DG226" s="175"/>
      <c r="DH226" s="175"/>
      <c r="DI226" s="175"/>
      <c r="DJ226" s="176"/>
    </row>
    <row r="227" spans="1:122" ht="14.25" customHeight="1" x14ac:dyDescent="0.2">
      <c r="N227" s="34"/>
      <c r="O227" s="16"/>
      <c r="P227" s="16"/>
      <c r="Q227" s="448"/>
      <c r="R227" s="448"/>
      <c r="S227" s="448"/>
      <c r="T227" s="448"/>
      <c r="U227" s="448"/>
      <c r="V227" s="448"/>
      <c r="W227" s="448"/>
      <c r="X227" s="448"/>
      <c r="Y227" s="448"/>
      <c r="Z227" s="448"/>
      <c r="AA227" s="448"/>
      <c r="AB227" s="448"/>
      <c r="AC227" s="448"/>
      <c r="AD227" s="448"/>
      <c r="AE227" s="448"/>
      <c r="AF227" s="448"/>
      <c r="AG227" s="448"/>
      <c r="AH227" s="448"/>
      <c r="AI227" s="448"/>
      <c r="AJ227" s="448"/>
      <c r="AK227" s="448"/>
      <c r="AL227" s="448"/>
      <c r="AM227" s="448"/>
      <c r="AN227" s="448"/>
      <c r="AO227" s="448"/>
      <c r="AP227" s="448"/>
      <c r="AQ227" s="448"/>
      <c r="AR227" s="448"/>
      <c r="AS227" s="448"/>
      <c r="AT227" s="448"/>
      <c r="AU227" s="448"/>
      <c r="AV227" s="448"/>
      <c r="AW227" s="448"/>
      <c r="AX227" s="448"/>
      <c r="AY227" s="448"/>
      <c r="AZ227" s="448"/>
      <c r="BA227" s="448"/>
      <c r="BB227" s="448"/>
      <c r="BC227" s="448"/>
      <c r="BD227" s="448"/>
      <c r="BE227" s="448"/>
      <c r="BF227" s="448"/>
      <c r="BG227" s="448"/>
      <c r="BH227" s="449"/>
      <c r="BI227" s="452" t="str">
        <f>INDEX($N$232:$DJ$291,MATCH($N$225,$N$232:$N$291,0)+2,48)</f>
        <v>XX/XX/XX</v>
      </c>
      <c r="BJ227" s="453"/>
      <c r="BK227" s="453"/>
      <c r="BL227" s="453"/>
      <c r="BM227" s="453"/>
      <c r="BN227" s="454"/>
      <c r="BO227" s="183" t="str">
        <f>INDEX($N$232:$DJ$291,MATCH($N$225,$N$232:$N$291,0)+2,54)</f>
        <v>Área</v>
      </c>
      <c r="BP227" s="184"/>
      <c r="BQ227" s="184"/>
      <c r="BR227" s="184"/>
      <c r="BS227" s="184"/>
      <c r="BT227" s="184"/>
      <c r="BU227" s="184"/>
      <c r="BV227" s="184"/>
      <c r="BW227" s="184"/>
      <c r="BX227" s="184"/>
      <c r="BY227" s="184"/>
      <c r="BZ227" s="185"/>
      <c r="CA227" s="183" t="str">
        <f>INDEX($N$232:$DJ$291,MATCH($N$225,$N$232:$N$291,0)+2,66)</f>
        <v>Área</v>
      </c>
      <c r="CB227" s="184"/>
      <c r="CC227" s="184"/>
      <c r="CD227" s="184"/>
      <c r="CE227" s="184"/>
      <c r="CF227" s="184"/>
      <c r="CG227" s="184"/>
      <c r="CH227" s="184"/>
      <c r="CI227" s="184"/>
      <c r="CJ227" s="184"/>
      <c r="CK227" s="184"/>
      <c r="CL227" s="185"/>
      <c r="CM227" s="183" t="str">
        <f>INDEX($N$232:$DJ$291,MATCH($N$225,$N$232:$N$291,0)+2,78)</f>
        <v>Área</v>
      </c>
      <c r="CN227" s="184"/>
      <c r="CO227" s="184"/>
      <c r="CP227" s="184"/>
      <c r="CQ227" s="184"/>
      <c r="CR227" s="184"/>
      <c r="CS227" s="184"/>
      <c r="CT227" s="184"/>
      <c r="CU227" s="184"/>
      <c r="CV227" s="184"/>
      <c r="CW227" s="184"/>
      <c r="CX227" s="185"/>
      <c r="CY227" s="183" t="str">
        <f>INDEX($N$232:$DJ$291,MATCH($N$225,$N$232:$N$291,0)+2,90)</f>
        <v>Área</v>
      </c>
      <c r="CZ227" s="184"/>
      <c r="DA227" s="184"/>
      <c r="DB227" s="184"/>
      <c r="DC227" s="184"/>
      <c r="DD227" s="184"/>
      <c r="DE227" s="184"/>
      <c r="DF227" s="184"/>
      <c r="DG227" s="184"/>
      <c r="DH227" s="184"/>
      <c r="DI227" s="184"/>
      <c r="DJ227" s="185"/>
    </row>
    <row r="228" spans="1:122" ht="14.25" customHeight="1" thickBot="1" x14ac:dyDescent="0.25">
      <c r="N228" s="35"/>
      <c r="O228" s="36"/>
      <c r="P228" s="36"/>
      <c r="Q228" s="450"/>
      <c r="R228" s="450"/>
      <c r="S228" s="450"/>
      <c r="T228" s="450"/>
      <c r="U228" s="450"/>
      <c r="V228" s="450"/>
      <c r="W228" s="450"/>
      <c r="X228" s="450"/>
      <c r="Y228" s="450"/>
      <c r="Z228" s="450"/>
      <c r="AA228" s="450"/>
      <c r="AB228" s="450"/>
      <c r="AC228" s="450"/>
      <c r="AD228" s="450"/>
      <c r="AE228" s="450"/>
      <c r="AF228" s="450"/>
      <c r="AG228" s="450"/>
      <c r="AH228" s="450"/>
      <c r="AI228" s="450"/>
      <c r="AJ228" s="450"/>
      <c r="AK228" s="450"/>
      <c r="AL228" s="450"/>
      <c r="AM228" s="450"/>
      <c r="AN228" s="450"/>
      <c r="AO228" s="450"/>
      <c r="AP228" s="450"/>
      <c r="AQ228" s="450"/>
      <c r="AR228" s="450"/>
      <c r="AS228" s="450"/>
      <c r="AT228" s="450"/>
      <c r="AU228" s="450"/>
      <c r="AV228" s="450"/>
      <c r="AW228" s="450"/>
      <c r="AX228" s="450"/>
      <c r="AY228" s="450"/>
      <c r="AZ228" s="450"/>
      <c r="BA228" s="450"/>
      <c r="BB228" s="450"/>
      <c r="BC228" s="450"/>
      <c r="BD228" s="450"/>
      <c r="BE228" s="450"/>
      <c r="BF228" s="450"/>
      <c r="BG228" s="450"/>
      <c r="BH228" s="451"/>
      <c r="BI228" s="455"/>
      <c r="BJ228" s="456"/>
      <c r="BK228" s="456"/>
      <c r="BL228" s="456"/>
      <c r="BM228" s="456"/>
      <c r="BN228" s="457"/>
      <c r="BO228" s="186"/>
      <c r="BP228" s="187"/>
      <c r="BQ228" s="187"/>
      <c r="BR228" s="187"/>
      <c r="BS228" s="187"/>
      <c r="BT228" s="187"/>
      <c r="BU228" s="187"/>
      <c r="BV228" s="187"/>
      <c r="BW228" s="187"/>
      <c r="BX228" s="187"/>
      <c r="BY228" s="187"/>
      <c r="BZ228" s="188"/>
      <c r="CA228" s="186"/>
      <c r="CB228" s="187"/>
      <c r="CC228" s="187"/>
      <c r="CD228" s="187"/>
      <c r="CE228" s="187"/>
      <c r="CF228" s="187"/>
      <c r="CG228" s="187"/>
      <c r="CH228" s="187"/>
      <c r="CI228" s="187"/>
      <c r="CJ228" s="187"/>
      <c r="CK228" s="187"/>
      <c r="CL228" s="188"/>
      <c r="CM228" s="186"/>
      <c r="CN228" s="187"/>
      <c r="CO228" s="187"/>
      <c r="CP228" s="187"/>
      <c r="CQ228" s="187"/>
      <c r="CR228" s="187"/>
      <c r="CS228" s="187"/>
      <c r="CT228" s="187"/>
      <c r="CU228" s="187"/>
      <c r="CV228" s="187"/>
      <c r="CW228" s="187"/>
      <c r="CX228" s="188"/>
      <c r="CY228" s="186"/>
      <c r="CZ228" s="187"/>
      <c r="DA228" s="187"/>
      <c r="DB228" s="187"/>
      <c r="DC228" s="187"/>
      <c r="DD228" s="187"/>
      <c r="DE228" s="187"/>
      <c r="DF228" s="187"/>
      <c r="DG228" s="187"/>
      <c r="DH228" s="187"/>
      <c r="DI228" s="187"/>
      <c r="DJ228" s="188"/>
    </row>
    <row r="229" spans="1:122" ht="14.25" customHeight="1" x14ac:dyDescent="0.2">
      <c r="N229" s="16"/>
      <c r="O229" s="16"/>
      <c r="P229" s="16"/>
      <c r="Q229" s="106"/>
      <c r="R229" s="106"/>
      <c r="S229" s="106"/>
      <c r="T229" s="106"/>
      <c r="U229" s="106"/>
      <c r="V229" s="106"/>
      <c r="W229" s="106"/>
      <c r="X229" s="106"/>
      <c r="Y229" s="106"/>
      <c r="Z229" s="106"/>
      <c r="AA229" s="106"/>
      <c r="AB229" s="106"/>
      <c r="AC229" s="106"/>
      <c r="AD229" s="106"/>
      <c r="AE229" s="106"/>
      <c r="AF229" s="106"/>
      <c r="AG229" s="106"/>
      <c r="AH229" s="106"/>
      <c r="AI229" s="106"/>
      <c r="AJ229" s="106"/>
      <c r="AK229" s="106"/>
      <c r="AL229" s="106"/>
      <c r="AM229" s="106"/>
      <c r="AN229" s="106"/>
      <c r="AO229" s="106"/>
      <c r="AP229" s="106"/>
      <c r="AQ229" s="106"/>
      <c r="AR229" s="106"/>
      <c r="AS229" s="106"/>
      <c r="AT229" s="106"/>
      <c r="AU229" s="106"/>
      <c r="AV229" s="106"/>
      <c r="AW229" s="106"/>
      <c r="AX229" s="106"/>
      <c r="AY229" s="106"/>
      <c r="AZ229" s="106"/>
      <c r="BA229" s="106"/>
      <c r="BB229" s="106"/>
      <c r="BC229" s="106"/>
      <c r="BD229" s="106"/>
      <c r="BE229" s="106"/>
      <c r="BF229" s="106"/>
      <c r="BG229" s="106"/>
      <c r="BH229" s="106"/>
      <c r="BI229" s="39"/>
      <c r="BJ229" s="38"/>
      <c r="BK229" s="38"/>
      <c r="BL229" s="38"/>
      <c r="BM229" s="38"/>
      <c r="BN229" s="38"/>
      <c r="BO229" s="39"/>
      <c r="BP229" s="38"/>
      <c r="BQ229" s="38"/>
      <c r="BR229" s="38"/>
      <c r="BS229" s="38"/>
      <c r="BT229" s="38"/>
      <c r="BU229" s="39"/>
      <c r="BV229" s="38"/>
      <c r="BW229" s="38"/>
      <c r="BX229" s="38"/>
      <c r="BY229" s="38"/>
      <c r="BZ229" s="38"/>
      <c r="CA229" s="106"/>
      <c r="CB229" s="106"/>
      <c r="CC229" s="106"/>
      <c r="CD229" s="106"/>
      <c r="CE229" s="106"/>
      <c r="CF229" s="106"/>
      <c r="CG229" s="106"/>
      <c r="CH229" s="106"/>
      <c r="CI229" s="106"/>
      <c r="CJ229" s="106"/>
      <c r="CK229" s="106"/>
      <c r="CL229" s="106"/>
      <c r="CM229" s="106"/>
      <c r="CN229" s="106"/>
      <c r="CO229" s="106"/>
      <c r="CP229" s="106"/>
      <c r="CQ229" s="106"/>
      <c r="CR229" s="106"/>
      <c r="CS229" s="106"/>
      <c r="CT229" s="106"/>
      <c r="CU229" s="106"/>
      <c r="CV229" s="106"/>
      <c r="CW229" s="106"/>
      <c r="CX229" s="106"/>
      <c r="CY229" s="106"/>
      <c r="CZ229" s="106"/>
      <c r="DA229" s="106"/>
      <c r="DB229" s="106"/>
      <c r="DC229" s="106"/>
      <c r="DD229" s="106"/>
      <c r="DE229" s="106"/>
      <c r="DF229" s="106"/>
      <c r="DG229" s="106"/>
      <c r="DH229" s="106"/>
      <c r="DI229" s="106"/>
      <c r="DJ229" s="106"/>
    </row>
    <row r="230" spans="1:122" ht="14.25" customHeight="1" x14ac:dyDescent="0.2">
      <c r="N230" s="475" t="s">
        <v>187</v>
      </c>
      <c r="O230" s="475"/>
      <c r="P230" s="475"/>
      <c r="Q230" s="475"/>
      <c r="R230" s="475"/>
      <c r="S230" s="475"/>
      <c r="T230" s="475"/>
      <c r="U230" s="475"/>
      <c r="V230" s="475"/>
      <c r="W230" s="475"/>
      <c r="X230" s="475"/>
      <c r="Y230" s="475"/>
      <c r="Z230" s="475"/>
      <c r="AA230" s="475"/>
      <c r="AB230" s="475"/>
      <c r="AC230" s="475"/>
      <c r="AD230" s="475"/>
      <c r="AE230" s="475"/>
      <c r="AF230" s="475"/>
      <c r="AG230" s="475"/>
      <c r="AH230" s="475"/>
      <c r="AI230" s="475"/>
      <c r="AJ230" s="475"/>
      <c r="AK230" s="475"/>
      <c r="AL230" s="475"/>
      <c r="AM230" s="475"/>
      <c r="AN230" s="475"/>
      <c r="AO230" s="475"/>
      <c r="AP230" s="475"/>
      <c r="AQ230" s="475"/>
      <c r="AR230" s="475"/>
      <c r="AS230" s="475"/>
      <c r="AT230" s="475"/>
      <c r="AU230" s="475"/>
      <c r="AV230" s="475"/>
      <c r="AW230" s="475"/>
      <c r="AX230" s="475"/>
      <c r="AY230" s="475"/>
      <c r="AZ230" s="475"/>
      <c r="BA230" s="475"/>
      <c r="BB230" s="475"/>
      <c r="BC230" s="475"/>
      <c r="BD230" s="475"/>
      <c r="BE230" s="475"/>
      <c r="BF230" s="475"/>
      <c r="BG230" s="475"/>
      <c r="BH230" s="475"/>
      <c r="BI230" s="475"/>
      <c r="BJ230" s="475"/>
      <c r="BK230" s="475"/>
      <c r="BL230" s="475"/>
      <c r="BM230" s="475"/>
      <c r="BN230" s="475"/>
      <c r="BO230" s="475"/>
      <c r="BP230" s="475"/>
      <c r="BQ230" s="475"/>
      <c r="BR230" s="475"/>
      <c r="BS230" s="475"/>
      <c r="BT230" s="475"/>
      <c r="BU230" s="475"/>
      <c r="BV230" s="475"/>
      <c r="BW230" s="475"/>
      <c r="BX230" s="475"/>
      <c r="BY230" s="475"/>
      <c r="BZ230" s="475"/>
      <c r="CA230" s="475"/>
      <c r="CB230" s="475"/>
      <c r="CC230" s="475"/>
      <c r="CD230" s="475"/>
      <c r="CE230" s="475"/>
      <c r="CF230" s="475"/>
      <c r="CG230" s="475"/>
      <c r="CH230" s="475"/>
      <c r="CI230" s="475"/>
      <c r="CJ230" s="475"/>
      <c r="CK230" s="475"/>
      <c r="CL230" s="475"/>
      <c r="CM230" s="475"/>
      <c r="CN230" s="475"/>
      <c r="CO230" s="475"/>
      <c r="CP230" s="475"/>
      <c r="CQ230" s="475"/>
      <c r="CR230" s="475"/>
      <c r="CS230" s="475"/>
      <c r="CT230" s="475"/>
      <c r="CU230" s="475"/>
      <c r="CV230" s="475"/>
      <c r="CW230" s="475"/>
      <c r="CX230" s="475"/>
      <c r="CY230" s="475"/>
      <c r="CZ230" s="475"/>
      <c r="DA230" s="475"/>
      <c r="DB230" s="475"/>
      <c r="DC230" s="475"/>
      <c r="DD230" s="475"/>
      <c r="DE230" s="475"/>
      <c r="DF230" s="475"/>
      <c r="DG230" s="475"/>
      <c r="DH230" s="475"/>
      <c r="DI230" s="475"/>
      <c r="DJ230" s="475"/>
      <c r="DR230"/>
    </row>
    <row r="231" spans="1:122" ht="14.25" customHeight="1" thickBot="1" x14ac:dyDescent="0.25">
      <c r="M231" s="4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6"/>
      <c r="Y231" s="476"/>
      <c r="Z231" s="476"/>
      <c r="AA231" s="476"/>
      <c r="AB231" s="476"/>
      <c r="AC231" s="476"/>
      <c r="AD231" s="476"/>
      <c r="AE231" s="476"/>
      <c r="AF231" s="476"/>
      <c r="AG231" s="476"/>
      <c r="AH231" s="476"/>
      <c r="AI231" s="476"/>
      <c r="AJ231" s="476"/>
      <c r="AK231" s="476"/>
      <c r="AL231" s="476"/>
      <c r="AM231" s="476"/>
      <c r="AN231" s="476"/>
      <c r="AO231" s="476"/>
      <c r="AP231" s="476"/>
      <c r="AQ231" s="476"/>
      <c r="AR231" s="476"/>
      <c r="AS231" s="476"/>
      <c r="AT231" s="476"/>
      <c r="AU231" s="476"/>
      <c r="AV231" s="476"/>
      <c r="AW231" s="476"/>
      <c r="AX231" s="476"/>
      <c r="AY231" s="476"/>
      <c r="AZ231" s="476"/>
      <c r="BA231" s="476"/>
      <c r="BB231" s="476"/>
      <c r="BC231" s="476"/>
      <c r="BD231" s="476"/>
      <c r="BE231" s="476"/>
      <c r="BF231" s="476"/>
      <c r="BG231" s="476"/>
      <c r="BH231" s="476"/>
      <c r="BI231" s="476"/>
      <c r="BJ231" s="476"/>
      <c r="BK231" s="476"/>
      <c r="BL231" s="476"/>
      <c r="BM231" s="476"/>
      <c r="BN231" s="476"/>
      <c r="BO231" s="476"/>
      <c r="BP231" s="476"/>
      <c r="BQ231" s="476"/>
      <c r="BR231" s="476"/>
      <c r="BS231" s="476"/>
      <c r="BT231" s="476"/>
      <c r="BU231" s="476"/>
      <c r="BV231" s="476"/>
      <c r="BW231" s="476"/>
      <c r="BX231" s="476"/>
      <c r="BY231" s="476"/>
      <c r="BZ231" s="476"/>
      <c r="CA231" s="476"/>
      <c r="CB231" s="476"/>
      <c r="CC231" s="476"/>
      <c r="CD231" s="476"/>
      <c r="CE231" s="476"/>
      <c r="CF231" s="476"/>
      <c r="CG231" s="476"/>
      <c r="CH231" s="476"/>
      <c r="CI231" s="476"/>
      <c r="CJ231" s="476"/>
      <c r="CK231" s="476"/>
      <c r="CL231" s="476"/>
      <c r="CM231" s="476"/>
      <c r="CN231" s="476"/>
      <c r="CO231" s="476"/>
      <c r="CP231" s="476"/>
      <c r="CQ231" s="476"/>
      <c r="CR231" s="476"/>
      <c r="CS231" s="476"/>
      <c r="CT231" s="476"/>
      <c r="CU231" s="476"/>
      <c r="CV231" s="476"/>
      <c r="CW231" s="476"/>
      <c r="CX231" s="476"/>
      <c r="CY231" s="476"/>
      <c r="CZ231" s="476"/>
      <c r="DA231" s="476"/>
      <c r="DB231" s="476"/>
      <c r="DC231" s="476"/>
      <c r="DD231" s="476"/>
      <c r="DE231" s="476"/>
      <c r="DF231" s="476"/>
      <c r="DG231" s="476"/>
      <c r="DH231" s="476"/>
      <c r="DI231" s="476"/>
      <c r="DJ231" s="476"/>
      <c r="DK231" s="4"/>
    </row>
    <row r="232" spans="1:122" ht="14.25" hidden="1" customHeight="1" outlineLevel="1" x14ac:dyDescent="0.2">
      <c r="N232" s="392">
        <v>0</v>
      </c>
      <c r="O232" s="393"/>
      <c r="P232" s="396" t="s">
        <v>0</v>
      </c>
      <c r="Q232" s="368" t="s">
        <v>210</v>
      </c>
      <c r="R232" s="368"/>
      <c r="S232" s="368"/>
      <c r="T232" s="368"/>
      <c r="U232" s="368"/>
      <c r="V232" s="368"/>
      <c r="W232" s="368"/>
      <c r="X232" s="368"/>
      <c r="Y232" s="368"/>
      <c r="Z232" s="368"/>
      <c r="AA232" s="368"/>
      <c r="AB232" s="368"/>
      <c r="AC232" s="368"/>
      <c r="AD232" s="368"/>
      <c r="AE232" s="368"/>
      <c r="AF232" s="368"/>
      <c r="AG232" s="368"/>
      <c r="AH232" s="368"/>
      <c r="AI232" s="368"/>
      <c r="AJ232" s="368"/>
      <c r="AK232" s="368"/>
      <c r="AL232" s="368"/>
      <c r="AM232" s="368"/>
      <c r="AN232" s="368"/>
      <c r="AO232" s="368"/>
      <c r="AP232" s="368"/>
      <c r="AQ232" s="368"/>
      <c r="AR232" s="368"/>
      <c r="AS232" s="368"/>
      <c r="AT232" s="368"/>
      <c r="AU232" s="368"/>
      <c r="AV232" s="368"/>
      <c r="AW232" s="368"/>
      <c r="AX232" s="368"/>
      <c r="AY232" s="368"/>
      <c r="AZ232" s="368"/>
      <c r="BA232" s="368"/>
      <c r="BB232" s="368"/>
      <c r="BC232" s="368"/>
      <c r="BD232" s="368"/>
      <c r="BE232" s="368"/>
      <c r="BF232" s="368"/>
      <c r="BG232" s="368"/>
      <c r="BH232" s="369"/>
      <c r="BI232" s="386" t="s">
        <v>15</v>
      </c>
      <c r="BJ232" s="387"/>
      <c r="BK232" s="387"/>
      <c r="BL232" s="387"/>
      <c r="BM232" s="387"/>
      <c r="BN232" s="388"/>
      <c r="BO232" s="189" t="s">
        <v>13</v>
      </c>
      <c r="BP232" s="190"/>
      <c r="BQ232" s="190"/>
      <c r="BR232" s="190"/>
      <c r="BS232" s="190"/>
      <c r="BT232" s="190"/>
      <c r="BU232" s="190"/>
      <c r="BV232" s="190"/>
      <c r="BW232" s="190"/>
      <c r="BX232" s="190"/>
      <c r="BY232" s="190"/>
      <c r="BZ232" s="191"/>
      <c r="CA232" s="189" t="s">
        <v>13</v>
      </c>
      <c r="CB232" s="190"/>
      <c r="CC232" s="190"/>
      <c r="CD232" s="190"/>
      <c r="CE232" s="190"/>
      <c r="CF232" s="190"/>
      <c r="CG232" s="190"/>
      <c r="CH232" s="190"/>
      <c r="CI232" s="190"/>
      <c r="CJ232" s="190"/>
      <c r="CK232" s="190"/>
      <c r="CL232" s="191"/>
      <c r="CM232" s="189" t="s">
        <v>13</v>
      </c>
      <c r="CN232" s="190"/>
      <c r="CO232" s="190"/>
      <c r="CP232" s="190"/>
      <c r="CQ232" s="190"/>
      <c r="CR232" s="190"/>
      <c r="CS232" s="190"/>
      <c r="CT232" s="190"/>
      <c r="CU232" s="190"/>
      <c r="CV232" s="190"/>
      <c r="CW232" s="190"/>
      <c r="CX232" s="191"/>
      <c r="CY232" s="189" t="s">
        <v>13</v>
      </c>
      <c r="CZ232" s="190"/>
      <c r="DA232" s="190"/>
      <c r="DB232" s="190"/>
      <c r="DC232" s="190"/>
      <c r="DD232" s="190"/>
      <c r="DE232" s="190"/>
      <c r="DF232" s="190"/>
      <c r="DG232" s="190"/>
      <c r="DH232" s="190"/>
      <c r="DI232" s="190"/>
      <c r="DJ232" s="191"/>
    </row>
    <row r="233" spans="1:122" ht="14.25" hidden="1" customHeight="1" outlineLevel="1" x14ac:dyDescent="0.2">
      <c r="A233" s="119"/>
      <c r="B233" s="119"/>
      <c r="C233" s="119"/>
      <c r="N233" s="394"/>
      <c r="O233" s="395"/>
      <c r="P233" s="397"/>
      <c r="Q233" s="370"/>
      <c r="R233" s="370"/>
      <c r="S233" s="370"/>
      <c r="T233" s="370"/>
      <c r="U233" s="370"/>
      <c r="V233" s="370"/>
      <c r="W233" s="370"/>
      <c r="X233" s="370"/>
      <c r="Y233" s="370"/>
      <c r="Z233" s="370"/>
      <c r="AA233" s="370"/>
      <c r="AB233" s="370"/>
      <c r="AC233" s="370"/>
      <c r="AD233" s="370"/>
      <c r="AE233" s="370"/>
      <c r="AF233" s="370"/>
      <c r="AG233" s="370"/>
      <c r="AH233" s="370"/>
      <c r="AI233" s="370"/>
      <c r="AJ233" s="370"/>
      <c r="AK233" s="370"/>
      <c r="AL233" s="370"/>
      <c r="AM233" s="370"/>
      <c r="AN233" s="370"/>
      <c r="AO233" s="370"/>
      <c r="AP233" s="370"/>
      <c r="AQ233" s="370"/>
      <c r="AR233" s="370"/>
      <c r="AS233" s="370"/>
      <c r="AT233" s="370"/>
      <c r="AU233" s="370"/>
      <c r="AV233" s="370"/>
      <c r="AW233" s="370"/>
      <c r="AX233" s="370"/>
      <c r="AY233" s="370"/>
      <c r="AZ233" s="370"/>
      <c r="BA233" s="370"/>
      <c r="BB233" s="370"/>
      <c r="BC233" s="370"/>
      <c r="BD233" s="370"/>
      <c r="BE233" s="370"/>
      <c r="BF233" s="370"/>
      <c r="BG233" s="370"/>
      <c r="BH233" s="371"/>
      <c r="BI233" s="389"/>
      <c r="BJ233" s="390"/>
      <c r="BK233" s="390"/>
      <c r="BL233" s="390"/>
      <c r="BM233" s="390"/>
      <c r="BN233" s="391"/>
      <c r="BO233" s="192"/>
      <c r="BP233" s="193"/>
      <c r="BQ233" s="193"/>
      <c r="BR233" s="193"/>
      <c r="BS233" s="193"/>
      <c r="BT233" s="193"/>
      <c r="BU233" s="193"/>
      <c r="BV233" s="193"/>
      <c r="BW233" s="193"/>
      <c r="BX233" s="193"/>
      <c r="BY233" s="193"/>
      <c r="BZ233" s="194"/>
      <c r="CA233" s="192"/>
      <c r="CB233" s="193"/>
      <c r="CC233" s="193"/>
      <c r="CD233" s="193"/>
      <c r="CE233" s="193"/>
      <c r="CF233" s="193"/>
      <c r="CG233" s="193"/>
      <c r="CH233" s="193"/>
      <c r="CI233" s="193"/>
      <c r="CJ233" s="193"/>
      <c r="CK233" s="193"/>
      <c r="CL233" s="194"/>
      <c r="CM233" s="192"/>
      <c r="CN233" s="193"/>
      <c r="CO233" s="193"/>
      <c r="CP233" s="193"/>
      <c r="CQ233" s="193"/>
      <c r="CR233" s="193"/>
      <c r="CS233" s="193"/>
      <c r="CT233" s="193"/>
      <c r="CU233" s="193"/>
      <c r="CV233" s="193"/>
      <c r="CW233" s="193"/>
      <c r="CX233" s="194"/>
      <c r="CY233" s="192"/>
      <c r="CZ233" s="193"/>
      <c r="DA233" s="193"/>
      <c r="DB233" s="193"/>
      <c r="DC233" s="193"/>
      <c r="DD233" s="193"/>
      <c r="DE233" s="193"/>
      <c r="DF233" s="193"/>
      <c r="DG233" s="193"/>
      <c r="DH233" s="193"/>
      <c r="DI233" s="193"/>
      <c r="DJ233" s="194"/>
    </row>
    <row r="234" spans="1:122" ht="14.25" hidden="1" customHeight="1" outlineLevel="1" x14ac:dyDescent="0.2">
      <c r="A234" s="119"/>
      <c r="B234" s="119"/>
      <c r="C234" s="119"/>
      <c r="N234" s="34"/>
      <c r="O234" s="16"/>
      <c r="P234" s="16"/>
      <c r="Q234" s="370"/>
      <c r="R234" s="370"/>
      <c r="S234" s="370"/>
      <c r="T234" s="370"/>
      <c r="U234" s="370"/>
      <c r="V234" s="370"/>
      <c r="W234" s="370"/>
      <c r="X234" s="370"/>
      <c r="Y234" s="370"/>
      <c r="Z234" s="370"/>
      <c r="AA234" s="370"/>
      <c r="AB234" s="370"/>
      <c r="AC234" s="370"/>
      <c r="AD234" s="370"/>
      <c r="AE234" s="370"/>
      <c r="AF234" s="370"/>
      <c r="AG234" s="370"/>
      <c r="AH234" s="370"/>
      <c r="AI234" s="370"/>
      <c r="AJ234" s="370"/>
      <c r="AK234" s="370"/>
      <c r="AL234" s="370"/>
      <c r="AM234" s="370"/>
      <c r="AN234" s="370"/>
      <c r="AO234" s="370"/>
      <c r="AP234" s="370"/>
      <c r="AQ234" s="370"/>
      <c r="AR234" s="370"/>
      <c r="AS234" s="370"/>
      <c r="AT234" s="370"/>
      <c r="AU234" s="370"/>
      <c r="AV234" s="370"/>
      <c r="AW234" s="370"/>
      <c r="AX234" s="370"/>
      <c r="AY234" s="370"/>
      <c r="AZ234" s="370"/>
      <c r="BA234" s="370"/>
      <c r="BB234" s="370"/>
      <c r="BC234" s="370"/>
      <c r="BD234" s="370"/>
      <c r="BE234" s="370"/>
      <c r="BF234" s="370"/>
      <c r="BG234" s="370"/>
      <c r="BH234" s="371"/>
      <c r="BI234" s="488" t="s">
        <v>16</v>
      </c>
      <c r="BJ234" s="381"/>
      <c r="BK234" s="381"/>
      <c r="BL234" s="381"/>
      <c r="BM234" s="381"/>
      <c r="BN234" s="382"/>
      <c r="BO234" s="177" t="str">
        <f>IFERROR(VLOOKUP(BO232,STAKEHOLDERS[],2,0),"Área")</f>
        <v>Área</v>
      </c>
      <c r="BP234" s="178"/>
      <c r="BQ234" s="178"/>
      <c r="BR234" s="178"/>
      <c r="BS234" s="178"/>
      <c r="BT234" s="178"/>
      <c r="BU234" s="178"/>
      <c r="BV234" s="178"/>
      <c r="BW234" s="178"/>
      <c r="BX234" s="178"/>
      <c r="BY234" s="178"/>
      <c r="BZ234" s="179"/>
      <c r="CA234" s="177" t="str">
        <f>IFERROR(VLOOKUP(CA232,STAKEHOLDERS[],2,0),"Área")</f>
        <v>Área</v>
      </c>
      <c r="CB234" s="178"/>
      <c r="CC234" s="178"/>
      <c r="CD234" s="178"/>
      <c r="CE234" s="178"/>
      <c r="CF234" s="178"/>
      <c r="CG234" s="178"/>
      <c r="CH234" s="178"/>
      <c r="CI234" s="178"/>
      <c r="CJ234" s="178"/>
      <c r="CK234" s="178"/>
      <c r="CL234" s="179"/>
      <c r="CM234" s="177" t="str">
        <f>IFERROR(VLOOKUP(CM232,STAKEHOLDERS[],2,0),"Área")</f>
        <v>Área</v>
      </c>
      <c r="CN234" s="178"/>
      <c r="CO234" s="178"/>
      <c r="CP234" s="178"/>
      <c r="CQ234" s="178"/>
      <c r="CR234" s="178"/>
      <c r="CS234" s="178"/>
      <c r="CT234" s="178"/>
      <c r="CU234" s="178"/>
      <c r="CV234" s="178"/>
      <c r="CW234" s="178"/>
      <c r="CX234" s="179"/>
      <c r="CY234" s="177" t="str">
        <f>IFERROR(VLOOKUP(CY232,STAKEHOLDERS[],2,0),"Área")</f>
        <v>Área</v>
      </c>
      <c r="CZ234" s="178"/>
      <c r="DA234" s="178"/>
      <c r="DB234" s="178"/>
      <c r="DC234" s="178"/>
      <c r="DD234" s="178"/>
      <c r="DE234" s="178"/>
      <c r="DF234" s="178"/>
      <c r="DG234" s="178"/>
      <c r="DH234" s="178"/>
      <c r="DI234" s="178"/>
      <c r="DJ234" s="179"/>
    </row>
    <row r="235" spans="1:122" ht="14.25" hidden="1" customHeight="1" outlineLevel="1" thickBot="1" x14ac:dyDescent="0.25">
      <c r="A235" s="119"/>
      <c r="B235" s="119"/>
      <c r="C235" s="119"/>
      <c r="N235" s="37"/>
      <c r="O235" s="26"/>
      <c r="P235" s="26"/>
      <c r="Q235" s="372"/>
      <c r="R235" s="372"/>
      <c r="S235" s="372"/>
      <c r="T235" s="372"/>
      <c r="U235" s="372"/>
      <c r="V235" s="372"/>
      <c r="W235" s="372"/>
      <c r="X235" s="372"/>
      <c r="Y235" s="372"/>
      <c r="Z235" s="372"/>
      <c r="AA235" s="372"/>
      <c r="AB235" s="372"/>
      <c r="AC235" s="372"/>
      <c r="AD235" s="372"/>
      <c r="AE235" s="372"/>
      <c r="AF235" s="372"/>
      <c r="AG235" s="372"/>
      <c r="AH235" s="372"/>
      <c r="AI235" s="372"/>
      <c r="AJ235" s="372"/>
      <c r="AK235" s="372"/>
      <c r="AL235" s="372"/>
      <c r="AM235" s="372"/>
      <c r="AN235" s="372"/>
      <c r="AO235" s="372"/>
      <c r="AP235" s="372"/>
      <c r="AQ235" s="372"/>
      <c r="AR235" s="372"/>
      <c r="AS235" s="372"/>
      <c r="AT235" s="372"/>
      <c r="AU235" s="372"/>
      <c r="AV235" s="372"/>
      <c r="AW235" s="372"/>
      <c r="AX235" s="372"/>
      <c r="AY235" s="372"/>
      <c r="AZ235" s="372"/>
      <c r="BA235" s="372"/>
      <c r="BB235" s="372"/>
      <c r="BC235" s="372"/>
      <c r="BD235" s="372"/>
      <c r="BE235" s="372"/>
      <c r="BF235" s="372"/>
      <c r="BG235" s="372"/>
      <c r="BH235" s="373"/>
      <c r="BI235" s="398"/>
      <c r="BJ235" s="399"/>
      <c r="BK235" s="399"/>
      <c r="BL235" s="399"/>
      <c r="BM235" s="399"/>
      <c r="BN235" s="400"/>
      <c r="BO235" s="180"/>
      <c r="BP235" s="181"/>
      <c r="BQ235" s="181"/>
      <c r="BR235" s="181"/>
      <c r="BS235" s="181"/>
      <c r="BT235" s="181"/>
      <c r="BU235" s="181"/>
      <c r="BV235" s="181"/>
      <c r="BW235" s="181"/>
      <c r="BX235" s="181"/>
      <c r="BY235" s="181"/>
      <c r="BZ235" s="182"/>
      <c r="CA235" s="180"/>
      <c r="CB235" s="181"/>
      <c r="CC235" s="181"/>
      <c r="CD235" s="181"/>
      <c r="CE235" s="181"/>
      <c r="CF235" s="181"/>
      <c r="CG235" s="181"/>
      <c r="CH235" s="181"/>
      <c r="CI235" s="181"/>
      <c r="CJ235" s="181"/>
      <c r="CK235" s="181"/>
      <c r="CL235" s="182"/>
      <c r="CM235" s="180"/>
      <c r="CN235" s="181"/>
      <c r="CO235" s="181"/>
      <c r="CP235" s="181"/>
      <c r="CQ235" s="181"/>
      <c r="CR235" s="181"/>
      <c r="CS235" s="181"/>
      <c r="CT235" s="181"/>
      <c r="CU235" s="181"/>
      <c r="CV235" s="181"/>
      <c r="CW235" s="181"/>
      <c r="CX235" s="182"/>
      <c r="CY235" s="180"/>
      <c r="CZ235" s="181"/>
      <c r="DA235" s="181"/>
      <c r="DB235" s="181"/>
      <c r="DC235" s="181"/>
      <c r="DD235" s="181"/>
      <c r="DE235" s="181"/>
      <c r="DF235" s="181"/>
      <c r="DG235" s="181"/>
      <c r="DH235" s="181"/>
      <c r="DI235" s="181"/>
      <c r="DJ235" s="182"/>
    </row>
    <row r="236" spans="1:122" ht="14.25" hidden="1" customHeight="1" outlineLevel="1" thickTop="1" x14ac:dyDescent="0.2">
      <c r="A236" s="119"/>
      <c r="B236" s="119"/>
      <c r="C236" s="119"/>
      <c r="N236" s="392">
        <v>1</v>
      </c>
      <c r="O236" s="393"/>
      <c r="P236" s="396" t="s">
        <v>0</v>
      </c>
      <c r="Q236" s="368"/>
      <c r="R236" s="368"/>
      <c r="S236" s="368"/>
      <c r="T236" s="368"/>
      <c r="U236" s="368"/>
      <c r="V236" s="368"/>
      <c r="W236" s="368"/>
      <c r="X236" s="368"/>
      <c r="Y236" s="368"/>
      <c r="Z236" s="368"/>
      <c r="AA236" s="368"/>
      <c r="AB236" s="368"/>
      <c r="AC236" s="368"/>
      <c r="AD236" s="368"/>
      <c r="AE236" s="368"/>
      <c r="AF236" s="368"/>
      <c r="AG236" s="368"/>
      <c r="AH236" s="368"/>
      <c r="AI236" s="368"/>
      <c r="AJ236" s="368"/>
      <c r="AK236" s="368"/>
      <c r="AL236" s="368"/>
      <c r="AM236" s="368"/>
      <c r="AN236" s="368"/>
      <c r="AO236" s="368"/>
      <c r="AP236" s="368"/>
      <c r="AQ236" s="368"/>
      <c r="AR236" s="368"/>
      <c r="AS236" s="368"/>
      <c r="AT236" s="368"/>
      <c r="AU236" s="368"/>
      <c r="AV236" s="368"/>
      <c r="AW236" s="368"/>
      <c r="AX236" s="368"/>
      <c r="AY236" s="368"/>
      <c r="AZ236" s="368"/>
      <c r="BA236" s="368"/>
      <c r="BB236" s="368"/>
      <c r="BC236" s="368"/>
      <c r="BD236" s="368"/>
      <c r="BE236" s="368"/>
      <c r="BF236" s="368"/>
      <c r="BG236" s="368"/>
      <c r="BH236" s="369"/>
      <c r="BI236" s="386" t="s">
        <v>15</v>
      </c>
      <c r="BJ236" s="387"/>
      <c r="BK236" s="387"/>
      <c r="BL236" s="387"/>
      <c r="BM236" s="387"/>
      <c r="BN236" s="388"/>
      <c r="BO236" s="189" t="s">
        <v>13</v>
      </c>
      <c r="BP236" s="190"/>
      <c r="BQ236" s="190"/>
      <c r="BR236" s="190"/>
      <c r="BS236" s="190"/>
      <c r="BT236" s="190"/>
      <c r="BU236" s="190"/>
      <c r="BV236" s="190"/>
      <c r="BW236" s="190"/>
      <c r="BX236" s="190"/>
      <c r="BY236" s="190"/>
      <c r="BZ236" s="191"/>
      <c r="CA236" s="189" t="s">
        <v>13</v>
      </c>
      <c r="CB236" s="190"/>
      <c r="CC236" s="190"/>
      <c r="CD236" s="190"/>
      <c r="CE236" s="190"/>
      <c r="CF236" s="190"/>
      <c r="CG236" s="190"/>
      <c r="CH236" s="190"/>
      <c r="CI236" s="190"/>
      <c r="CJ236" s="190"/>
      <c r="CK236" s="190"/>
      <c r="CL236" s="191"/>
      <c r="CM236" s="189" t="s">
        <v>13</v>
      </c>
      <c r="CN236" s="190"/>
      <c r="CO236" s="190"/>
      <c r="CP236" s="190"/>
      <c r="CQ236" s="190"/>
      <c r="CR236" s="190"/>
      <c r="CS236" s="190"/>
      <c r="CT236" s="190"/>
      <c r="CU236" s="190"/>
      <c r="CV236" s="190"/>
      <c r="CW236" s="190"/>
      <c r="CX236" s="191"/>
      <c r="CY236" s="189" t="s">
        <v>13</v>
      </c>
      <c r="CZ236" s="190"/>
      <c r="DA236" s="190"/>
      <c r="DB236" s="190"/>
      <c r="DC236" s="190"/>
      <c r="DD236" s="190"/>
      <c r="DE236" s="190"/>
      <c r="DF236" s="190"/>
      <c r="DG236" s="190"/>
      <c r="DH236" s="190"/>
      <c r="DI236" s="190"/>
      <c r="DJ236" s="191"/>
    </row>
    <row r="237" spans="1:122" ht="14.25" hidden="1" customHeight="1" outlineLevel="1" x14ac:dyDescent="0.2">
      <c r="A237" s="119"/>
      <c r="B237" s="119"/>
      <c r="C237" s="119"/>
      <c r="N237" s="394"/>
      <c r="O237" s="395"/>
      <c r="P237" s="397"/>
      <c r="Q237" s="370"/>
      <c r="R237" s="370"/>
      <c r="S237" s="370"/>
      <c r="T237" s="370"/>
      <c r="U237" s="370"/>
      <c r="V237" s="370"/>
      <c r="W237" s="370"/>
      <c r="X237" s="370"/>
      <c r="Y237" s="370"/>
      <c r="Z237" s="370"/>
      <c r="AA237" s="370"/>
      <c r="AB237" s="370"/>
      <c r="AC237" s="370"/>
      <c r="AD237" s="370"/>
      <c r="AE237" s="370"/>
      <c r="AF237" s="370"/>
      <c r="AG237" s="370"/>
      <c r="AH237" s="370"/>
      <c r="AI237" s="370"/>
      <c r="AJ237" s="370"/>
      <c r="AK237" s="370"/>
      <c r="AL237" s="370"/>
      <c r="AM237" s="370"/>
      <c r="AN237" s="370"/>
      <c r="AO237" s="370"/>
      <c r="AP237" s="370"/>
      <c r="AQ237" s="370"/>
      <c r="AR237" s="370"/>
      <c r="AS237" s="370"/>
      <c r="AT237" s="370"/>
      <c r="AU237" s="370"/>
      <c r="AV237" s="370"/>
      <c r="AW237" s="370"/>
      <c r="AX237" s="370"/>
      <c r="AY237" s="370"/>
      <c r="AZ237" s="370"/>
      <c r="BA237" s="370"/>
      <c r="BB237" s="370"/>
      <c r="BC237" s="370"/>
      <c r="BD237" s="370"/>
      <c r="BE237" s="370"/>
      <c r="BF237" s="370"/>
      <c r="BG237" s="370"/>
      <c r="BH237" s="371"/>
      <c r="BI237" s="389"/>
      <c r="BJ237" s="390"/>
      <c r="BK237" s="390"/>
      <c r="BL237" s="390"/>
      <c r="BM237" s="390"/>
      <c r="BN237" s="391"/>
      <c r="BO237" s="192"/>
      <c r="BP237" s="193"/>
      <c r="BQ237" s="193"/>
      <c r="BR237" s="193"/>
      <c r="BS237" s="193"/>
      <c r="BT237" s="193"/>
      <c r="BU237" s="193"/>
      <c r="BV237" s="193"/>
      <c r="BW237" s="193"/>
      <c r="BX237" s="193"/>
      <c r="BY237" s="193"/>
      <c r="BZ237" s="194"/>
      <c r="CA237" s="192"/>
      <c r="CB237" s="193"/>
      <c r="CC237" s="193"/>
      <c r="CD237" s="193"/>
      <c r="CE237" s="193"/>
      <c r="CF237" s="193"/>
      <c r="CG237" s="193"/>
      <c r="CH237" s="193"/>
      <c r="CI237" s="193"/>
      <c r="CJ237" s="193"/>
      <c r="CK237" s="193"/>
      <c r="CL237" s="194"/>
      <c r="CM237" s="192"/>
      <c r="CN237" s="193"/>
      <c r="CO237" s="193"/>
      <c r="CP237" s="193"/>
      <c r="CQ237" s="193"/>
      <c r="CR237" s="193"/>
      <c r="CS237" s="193"/>
      <c r="CT237" s="193"/>
      <c r="CU237" s="193"/>
      <c r="CV237" s="193"/>
      <c r="CW237" s="193"/>
      <c r="CX237" s="194"/>
      <c r="CY237" s="192"/>
      <c r="CZ237" s="193"/>
      <c r="DA237" s="193"/>
      <c r="DB237" s="193"/>
      <c r="DC237" s="193"/>
      <c r="DD237" s="193"/>
      <c r="DE237" s="193"/>
      <c r="DF237" s="193"/>
      <c r="DG237" s="193"/>
      <c r="DH237" s="193"/>
      <c r="DI237" s="193"/>
      <c r="DJ237" s="194"/>
    </row>
    <row r="238" spans="1:122" ht="14.25" hidden="1" customHeight="1" outlineLevel="1" x14ac:dyDescent="0.2">
      <c r="A238" s="119"/>
      <c r="B238" s="119"/>
      <c r="C238" s="119"/>
      <c r="N238" s="34"/>
      <c r="O238" s="16"/>
      <c r="P238" s="16"/>
      <c r="Q238" s="370"/>
      <c r="R238" s="370"/>
      <c r="S238" s="370"/>
      <c r="T238" s="370"/>
      <c r="U238" s="370"/>
      <c r="V238" s="370"/>
      <c r="W238" s="370"/>
      <c r="X238" s="370"/>
      <c r="Y238" s="370"/>
      <c r="Z238" s="370"/>
      <c r="AA238" s="370"/>
      <c r="AB238" s="370"/>
      <c r="AC238" s="370"/>
      <c r="AD238" s="370"/>
      <c r="AE238" s="370"/>
      <c r="AF238" s="370"/>
      <c r="AG238" s="370"/>
      <c r="AH238" s="370"/>
      <c r="AI238" s="370"/>
      <c r="AJ238" s="370"/>
      <c r="AK238" s="370"/>
      <c r="AL238" s="370"/>
      <c r="AM238" s="370"/>
      <c r="AN238" s="370"/>
      <c r="AO238" s="370"/>
      <c r="AP238" s="370"/>
      <c r="AQ238" s="370"/>
      <c r="AR238" s="370"/>
      <c r="AS238" s="370"/>
      <c r="AT238" s="370"/>
      <c r="AU238" s="370"/>
      <c r="AV238" s="370"/>
      <c r="AW238" s="370"/>
      <c r="AX238" s="370"/>
      <c r="AY238" s="370"/>
      <c r="AZ238" s="370"/>
      <c r="BA238" s="370"/>
      <c r="BB238" s="370"/>
      <c r="BC238" s="370"/>
      <c r="BD238" s="370"/>
      <c r="BE238" s="370"/>
      <c r="BF238" s="370"/>
      <c r="BG238" s="370"/>
      <c r="BH238" s="371"/>
      <c r="BI238" s="488" t="s">
        <v>16</v>
      </c>
      <c r="BJ238" s="381"/>
      <c r="BK238" s="381"/>
      <c r="BL238" s="381"/>
      <c r="BM238" s="381"/>
      <c r="BN238" s="382"/>
      <c r="BO238" s="177" t="str">
        <f>IFERROR(VLOOKUP(BO236,STAKEHOLDERS[],2,0),"Área")</f>
        <v>Área</v>
      </c>
      <c r="BP238" s="178"/>
      <c r="BQ238" s="178"/>
      <c r="BR238" s="178"/>
      <c r="BS238" s="178"/>
      <c r="BT238" s="178"/>
      <c r="BU238" s="178"/>
      <c r="BV238" s="178"/>
      <c r="BW238" s="178"/>
      <c r="BX238" s="178"/>
      <c r="BY238" s="178"/>
      <c r="BZ238" s="179"/>
      <c r="CA238" s="177" t="str">
        <f>IFERROR(VLOOKUP(CA236,STAKEHOLDERS[],2,0),"Área")</f>
        <v>Área</v>
      </c>
      <c r="CB238" s="178"/>
      <c r="CC238" s="178"/>
      <c r="CD238" s="178"/>
      <c r="CE238" s="178"/>
      <c r="CF238" s="178"/>
      <c r="CG238" s="178"/>
      <c r="CH238" s="178"/>
      <c r="CI238" s="178"/>
      <c r="CJ238" s="178"/>
      <c r="CK238" s="178"/>
      <c r="CL238" s="179"/>
      <c r="CM238" s="177" t="str">
        <f>IFERROR(VLOOKUP(CM236,STAKEHOLDERS[],2,0),"Área")</f>
        <v>Área</v>
      </c>
      <c r="CN238" s="178"/>
      <c r="CO238" s="178"/>
      <c r="CP238" s="178"/>
      <c r="CQ238" s="178"/>
      <c r="CR238" s="178"/>
      <c r="CS238" s="178"/>
      <c r="CT238" s="178"/>
      <c r="CU238" s="178"/>
      <c r="CV238" s="178"/>
      <c r="CW238" s="178"/>
      <c r="CX238" s="179"/>
      <c r="CY238" s="177" t="str">
        <f>IFERROR(VLOOKUP(CY236,STAKEHOLDERS[],2,0),"Área")</f>
        <v>Área</v>
      </c>
      <c r="CZ238" s="178"/>
      <c r="DA238" s="178"/>
      <c r="DB238" s="178"/>
      <c r="DC238" s="178"/>
      <c r="DD238" s="178"/>
      <c r="DE238" s="178"/>
      <c r="DF238" s="178"/>
      <c r="DG238" s="178"/>
      <c r="DH238" s="178"/>
      <c r="DI238" s="178"/>
      <c r="DJ238" s="179"/>
    </row>
    <row r="239" spans="1:122" ht="14.25" hidden="1" customHeight="1" outlineLevel="1" thickBot="1" x14ac:dyDescent="0.25">
      <c r="A239" s="119"/>
      <c r="B239" s="119"/>
      <c r="C239" s="119"/>
      <c r="N239" s="37"/>
      <c r="O239" s="26"/>
      <c r="P239" s="26"/>
      <c r="Q239" s="372"/>
      <c r="R239" s="372"/>
      <c r="S239" s="372"/>
      <c r="T239" s="372"/>
      <c r="U239" s="372"/>
      <c r="V239" s="372"/>
      <c r="W239" s="372"/>
      <c r="X239" s="372"/>
      <c r="Y239" s="372"/>
      <c r="Z239" s="372"/>
      <c r="AA239" s="372"/>
      <c r="AB239" s="372"/>
      <c r="AC239" s="372"/>
      <c r="AD239" s="372"/>
      <c r="AE239" s="372"/>
      <c r="AF239" s="372"/>
      <c r="AG239" s="372"/>
      <c r="AH239" s="372"/>
      <c r="AI239" s="372"/>
      <c r="AJ239" s="372"/>
      <c r="AK239" s="372"/>
      <c r="AL239" s="372"/>
      <c r="AM239" s="372"/>
      <c r="AN239" s="372"/>
      <c r="AO239" s="372"/>
      <c r="AP239" s="372"/>
      <c r="AQ239" s="372"/>
      <c r="AR239" s="372"/>
      <c r="AS239" s="372"/>
      <c r="AT239" s="372"/>
      <c r="AU239" s="372"/>
      <c r="AV239" s="372"/>
      <c r="AW239" s="372"/>
      <c r="AX239" s="372"/>
      <c r="AY239" s="372"/>
      <c r="AZ239" s="372"/>
      <c r="BA239" s="372"/>
      <c r="BB239" s="372"/>
      <c r="BC239" s="372"/>
      <c r="BD239" s="372"/>
      <c r="BE239" s="372"/>
      <c r="BF239" s="372"/>
      <c r="BG239" s="372"/>
      <c r="BH239" s="373"/>
      <c r="BI239" s="398"/>
      <c r="BJ239" s="399"/>
      <c r="BK239" s="399"/>
      <c r="BL239" s="399"/>
      <c r="BM239" s="399"/>
      <c r="BN239" s="400"/>
      <c r="BO239" s="180"/>
      <c r="BP239" s="181"/>
      <c r="BQ239" s="181"/>
      <c r="BR239" s="181"/>
      <c r="BS239" s="181"/>
      <c r="BT239" s="181"/>
      <c r="BU239" s="181"/>
      <c r="BV239" s="181"/>
      <c r="BW239" s="181"/>
      <c r="BX239" s="181"/>
      <c r="BY239" s="181"/>
      <c r="BZ239" s="182"/>
      <c r="CA239" s="180"/>
      <c r="CB239" s="181"/>
      <c r="CC239" s="181"/>
      <c r="CD239" s="181"/>
      <c r="CE239" s="181"/>
      <c r="CF239" s="181"/>
      <c r="CG239" s="181"/>
      <c r="CH239" s="181"/>
      <c r="CI239" s="181"/>
      <c r="CJ239" s="181"/>
      <c r="CK239" s="181"/>
      <c r="CL239" s="182"/>
      <c r="CM239" s="180"/>
      <c r="CN239" s="181"/>
      <c r="CO239" s="181"/>
      <c r="CP239" s="181"/>
      <c r="CQ239" s="181"/>
      <c r="CR239" s="181"/>
      <c r="CS239" s="181"/>
      <c r="CT239" s="181"/>
      <c r="CU239" s="181"/>
      <c r="CV239" s="181"/>
      <c r="CW239" s="181"/>
      <c r="CX239" s="182"/>
      <c r="CY239" s="180"/>
      <c r="CZ239" s="181"/>
      <c r="DA239" s="181"/>
      <c r="DB239" s="181"/>
      <c r="DC239" s="181"/>
      <c r="DD239" s="181"/>
      <c r="DE239" s="181"/>
      <c r="DF239" s="181"/>
      <c r="DG239" s="181"/>
      <c r="DH239" s="181"/>
      <c r="DI239" s="181"/>
      <c r="DJ239" s="182"/>
    </row>
    <row r="240" spans="1:122" ht="14.25" hidden="1" customHeight="1" outlineLevel="1" thickTop="1" x14ac:dyDescent="0.2">
      <c r="A240" s="119"/>
      <c r="B240" s="119"/>
      <c r="C240" s="119"/>
      <c r="N240" s="392"/>
      <c r="O240" s="393"/>
      <c r="P240" s="396" t="s">
        <v>0</v>
      </c>
      <c r="Q240" s="368"/>
      <c r="R240" s="368"/>
      <c r="S240" s="368"/>
      <c r="T240" s="368"/>
      <c r="U240" s="368"/>
      <c r="V240" s="368"/>
      <c r="W240" s="368"/>
      <c r="X240" s="368"/>
      <c r="Y240" s="368"/>
      <c r="Z240" s="368"/>
      <c r="AA240" s="368"/>
      <c r="AB240" s="368"/>
      <c r="AC240" s="368"/>
      <c r="AD240" s="368"/>
      <c r="AE240" s="368"/>
      <c r="AF240" s="368"/>
      <c r="AG240" s="368"/>
      <c r="AH240" s="368"/>
      <c r="AI240" s="368"/>
      <c r="AJ240" s="368"/>
      <c r="AK240" s="368"/>
      <c r="AL240" s="368"/>
      <c r="AM240" s="368"/>
      <c r="AN240" s="368"/>
      <c r="AO240" s="368"/>
      <c r="AP240" s="368"/>
      <c r="AQ240" s="368"/>
      <c r="AR240" s="368"/>
      <c r="AS240" s="368"/>
      <c r="AT240" s="368"/>
      <c r="AU240" s="368"/>
      <c r="AV240" s="368"/>
      <c r="AW240" s="368"/>
      <c r="AX240" s="368"/>
      <c r="AY240" s="368"/>
      <c r="AZ240" s="368"/>
      <c r="BA240" s="368"/>
      <c r="BB240" s="368"/>
      <c r="BC240" s="368"/>
      <c r="BD240" s="368"/>
      <c r="BE240" s="368"/>
      <c r="BF240" s="368"/>
      <c r="BG240" s="368"/>
      <c r="BH240" s="369"/>
      <c r="BI240" s="386" t="s">
        <v>15</v>
      </c>
      <c r="BJ240" s="387"/>
      <c r="BK240" s="387"/>
      <c r="BL240" s="387"/>
      <c r="BM240" s="387"/>
      <c r="BN240" s="388"/>
      <c r="BO240" s="189" t="s">
        <v>13</v>
      </c>
      <c r="BP240" s="190"/>
      <c r="BQ240" s="190"/>
      <c r="BR240" s="190"/>
      <c r="BS240" s="190"/>
      <c r="BT240" s="190"/>
      <c r="BU240" s="190"/>
      <c r="BV240" s="190"/>
      <c r="BW240" s="190"/>
      <c r="BX240" s="190"/>
      <c r="BY240" s="190"/>
      <c r="BZ240" s="191"/>
      <c r="CA240" s="189" t="s">
        <v>13</v>
      </c>
      <c r="CB240" s="190"/>
      <c r="CC240" s="190"/>
      <c r="CD240" s="190"/>
      <c r="CE240" s="190"/>
      <c r="CF240" s="190"/>
      <c r="CG240" s="190"/>
      <c r="CH240" s="190"/>
      <c r="CI240" s="190"/>
      <c r="CJ240" s="190"/>
      <c r="CK240" s="190"/>
      <c r="CL240" s="191"/>
      <c r="CM240" s="189" t="s">
        <v>13</v>
      </c>
      <c r="CN240" s="190"/>
      <c r="CO240" s="190"/>
      <c r="CP240" s="190"/>
      <c r="CQ240" s="190"/>
      <c r="CR240" s="190"/>
      <c r="CS240" s="190"/>
      <c r="CT240" s="190"/>
      <c r="CU240" s="190"/>
      <c r="CV240" s="190"/>
      <c r="CW240" s="190"/>
      <c r="CX240" s="191"/>
      <c r="CY240" s="189" t="s">
        <v>13</v>
      </c>
      <c r="CZ240" s="190"/>
      <c r="DA240" s="190"/>
      <c r="DB240" s="190"/>
      <c r="DC240" s="190"/>
      <c r="DD240" s="190"/>
      <c r="DE240" s="190"/>
      <c r="DF240" s="190"/>
      <c r="DG240" s="190"/>
      <c r="DH240" s="190"/>
      <c r="DI240" s="190"/>
      <c r="DJ240" s="191"/>
    </row>
    <row r="241" spans="1:114" ht="14.25" hidden="1" customHeight="1" outlineLevel="1" x14ac:dyDescent="0.2">
      <c r="A241" s="119"/>
      <c r="B241" s="119"/>
      <c r="C241" s="119"/>
      <c r="N241" s="394"/>
      <c r="O241" s="395"/>
      <c r="P241" s="397"/>
      <c r="Q241" s="370"/>
      <c r="R241" s="370"/>
      <c r="S241" s="370"/>
      <c r="T241" s="370"/>
      <c r="U241" s="370"/>
      <c r="V241" s="370"/>
      <c r="W241" s="370"/>
      <c r="X241" s="370"/>
      <c r="Y241" s="370"/>
      <c r="Z241" s="370"/>
      <c r="AA241" s="370"/>
      <c r="AB241" s="370"/>
      <c r="AC241" s="370"/>
      <c r="AD241" s="370"/>
      <c r="AE241" s="370"/>
      <c r="AF241" s="370"/>
      <c r="AG241" s="370"/>
      <c r="AH241" s="370"/>
      <c r="AI241" s="370"/>
      <c r="AJ241" s="370"/>
      <c r="AK241" s="370"/>
      <c r="AL241" s="370"/>
      <c r="AM241" s="370"/>
      <c r="AN241" s="370"/>
      <c r="AO241" s="370"/>
      <c r="AP241" s="370"/>
      <c r="AQ241" s="370"/>
      <c r="AR241" s="370"/>
      <c r="AS241" s="370"/>
      <c r="AT241" s="370"/>
      <c r="AU241" s="370"/>
      <c r="AV241" s="370"/>
      <c r="AW241" s="370"/>
      <c r="AX241" s="370"/>
      <c r="AY241" s="370"/>
      <c r="AZ241" s="370"/>
      <c r="BA241" s="370"/>
      <c r="BB241" s="370"/>
      <c r="BC241" s="370"/>
      <c r="BD241" s="370"/>
      <c r="BE241" s="370"/>
      <c r="BF241" s="370"/>
      <c r="BG241" s="370"/>
      <c r="BH241" s="371"/>
      <c r="BI241" s="389"/>
      <c r="BJ241" s="390"/>
      <c r="BK241" s="390"/>
      <c r="BL241" s="390"/>
      <c r="BM241" s="390"/>
      <c r="BN241" s="391"/>
      <c r="BO241" s="192"/>
      <c r="BP241" s="193"/>
      <c r="BQ241" s="193"/>
      <c r="BR241" s="193"/>
      <c r="BS241" s="193"/>
      <c r="BT241" s="193"/>
      <c r="BU241" s="193"/>
      <c r="BV241" s="193"/>
      <c r="BW241" s="193"/>
      <c r="BX241" s="193"/>
      <c r="BY241" s="193"/>
      <c r="BZ241" s="194"/>
      <c r="CA241" s="192"/>
      <c r="CB241" s="193"/>
      <c r="CC241" s="193"/>
      <c r="CD241" s="193"/>
      <c r="CE241" s="193"/>
      <c r="CF241" s="193"/>
      <c r="CG241" s="193"/>
      <c r="CH241" s="193"/>
      <c r="CI241" s="193"/>
      <c r="CJ241" s="193"/>
      <c r="CK241" s="193"/>
      <c r="CL241" s="194"/>
      <c r="CM241" s="192"/>
      <c r="CN241" s="193"/>
      <c r="CO241" s="193"/>
      <c r="CP241" s="193"/>
      <c r="CQ241" s="193"/>
      <c r="CR241" s="193"/>
      <c r="CS241" s="193"/>
      <c r="CT241" s="193"/>
      <c r="CU241" s="193"/>
      <c r="CV241" s="193"/>
      <c r="CW241" s="193"/>
      <c r="CX241" s="194"/>
      <c r="CY241" s="192"/>
      <c r="CZ241" s="193"/>
      <c r="DA241" s="193"/>
      <c r="DB241" s="193"/>
      <c r="DC241" s="193"/>
      <c r="DD241" s="193"/>
      <c r="DE241" s="193"/>
      <c r="DF241" s="193"/>
      <c r="DG241" s="193"/>
      <c r="DH241" s="193"/>
      <c r="DI241" s="193"/>
      <c r="DJ241" s="194"/>
    </row>
    <row r="242" spans="1:114" ht="14.25" hidden="1" customHeight="1" outlineLevel="1" x14ac:dyDescent="0.2">
      <c r="A242" s="119"/>
      <c r="B242" s="119"/>
      <c r="C242" s="119"/>
      <c r="N242" s="34"/>
      <c r="O242" s="16"/>
      <c r="P242" s="16"/>
      <c r="Q242" s="370"/>
      <c r="R242" s="370"/>
      <c r="S242" s="370"/>
      <c r="T242" s="370"/>
      <c r="U242" s="370"/>
      <c r="V242" s="370"/>
      <c r="W242" s="370"/>
      <c r="X242" s="370"/>
      <c r="Y242" s="370"/>
      <c r="Z242" s="370"/>
      <c r="AA242" s="370"/>
      <c r="AB242" s="370"/>
      <c r="AC242" s="370"/>
      <c r="AD242" s="370"/>
      <c r="AE242" s="370"/>
      <c r="AF242" s="370"/>
      <c r="AG242" s="370"/>
      <c r="AH242" s="370"/>
      <c r="AI242" s="370"/>
      <c r="AJ242" s="370"/>
      <c r="AK242" s="370"/>
      <c r="AL242" s="370"/>
      <c r="AM242" s="370"/>
      <c r="AN242" s="370"/>
      <c r="AO242" s="370"/>
      <c r="AP242" s="370"/>
      <c r="AQ242" s="370"/>
      <c r="AR242" s="370"/>
      <c r="AS242" s="370"/>
      <c r="AT242" s="370"/>
      <c r="AU242" s="370"/>
      <c r="AV242" s="370"/>
      <c r="AW242" s="370"/>
      <c r="AX242" s="370"/>
      <c r="AY242" s="370"/>
      <c r="AZ242" s="370"/>
      <c r="BA242" s="370"/>
      <c r="BB242" s="370"/>
      <c r="BC242" s="370"/>
      <c r="BD242" s="370"/>
      <c r="BE242" s="370"/>
      <c r="BF242" s="370"/>
      <c r="BG242" s="370"/>
      <c r="BH242" s="371"/>
      <c r="BI242" s="380" t="s">
        <v>16</v>
      </c>
      <c r="BJ242" s="381"/>
      <c r="BK242" s="381"/>
      <c r="BL242" s="381"/>
      <c r="BM242" s="381"/>
      <c r="BN242" s="382"/>
      <c r="BO242" s="177" t="str">
        <f>IFERROR(VLOOKUP(BO240,STAKEHOLDERS[],2,0),"Área")</f>
        <v>Área</v>
      </c>
      <c r="BP242" s="178"/>
      <c r="BQ242" s="178"/>
      <c r="BR242" s="178"/>
      <c r="BS242" s="178"/>
      <c r="BT242" s="178"/>
      <c r="BU242" s="178"/>
      <c r="BV242" s="178"/>
      <c r="BW242" s="178"/>
      <c r="BX242" s="178"/>
      <c r="BY242" s="178"/>
      <c r="BZ242" s="179"/>
      <c r="CA242" s="177" t="str">
        <f>IFERROR(VLOOKUP(CA240,STAKEHOLDERS[],2,0),"Área")</f>
        <v>Área</v>
      </c>
      <c r="CB242" s="178"/>
      <c r="CC242" s="178"/>
      <c r="CD242" s="178"/>
      <c r="CE242" s="178"/>
      <c r="CF242" s="178"/>
      <c r="CG242" s="178"/>
      <c r="CH242" s="178"/>
      <c r="CI242" s="178"/>
      <c r="CJ242" s="178"/>
      <c r="CK242" s="178"/>
      <c r="CL242" s="179"/>
      <c r="CM242" s="177" t="str">
        <f>IFERROR(VLOOKUP(CM240,STAKEHOLDERS[],2,0),"Área")</f>
        <v>Área</v>
      </c>
      <c r="CN242" s="178"/>
      <c r="CO242" s="178"/>
      <c r="CP242" s="178"/>
      <c r="CQ242" s="178"/>
      <c r="CR242" s="178"/>
      <c r="CS242" s="178"/>
      <c r="CT242" s="178"/>
      <c r="CU242" s="178"/>
      <c r="CV242" s="178"/>
      <c r="CW242" s="178"/>
      <c r="CX242" s="179"/>
      <c r="CY242" s="177" t="str">
        <f>IFERROR(VLOOKUP(CY240,STAKEHOLDERS[],2,0),"Área")</f>
        <v>Área</v>
      </c>
      <c r="CZ242" s="178"/>
      <c r="DA242" s="178"/>
      <c r="DB242" s="178"/>
      <c r="DC242" s="178"/>
      <c r="DD242" s="178"/>
      <c r="DE242" s="178"/>
      <c r="DF242" s="178"/>
      <c r="DG242" s="178"/>
      <c r="DH242" s="178"/>
      <c r="DI242" s="178"/>
      <c r="DJ242" s="179"/>
    </row>
    <row r="243" spans="1:114" ht="14.25" hidden="1" customHeight="1" outlineLevel="1" thickBot="1" x14ac:dyDescent="0.25">
      <c r="A243" s="119"/>
      <c r="B243" s="119"/>
      <c r="C243" s="119"/>
      <c r="N243" s="37"/>
      <c r="O243" s="26"/>
      <c r="P243" s="26"/>
      <c r="Q243" s="372"/>
      <c r="R243" s="372"/>
      <c r="S243" s="372"/>
      <c r="T243" s="372"/>
      <c r="U243" s="372"/>
      <c r="V243" s="372"/>
      <c r="W243" s="372"/>
      <c r="X243" s="372"/>
      <c r="Y243" s="372"/>
      <c r="Z243" s="372"/>
      <c r="AA243" s="372"/>
      <c r="AB243" s="372"/>
      <c r="AC243" s="372"/>
      <c r="AD243" s="372"/>
      <c r="AE243" s="372"/>
      <c r="AF243" s="372"/>
      <c r="AG243" s="372"/>
      <c r="AH243" s="372"/>
      <c r="AI243" s="372"/>
      <c r="AJ243" s="372"/>
      <c r="AK243" s="372"/>
      <c r="AL243" s="372"/>
      <c r="AM243" s="372"/>
      <c r="AN243" s="372"/>
      <c r="AO243" s="372"/>
      <c r="AP243" s="372"/>
      <c r="AQ243" s="372"/>
      <c r="AR243" s="372"/>
      <c r="AS243" s="372"/>
      <c r="AT243" s="372"/>
      <c r="AU243" s="372"/>
      <c r="AV243" s="372"/>
      <c r="AW243" s="372"/>
      <c r="AX243" s="372"/>
      <c r="AY243" s="372"/>
      <c r="AZ243" s="372"/>
      <c r="BA243" s="372"/>
      <c r="BB243" s="372"/>
      <c r="BC243" s="372"/>
      <c r="BD243" s="372"/>
      <c r="BE243" s="372"/>
      <c r="BF243" s="372"/>
      <c r="BG243" s="372"/>
      <c r="BH243" s="373"/>
      <c r="BI243" s="398"/>
      <c r="BJ243" s="399"/>
      <c r="BK243" s="399"/>
      <c r="BL243" s="399"/>
      <c r="BM243" s="399"/>
      <c r="BN243" s="400"/>
      <c r="BO243" s="180"/>
      <c r="BP243" s="181"/>
      <c r="BQ243" s="181"/>
      <c r="BR243" s="181"/>
      <c r="BS243" s="181"/>
      <c r="BT243" s="181"/>
      <c r="BU243" s="181"/>
      <c r="BV243" s="181"/>
      <c r="BW243" s="181"/>
      <c r="BX243" s="181"/>
      <c r="BY243" s="181"/>
      <c r="BZ243" s="182"/>
      <c r="CA243" s="180"/>
      <c r="CB243" s="181"/>
      <c r="CC243" s="181"/>
      <c r="CD243" s="181"/>
      <c r="CE243" s="181"/>
      <c r="CF243" s="181"/>
      <c r="CG243" s="181"/>
      <c r="CH243" s="181"/>
      <c r="CI243" s="181"/>
      <c r="CJ243" s="181"/>
      <c r="CK243" s="181"/>
      <c r="CL243" s="182"/>
      <c r="CM243" s="180"/>
      <c r="CN243" s="181"/>
      <c r="CO243" s="181"/>
      <c r="CP243" s="181"/>
      <c r="CQ243" s="181"/>
      <c r="CR243" s="181"/>
      <c r="CS243" s="181"/>
      <c r="CT243" s="181"/>
      <c r="CU243" s="181"/>
      <c r="CV243" s="181"/>
      <c r="CW243" s="181"/>
      <c r="CX243" s="182"/>
      <c r="CY243" s="180"/>
      <c r="CZ243" s="181"/>
      <c r="DA243" s="181"/>
      <c r="DB243" s="181"/>
      <c r="DC243" s="181"/>
      <c r="DD243" s="181"/>
      <c r="DE243" s="181"/>
      <c r="DF243" s="181"/>
      <c r="DG243" s="181"/>
      <c r="DH243" s="181"/>
      <c r="DI243" s="181"/>
      <c r="DJ243" s="182"/>
    </row>
    <row r="244" spans="1:114" ht="14.25" hidden="1" customHeight="1" outlineLevel="1" thickTop="1" x14ac:dyDescent="0.2">
      <c r="A244" s="119"/>
      <c r="B244" s="119"/>
      <c r="C244" s="119"/>
      <c r="N244" s="392"/>
      <c r="O244" s="393"/>
      <c r="P244" s="396" t="s">
        <v>0</v>
      </c>
      <c r="Q244" s="368"/>
      <c r="R244" s="368"/>
      <c r="S244" s="368"/>
      <c r="T244" s="368"/>
      <c r="U244" s="368"/>
      <c r="V244" s="368"/>
      <c r="W244" s="368"/>
      <c r="X244" s="368"/>
      <c r="Y244" s="368"/>
      <c r="Z244" s="368"/>
      <c r="AA244" s="368"/>
      <c r="AB244" s="368"/>
      <c r="AC244" s="368"/>
      <c r="AD244" s="368"/>
      <c r="AE244" s="368"/>
      <c r="AF244" s="368"/>
      <c r="AG244" s="368"/>
      <c r="AH244" s="368"/>
      <c r="AI244" s="368"/>
      <c r="AJ244" s="368"/>
      <c r="AK244" s="368"/>
      <c r="AL244" s="368"/>
      <c r="AM244" s="368"/>
      <c r="AN244" s="368"/>
      <c r="AO244" s="368"/>
      <c r="AP244" s="368"/>
      <c r="AQ244" s="368"/>
      <c r="AR244" s="368"/>
      <c r="AS244" s="368"/>
      <c r="AT244" s="368"/>
      <c r="AU244" s="368"/>
      <c r="AV244" s="368"/>
      <c r="AW244" s="368"/>
      <c r="AX244" s="368"/>
      <c r="AY244" s="368"/>
      <c r="AZ244" s="368"/>
      <c r="BA244" s="368"/>
      <c r="BB244" s="368"/>
      <c r="BC244" s="368"/>
      <c r="BD244" s="368"/>
      <c r="BE244" s="368"/>
      <c r="BF244" s="368"/>
      <c r="BG244" s="368"/>
      <c r="BH244" s="369"/>
      <c r="BI244" s="386" t="s">
        <v>15</v>
      </c>
      <c r="BJ244" s="387"/>
      <c r="BK244" s="387"/>
      <c r="BL244" s="387"/>
      <c r="BM244" s="387"/>
      <c r="BN244" s="388"/>
      <c r="BO244" s="189" t="s">
        <v>13</v>
      </c>
      <c r="BP244" s="190"/>
      <c r="BQ244" s="190"/>
      <c r="BR244" s="190"/>
      <c r="BS244" s="190"/>
      <c r="BT244" s="190"/>
      <c r="BU244" s="190"/>
      <c r="BV244" s="190"/>
      <c r="BW244" s="190"/>
      <c r="BX244" s="190"/>
      <c r="BY244" s="190"/>
      <c r="BZ244" s="191"/>
      <c r="CA244" s="189" t="s">
        <v>13</v>
      </c>
      <c r="CB244" s="190"/>
      <c r="CC244" s="190"/>
      <c r="CD244" s="190"/>
      <c r="CE244" s="190"/>
      <c r="CF244" s="190"/>
      <c r="CG244" s="190"/>
      <c r="CH244" s="190"/>
      <c r="CI244" s="190"/>
      <c r="CJ244" s="190"/>
      <c r="CK244" s="190"/>
      <c r="CL244" s="191"/>
      <c r="CM244" s="189" t="s">
        <v>13</v>
      </c>
      <c r="CN244" s="190"/>
      <c r="CO244" s="190"/>
      <c r="CP244" s="190"/>
      <c r="CQ244" s="190"/>
      <c r="CR244" s="190"/>
      <c r="CS244" s="190"/>
      <c r="CT244" s="190"/>
      <c r="CU244" s="190"/>
      <c r="CV244" s="190"/>
      <c r="CW244" s="190"/>
      <c r="CX244" s="191"/>
      <c r="CY244" s="189" t="s">
        <v>13</v>
      </c>
      <c r="CZ244" s="190"/>
      <c r="DA244" s="190"/>
      <c r="DB244" s="190"/>
      <c r="DC244" s="190"/>
      <c r="DD244" s="190"/>
      <c r="DE244" s="190"/>
      <c r="DF244" s="190"/>
      <c r="DG244" s="190"/>
      <c r="DH244" s="190"/>
      <c r="DI244" s="190"/>
      <c r="DJ244" s="191"/>
    </row>
    <row r="245" spans="1:114" ht="14.25" hidden="1" customHeight="1" outlineLevel="1" x14ac:dyDescent="0.2">
      <c r="A245" s="119"/>
      <c r="B245" s="119"/>
      <c r="C245" s="119"/>
      <c r="N245" s="394"/>
      <c r="O245" s="395"/>
      <c r="P245" s="397"/>
      <c r="Q245" s="370"/>
      <c r="R245" s="370"/>
      <c r="S245" s="370"/>
      <c r="T245" s="370"/>
      <c r="U245" s="370"/>
      <c r="V245" s="370"/>
      <c r="W245" s="370"/>
      <c r="X245" s="370"/>
      <c r="Y245" s="370"/>
      <c r="Z245" s="370"/>
      <c r="AA245" s="370"/>
      <c r="AB245" s="370"/>
      <c r="AC245" s="370"/>
      <c r="AD245" s="370"/>
      <c r="AE245" s="370"/>
      <c r="AF245" s="370"/>
      <c r="AG245" s="370"/>
      <c r="AH245" s="370"/>
      <c r="AI245" s="370"/>
      <c r="AJ245" s="370"/>
      <c r="AK245" s="370"/>
      <c r="AL245" s="370"/>
      <c r="AM245" s="370"/>
      <c r="AN245" s="370"/>
      <c r="AO245" s="370"/>
      <c r="AP245" s="370"/>
      <c r="AQ245" s="370"/>
      <c r="AR245" s="370"/>
      <c r="AS245" s="370"/>
      <c r="AT245" s="370"/>
      <c r="AU245" s="370"/>
      <c r="AV245" s="370"/>
      <c r="AW245" s="370"/>
      <c r="AX245" s="370"/>
      <c r="AY245" s="370"/>
      <c r="AZ245" s="370"/>
      <c r="BA245" s="370"/>
      <c r="BB245" s="370"/>
      <c r="BC245" s="370"/>
      <c r="BD245" s="370"/>
      <c r="BE245" s="370"/>
      <c r="BF245" s="370"/>
      <c r="BG245" s="370"/>
      <c r="BH245" s="371"/>
      <c r="BI245" s="389"/>
      <c r="BJ245" s="390"/>
      <c r="BK245" s="390"/>
      <c r="BL245" s="390"/>
      <c r="BM245" s="390"/>
      <c r="BN245" s="391"/>
      <c r="BO245" s="192"/>
      <c r="BP245" s="193"/>
      <c r="BQ245" s="193"/>
      <c r="BR245" s="193"/>
      <c r="BS245" s="193"/>
      <c r="BT245" s="193"/>
      <c r="BU245" s="193"/>
      <c r="BV245" s="193"/>
      <c r="BW245" s="193"/>
      <c r="BX245" s="193"/>
      <c r="BY245" s="193"/>
      <c r="BZ245" s="194"/>
      <c r="CA245" s="192"/>
      <c r="CB245" s="193"/>
      <c r="CC245" s="193"/>
      <c r="CD245" s="193"/>
      <c r="CE245" s="193"/>
      <c r="CF245" s="193"/>
      <c r="CG245" s="193"/>
      <c r="CH245" s="193"/>
      <c r="CI245" s="193"/>
      <c r="CJ245" s="193"/>
      <c r="CK245" s="193"/>
      <c r="CL245" s="194"/>
      <c r="CM245" s="192"/>
      <c r="CN245" s="193"/>
      <c r="CO245" s="193"/>
      <c r="CP245" s="193"/>
      <c r="CQ245" s="193"/>
      <c r="CR245" s="193"/>
      <c r="CS245" s="193"/>
      <c r="CT245" s="193"/>
      <c r="CU245" s="193"/>
      <c r="CV245" s="193"/>
      <c r="CW245" s="193"/>
      <c r="CX245" s="194"/>
      <c r="CY245" s="192"/>
      <c r="CZ245" s="193"/>
      <c r="DA245" s="193"/>
      <c r="DB245" s="193"/>
      <c r="DC245" s="193"/>
      <c r="DD245" s="193"/>
      <c r="DE245" s="193"/>
      <c r="DF245" s="193"/>
      <c r="DG245" s="193"/>
      <c r="DH245" s="193"/>
      <c r="DI245" s="193"/>
      <c r="DJ245" s="194"/>
    </row>
    <row r="246" spans="1:114" ht="14.25" hidden="1" customHeight="1" outlineLevel="1" x14ac:dyDescent="0.2">
      <c r="A246" s="119"/>
      <c r="B246" s="119"/>
      <c r="C246" s="119"/>
      <c r="N246" s="34"/>
      <c r="O246" s="16"/>
      <c r="P246" s="16"/>
      <c r="Q246" s="370"/>
      <c r="R246" s="370"/>
      <c r="S246" s="370"/>
      <c r="T246" s="370"/>
      <c r="U246" s="370"/>
      <c r="V246" s="370"/>
      <c r="W246" s="370"/>
      <c r="X246" s="370"/>
      <c r="Y246" s="370"/>
      <c r="Z246" s="370"/>
      <c r="AA246" s="370"/>
      <c r="AB246" s="370"/>
      <c r="AC246" s="370"/>
      <c r="AD246" s="370"/>
      <c r="AE246" s="370"/>
      <c r="AF246" s="370"/>
      <c r="AG246" s="370"/>
      <c r="AH246" s="370"/>
      <c r="AI246" s="370"/>
      <c r="AJ246" s="370"/>
      <c r="AK246" s="370"/>
      <c r="AL246" s="370"/>
      <c r="AM246" s="370"/>
      <c r="AN246" s="370"/>
      <c r="AO246" s="370"/>
      <c r="AP246" s="370"/>
      <c r="AQ246" s="370"/>
      <c r="AR246" s="370"/>
      <c r="AS246" s="370"/>
      <c r="AT246" s="370"/>
      <c r="AU246" s="370"/>
      <c r="AV246" s="370"/>
      <c r="AW246" s="370"/>
      <c r="AX246" s="370"/>
      <c r="AY246" s="370"/>
      <c r="AZ246" s="370"/>
      <c r="BA246" s="370"/>
      <c r="BB246" s="370"/>
      <c r="BC246" s="370"/>
      <c r="BD246" s="370"/>
      <c r="BE246" s="370"/>
      <c r="BF246" s="370"/>
      <c r="BG246" s="370"/>
      <c r="BH246" s="371"/>
      <c r="BI246" s="380" t="s">
        <v>16</v>
      </c>
      <c r="BJ246" s="381"/>
      <c r="BK246" s="381"/>
      <c r="BL246" s="381"/>
      <c r="BM246" s="381"/>
      <c r="BN246" s="382"/>
      <c r="BO246" s="177" t="str">
        <f>IFERROR(VLOOKUP(BO244,STAKEHOLDERS[],2,0),"Área")</f>
        <v>Área</v>
      </c>
      <c r="BP246" s="178"/>
      <c r="BQ246" s="178"/>
      <c r="BR246" s="178"/>
      <c r="BS246" s="178"/>
      <c r="BT246" s="178"/>
      <c r="BU246" s="178"/>
      <c r="BV246" s="178"/>
      <c r="BW246" s="178"/>
      <c r="BX246" s="178"/>
      <c r="BY246" s="178"/>
      <c r="BZ246" s="179"/>
      <c r="CA246" s="177" t="str">
        <f>IFERROR(VLOOKUP(CA244,STAKEHOLDERS[],2,0),"Área")</f>
        <v>Área</v>
      </c>
      <c r="CB246" s="178"/>
      <c r="CC246" s="178"/>
      <c r="CD246" s="178"/>
      <c r="CE246" s="178"/>
      <c r="CF246" s="178"/>
      <c r="CG246" s="178"/>
      <c r="CH246" s="178"/>
      <c r="CI246" s="178"/>
      <c r="CJ246" s="178"/>
      <c r="CK246" s="178"/>
      <c r="CL246" s="179"/>
      <c r="CM246" s="177" t="str">
        <f>IFERROR(VLOOKUP(CM244,STAKEHOLDERS[],2,0),"Área")</f>
        <v>Área</v>
      </c>
      <c r="CN246" s="178"/>
      <c r="CO246" s="178"/>
      <c r="CP246" s="178"/>
      <c r="CQ246" s="178"/>
      <c r="CR246" s="178"/>
      <c r="CS246" s="178"/>
      <c r="CT246" s="178"/>
      <c r="CU246" s="178"/>
      <c r="CV246" s="178"/>
      <c r="CW246" s="178"/>
      <c r="CX246" s="179"/>
      <c r="CY246" s="177" t="str">
        <f>IFERROR(VLOOKUP(CY244,STAKEHOLDERS[],2,0),"Área")</f>
        <v>Área</v>
      </c>
      <c r="CZ246" s="178"/>
      <c r="DA246" s="178"/>
      <c r="DB246" s="178"/>
      <c r="DC246" s="178"/>
      <c r="DD246" s="178"/>
      <c r="DE246" s="178"/>
      <c r="DF246" s="178"/>
      <c r="DG246" s="178"/>
      <c r="DH246" s="178"/>
      <c r="DI246" s="178"/>
      <c r="DJ246" s="179"/>
    </row>
    <row r="247" spans="1:114" ht="14.25" hidden="1" customHeight="1" outlineLevel="1" thickBot="1" x14ac:dyDescent="0.25">
      <c r="A247" s="119"/>
      <c r="B247" s="119"/>
      <c r="C247" s="119"/>
      <c r="N247" s="37"/>
      <c r="O247" s="26"/>
      <c r="P247" s="26"/>
      <c r="Q247" s="372"/>
      <c r="R247" s="372"/>
      <c r="S247" s="372"/>
      <c r="T247" s="372"/>
      <c r="U247" s="372"/>
      <c r="V247" s="372"/>
      <c r="W247" s="372"/>
      <c r="X247" s="372"/>
      <c r="Y247" s="372"/>
      <c r="Z247" s="372"/>
      <c r="AA247" s="372"/>
      <c r="AB247" s="372"/>
      <c r="AC247" s="372"/>
      <c r="AD247" s="372"/>
      <c r="AE247" s="372"/>
      <c r="AF247" s="372"/>
      <c r="AG247" s="372"/>
      <c r="AH247" s="372"/>
      <c r="AI247" s="372"/>
      <c r="AJ247" s="372"/>
      <c r="AK247" s="372"/>
      <c r="AL247" s="372"/>
      <c r="AM247" s="372"/>
      <c r="AN247" s="372"/>
      <c r="AO247" s="372"/>
      <c r="AP247" s="372"/>
      <c r="AQ247" s="372"/>
      <c r="AR247" s="372"/>
      <c r="AS247" s="372"/>
      <c r="AT247" s="372"/>
      <c r="AU247" s="372"/>
      <c r="AV247" s="372"/>
      <c r="AW247" s="372"/>
      <c r="AX247" s="372"/>
      <c r="AY247" s="372"/>
      <c r="AZ247" s="372"/>
      <c r="BA247" s="372"/>
      <c r="BB247" s="372"/>
      <c r="BC247" s="372"/>
      <c r="BD247" s="372"/>
      <c r="BE247" s="372"/>
      <c r="BF247" s="372"/>
      <c r="BG247" s="372"/>
      <c r="BH247" s="373"/>
      <c r="BI247" s="398"/>
      <c r="BJ247" s="399"/>
      <c r="BK247" s="399"/>
      <c r="BL247" s="399"/>
      <c r="BM247" s="399"/>
      <c r="BN247" s="400"/>
      <c r="BO247" s="180"/>
      <c r="BP247" s="181"/>
      <c r="BQ247" s="181"/>
      <c r="BR247" s="181"/>
      <c r="BS247" s="181"/>
      <c r="BT247" s="181"/>
      <c r="BU247" s="181"/>
      <c r="BV247" s="181"/>
      <c r="BW247" s="181"/>
      <c r="BX247" s="181"/>
      <c r="BY247" s="181"/>
      <c r="BZ247" s="182"/>
      <c r="CA247" s="180"/>
      <c r="CB247" s="181"/>
      <c r="CC247" s="181"/>
      <c r="CD247" s="181"/>
      <c r="CE247" s="181"/>
      <c r="CF247" s="181"/>
      <c r="CG247" s="181"/>
      <c r="CH247" s="181"/>
      <c r="CI247" s="181"/>
      <c r="CJ247" s="181"/>
      <c r="CK247" s="181"/>
      <c r="CL247" s="182"/>
      <c r="CM247" s="180"/>
      <c r="CN247" s="181"/>
      <c r="CO247" s="181"/>
      <c r="CP247" s="181"/>
      <c r="CQ247" s="181"/>
      <c r="CR247" s="181"/>
      <c r="CS247" s="181"/>
      <c r="CT247" s="181"/>
      <c r="CU247" s="181"/>
      <c r="CV247" s="181"/>
      <c r="CW247" s="181"/>
      <c r="CX247" s="182"/>
      <c r="CY247" s="180"/>
      <c r="CZ247" s="181"/>
      <c r="DA247" s="181"/>
      <c r="DB247" s="181"/>
      <c r="DC247" s="181"/>
      <c r="DD247" s="181"/>
      <c r="DE247" s="181"/>
      <c r="DF247" s="181"/>
      <c r="DG247" s="181"/>
      <c r="DH247" s="181"/>
      <c r="DI247" s="181"/>
      <c r="DJ247" s="182"/>
    </row>
    <row r="248" spans="1:114" ht="14.25" hidden="1" customHeight="1" outlineLevel="1" thickTop="1" x14ac:dyDescent="0.2">
      <c r="A248" s="119"/>
      <c r="B248" s="119"/>
      <c r="C248" s="119"/>
      <c r="N248" s="392"/>
      <c r="O248" s="393"/>
      <c r="P248" s="396" t="s">
        <v>0</v>
      </c>
      <c r="Q248" s="368"/>
      <c r="R248" s="368"/>
      <c r="S248" s="368"/>
      <c r="T248" s="368"/>
      <c r="U248" s="368"/>
      <c r="V248" s="368"/>
      <c r="W248" s="368"/>
      <c r="X248" s="368"/>
      <c r="Y248" s="368"/>
      <c r="Z248" s="368"/>
      <c r="AA248" s="368"/>
      <c r="AB248" s="368"/>
      <c r="AC248" s="368"/>
      <c r="AD248" s="368"/>
      <c r="AE248" s="368"/>
      <c r="AF248" s="368"/>
      <c r="AG248" s="368"/>
      <c r="AH248" s="368"/>
      <c r="AI248" s="368"/>
      <c r="AJ248" s="368"/>
      <c r="AK248" s="368"/>
      <c r="AL248" s="368"/>
      <c r="AM248" s="368"/>
      <c r="AN248" s="368"/>
      <c r="AO248" s="368"/>
      <c r="AP248" s="368"/>
      <c r="AQ248" s="368"/>
      <c r="AR248" s="368"/>
      <c r="AS248" s="368"/>
      <c r="AT248" s="368"/>
      <c r="AU248" s="368"/>
      <c r="AV248" s="368"/>
      <c r="AW248" s="368"/>
      <c r="AX248" s="368"/>
      <c r="AY248" s="368"/>
      <c r="AZ248" s="368"/>
      <c r="BA248" s="368"/>
      <c r="BB248" s="368"/>
      <c r="BC248" s="368"/>
      <c r="BD248" s="368"/>
      <c r="BE248" s="368"/>
      <c r="BF248" s="368"/>
      <c r="BG248" s="368"/>
      <c r="BH248" s="369"/>
      <c r="BI248" s="386" t="s">
        <v>15</v>
      </c>
      <c r="BJ248" s="387"/>
      <c r="BK248" s="387"/>
      <c r="BL248" s="387"/>
      <c r="BM248" s="387"/>
      <c r="BN248" s="388"/>
      <c r="BO248" s="189" t="s">
        <v>13</v>
      </c>
      <c r="BP248" s="190"/>
      <c r="BQ248" s="190"/>
      <c r="BR248" s="190"/>
      <c r="BS248" s="190"/>
      <c r="BT248" s="190"/>
      <c r="BU248" s="190"/>
      <c r="BV248" s="190"/>
      <c r="BW248" s="190"/>
      <c r="BX248" s="190"/>
      <c r="BY248" s="190"/>
      <c r="BZ248" s="191"/>
      <c r="CA248" s="189" t="s">
        <v>13</v>
      </c>
      <c r="CB248" s="190"/>
      <c r="CC248" s="190"/>
      <c r="CD248" s="190"/>
      <c r="CE248" s="190"/>
      <c r="CF248" s="190"/>
      <c r="CG248" s="190"/>
      <c r="CH248" s="190"/>
      <c r="CI248" s="190"/>
      <c r="CJ248" s="190"/>
      <c r="CK248" s="190"/>
      <c r="CL248" s="191"/>
      <c r="CM248" s="189" t="s">
        <v>13</v>
      </c>
      <c r="CN248" s="190"/>
      <c r="CO248" s="190"/>
      <c r="CP248" s="190"/>
      <c r="CQ248" s="190"/>
      <c r="CR248" s="190"/>
      <c r="CS248" s="190"/>
      <c r="CT248" s="190"/>
      <c r="CU248" s="190"/>
      <c r="CV248" s="190"/>
      <c r="CW248" s="190"/>
      <c r="CX248" s="191"/>
      <c r="CY248" s="189" t="s">
        <v>13</v>
      </c>
      <c r="CZ248" s="190"/>
      <c r="DA248" s="190"/>
      <c r="DB248" s="190"/>
      <c r="DC248" s="190"/>
      <c r="DD248" s="190"/>
      <c r="DE248" s="190"/>
      <c r="DF248" s="190"/>
      <c r="DG248" s="190"/>
      <c r="DH248" s="190"/>
      <c r="DI248" s="190"/>
      <c r="DJ248" s="191"/>
    </row>
    <row r="249" spans="1:114" ht="14.25" hidden="1" customHeight="1" outlineLevel="1" x14ac:dyDescent="0.2">
      <c r="A249" s="119"/>
      <c r="B249" s="119"/>
      <c r="C249" s="119"/>
      <c r="N249" s="394"/>
      <c r="O249" s="395"/>
      <c r="P249" s="397"/>
      <c r="Q249" s="370"/>
      <c r="R249" s="370"/>
      <c r="S249" s="370"/>
      <c r="T249" s="370"/>
      <c r="U249" s="370"/>
      <c r="V249" s="370"/>
      <c r="W249" s="370"/>
      <c r="X249" s="370"/>
      <c r="Y249" s="370"/>
      <c r="Z249" s="370"/>
      <c r="AA249" s="370"/>
      <c r="AB249" s="370"/>
      <c r="AC249" s="370"/>
      <c r="AD249" s="370"/>
      <c r="AE249" s="370"/>
      <c r="AF249" s="370"/>
      <c r="AG249" s="370"/>
      <c r="AH249" s="370"/>
      <c r="AI249" s="370"/>
      <c r="AJ249" s="370"/>
      <c r="AK249" s="370"/>
      <c r="AL249" s="370"/>
      <c r="AM249" s="370"/>
      <c r="AN249" s="370"/>
      <c r="AO249" s="370"/>
      <c r="AP249" s="370"/>
      <c r="AQ249" s="370"/>
      <c r="AR249" s="370"/>
      <c r="AS249" s="370"/>
      <c r="AT249" s="370"/>
      <c r="AU249" s="370"/>
      <c r="AV249" s="370"/>
      <c r="AW249" s="370"/>
      <c r="AX249" s="370"/>
      <c r="AY249" s="370"/>
      <c r="AZ249" s="370"/>
      <c r="BA249" s="370"/>
      <c r="BB249" s="370"/>
      <c r="BC249" s="370"/>
      <c r="BD249" s="370"/>
      <c r="BE249" s="370"/>
      <c r="BF249" s="370"/>
      <c r="BG249" s="370"/>
      <c r="BH249" s="371"/>
      <c r="BI249" s="389"/>
      <c r="BJ249" s="390"/>
      <c r="BK249" s="390"/>
      <c r="BL249" s="390"/>
      <c r="BM249" s="390"/>
      <c r="BN249" s="391"/>
      <c r="BO249" s="192"/>
      <c r="BP249" s="193"/>
      <c r="BQ249" s="193"/>
      <c r="BR249" s="193"/>
      <c r="BS249" s="193"/>
      <c r="BT249" s="193"/>
      <c r="BU249" s="193"/>
      <c r="BV249" s="193"/>
      <c r="BW249" s="193"/>
      <c r="BX249" s="193"/>
      <c r="BY249" s="193"/>
      <c r="BZ249" s="194"/>
      <c r="CA249" s="192"/>
      <c r="CB249" s="193"/>
      <c r="CC249" s="193"/>
      <c r="CD249" s="193"/>
      <c r="CE249" s="193"/>
      <c r="CF249" s="193"/>
      <c r="CG249" s="193"/>
      <c r="CH249" s="193"/>
      <c r="CI249" s="193"/>
      <c r="CJ249" s="193"/>
      <c r="CK249" s="193"/>
      <c r="CL249" s="194"/>
      <c r="CM249" s="192"/>
      <c r="CN249" s="193"/>
      <c r="CO249" s="193"/>
      <c r="CP249" s="193"/>
      <c r="CQ249" s="193"/>
      <c r="CR249" s="193"/>
      <c r="CS249" s="193"/>
      <c r="CT249" s="193"/>
      <c r="CU249" s="193"/>
      <c r="CV249" s="193"/>
      <c r="CW249" s="193"/>
      <c r="CX249" s="194"/>
      <c r="CY249" s="192"/>
      <c r="CZ249" s="193"/>
      <c r="DA249" s="193"/>
      <c r="DB249" s="193"/>
      <c r="DC249" s="193"/>
      <c r="DD249" s="193"/>
      <c r="DE249" s="193"/>
      <c r="DF249" s="193"/>
      <c r="DG249" s="193"/>
      <c r="DH249" s="193"/>
      <c r="DI249" s="193"/>
      <c r="DJ249" s="194"/>
    </row>
    <row r="250" spans="1:114" ht="14.25" hidden="1" customHeight="1" outlineLevel="1" x14ac:dyDescent="0.2">
      <c r="A250" s="119"/>
      <c r="B250" s="119"/>
      <c r="C250" s="119"/>
      <c r="N250" s="34"/>
      <c r="O250" s="16"/>
      <c r="P250" s="16"/>
      <c r="Q250" s="370"/>
      <c r="R250" s="370"/>
      <c r="S250" s="370"/>
      <c r="T250" s="370"/>
      <c r="U250" s="370"/>
      <c r="V250" s="370"/>
      <c r="W250" s="370"/>
      <c r="X250" s="370"/>
      <c r="Y250" s="370"/>
      <c r="Z250" s="370"/>
      <c r="AA250" s="370"/>
      <c r="AB250" s="370"/>
      <c r="AC250" s="370"/>
      <c r="AD250" s="370"/>
      <c r="AE250" s="370"/>
      <c r="AF250" s="370"/>
      <c r="AG250" s="370"/>
      <c r="AH250" s="370"/>
      <c r="AI250" s="370"/>
      <c r="AJ250" s="370"/>
      <c r="AK250" s="370"/>
      <c r="AL250" s="370"/>
      <c r="AM250" s="370"/>
      <c r="AN250" s="370"/>
      <c r="AO250" s="370"/>
      <c r="AP250" s="370"/>
      <c r="AQ250" s="370"/>
      <c r="AR250" s="370"/>
      <c r="AS250" s="370"/>
      <c r="AT250" s="370"/>
      <c r="AU250" s="370"/>
      <c r="AV250" s="370"/>
      <c r="AW250" s="370"/>
      <c r="AX250" s="370"/>
      <c r="AY250" s="370"/>
      <c r="AZ250" s="370"/>
      <c r="BA250" s="370"/>
      <c r="BB250" s="370"/>
      <c r="BC250" s="370"/>
      <c r="BD250" s="370"/>
      <c r="BE250" s="370"/>
      <c r="BF250" s="370"/>
      <c r="BG250" s="370"/>
      <c r="BH250" s="371"/>
      <c r="BI250" s="380" t="s">
        <v>16</v>
      </c>
      <c r="BJ250" s="381"/>
      <c r="BK250" s="381"/>
      <c r="BL250" s="381"/>
      <c r="BM250" s="381"/>
      <c r="BN250" s="382"/>
      <c r="BO250" s="177" t="str">
        <f>IFERROR(VLOOKUP(BO248,STAKEHOLDERS[],2,0),"Área")</f>
        <v>Área</v>
      </c>
      <c r="BP250" s="178"/>
      <c r="BQ250" s="178"/>
      <c r="BR250" s="178"/>
      <c r="BS250" s="178"/>
      <c r="BT250" s="178"/>
      <c r="BU250" s="178"/>
      <c r="BV250" s="178"/>
      <c r="BW250" s="178"/>
      <c r="BX250" s="178"/>
      <c r="BY250" s="178"/>
      <c r="BZ250" s="179"/>
      <c r="CA250" s="177" t="str">
        <f>IFERROR(VLOOKUP(CA248,STAKEHOLDERS[],2,0),"Área")</f>
        <v>Área</v>
      </c>
      <c r="CB250" s="178"/>
      <c r="CC250" s="178"/>
      <c r="CD250" s="178"/>
      <c r="CE250" s="178"/>
      <c r="CF250" s="178"/>
      <c r="CG250" s="178"/>
      <c r="CH250" s="178"/>
      <c r="CI250" s="178"/>
      <c r="CJ250" s="178"/>
      <c r="CK250" s="178"/>
      <c r="CL250" s="179"/>
      <c r="CM250" s="177" t="str">
        <f>IFERROR(VLOOKUP(CM248,STAKEHOLDERS[],2,0),"Área")</f>
        <v>Área</v>
      </c>
      <c r="CN250" s="178"/>
      <c r="CO250" s="178"/>
      <c r="CP250" s="178"/>
      <c r="CQ250" s="178"/>
      <c r="CR250" s="178"/>
      <c r="CS250" s="178"/>
      <c r="CT250" s="178"/>
      <c r="CU250" s="178"/>
      <c r="CV250" s="178"/>
      <c r="CW250" s="178"/>
      <c r="CX250" s="179"/>
      <c r="CY250" s="177" t="str">
        <f>IFERROR(VLOOKUP(CY248,STAKEHOLDERS[],2,0),"Área")</f>
        <v>Área</v>
      </c>
      <c r="CZ250" s="178"/>
      <c r="DA250" s="178"/>
      <c r="DB250" s="178"/>
      <c r="DC250" s="178"/>
      <c r="DD250" s="178"/>
      <c r="DE250" s="178"/>
      <c r="DF250" s="178"/>
      <c r="DG250" s="178"/>
      <c r="DH250" s="178"/>
      <c r="DI250" s="178"/>
      <c r="DJ250" s="179"/>
    </row>
    <row r="251" spans="1:114" ht="14.25" hidden="1" customHeight="1" outlineLevel="1" thickBot="1" x14ac:dyDescent="0.25">
      <c r="A251" s="119"/>
      <c r="B251" s="119"/>
      <c r="C251" s="119"/>
      <c r="N251" s="37"/>
      <c r="O251" s="26"/>
      <c r="P251" s="26"/>
      <c r="Q251" s="372"/>
      <c r="R251" s="372"/>
      <c r="S251" s="372"/>
      <c r="T251" s="372"/>
      <c r="U251" s="372"/>
      <c r="V251" s="372"/>
      <c r="W251" s="372"/>
      <c r="X251" s="372"/>
      <c r="Y251" s="372"/>
      <c r="Z251" s="372"/>
      <c r="AA251" s="372"/>
      <c r="AB251" s="372"/>
      <c r="AC251" s="372"/>
      <c r="AD251" s="372"/>
      <c r="AE251" s="372"/>
      <c r="AF251" s="372"/>
      <c r="AG251" s="372"/>
      <c r="AH251" s="372"/>
      <c r="AI251" s="372"/>
      <c r="AJ251" s="372"/>
      <c r="AK251" s="372"/>
      <c r="AL251" s="372"/>
      <c r="AM251" s="372"/>
      <c r="AN251" s="372"/>
      <c r="AO251" s="372"/>
      <c r="AP251" s="372"/>
      <c r="AQ251" s="372"/>
      <c r="AR251" s="372"/>
      <c r="AS251" s="372"/>
      <c r="AT251" s="372"/>
      <c r="AU251" s="372"/>
      <c r="AV251" s="372"/>
      <c r="AW251" s="372"/>
      <c r="AX251" s="372"/>
      <c r="AY251" s="372"/>
      <c r="AZ251" s="372"/>
      <c r="BA251" s="372"/>
      <c r="BB251" s="372"/>
      <c r="BC251" s="372"/>
      <c r="BD251" s="372"/>
      <c r="BE251" s="372"/>
      <c r="BF251" s="372"/>
      <c r="BG251" s="372"/>
      <c r="BH251" s="373"/>
      <c r="BI251" s="398"/>
      <c r="BJ251" s="399"/>
      <c r="BK251" s="399"/>
      <c r="BL251" s="399"/>
      <c r="BM251" s="399"/>
      <c r="BN251" s="400"/>
      <c r="BO251" s="180"/>
      <c r="BP251" s="181"/>
      <c r="BQ251" s="181"/>
      <c r="BR251" s="181"/>
      <c r="BS251" s="181"/>
      <c r="BT251" s="181"/>
      <c r="BU251" s="181"/>
      <c r="BV251" s="181"/>
      <c r="BW251" s="181"/>
      <c r="BX251" s="181"/>
      <c r="BY251" s="181"/>
      <c r="BZ251" s="182"/>
      <c r="CA251" s="180"/>
      <c r="CB251" s="181"/>
      <c r="CC251" s="181"/>
      <c r="CD251" s="181"/>
      <c r="CE251" s="181"/>
      <c r="CF251" s="181"/>
      <c r="CG251" s="181"/>
      <c r="CH251" s="181"/>
      <c r="CI251" s="181"/>
      <c r="CJ251" s="181"/>
      <c r="CK251" s="181"/>
      <c r="CL251" s="182"/>
      <c r="CM251" s="180"/>
      <c r="CN251" s="181"/>
      <c r="CO251" s="181"/>
      <c r="CP251" s="181"/>
      <c r="CQ251" s="181"/>
      <c r="CR251" s="181"/>
      <c r="CS251" s="181"/>
      <c r="CT251" s="181"/>
      <c r="CU251" s="181"/>
      <c r="CV251" s="181"/>
      <c r="CW251" s="181"/>
      <c r="CX251" s="182"/>
      <c r="CY251" s="180"/>
      <c r="CZ251" s="181"/>
      <c r="DA251" s="181"/>
      <c r="DB251" s="181"/>
      <c r="DC251" s="181"/>
      <c r="DD251" s="181"/>
      <c r="DE251" s="181"/>
      <c r="DF251" s="181"/>
      <c r="DG251" s="181"/>
      <c r="DH251" s="181"/>
      <c r="DI251" s="181"/>
      <c r="DJ251" s="182"/>
    </row>
    <row r="252" spans="1:114" ht="14.25" hidden="1" customHeight="1" outlineLevel="1" thickTop="1" x14ac:dyDescent="0.2">
      <c r="A252" s="119"/>
      <c r="B252" s="119"/>
      <c r="C252" s="119"/>
      <c r="N252" s="392"/>
      <c r="O252" s="393"/>
      <c r="P252" s="396" t="s">
        <v>0</v>
      </c>
      <c r="Q252" s="368"/>
      <c r="R252" s="368"/>
      <c r="S252" s="368"/>
      <c r="T252" s="368"/>
      <c r="U252" s="368"/>
      <c r="V252" s="368"/>
      <c r="W252" s="368"/>
      <c r="X252" s="368"/>
      <c r="Y252" s="368"/>
      <c r="Z252" s="368"/>
      <c r="AA252" s="368"/>
      <c r="AB252" s="368"/>
      <c r="AC252" s="368"/>
      <c r="AD252" s="368"/>
      <c r="AE252" s="368"/>
      <c r="AF252" s="368"/>
      <c r="AG252" s="368"/>
      <c r="AH252" s="368"/>
      <c r="AI252" s="368"/>
      <c r="AJ252" s="368"/>
      <c r="AK252" s="368"/>
      <c r="AL252" s="368"/>
      <c r="AM252" s="368"/>
      <c r="AN252" s="368"/>
      <c r="AO252" s="368"/>
      <c r="AP252" s="368"/>
      <c r="AQ252" s="368"/>
      <c r="AR252" s="368"/>
      <c r="AS252" s="368"/>
      <c r="AT252" s="368"/>
      <c r="AU252" s="368"/>
      <c r="AV252" s="368"/>
      <c r="AW252" s="368"/>
      <c r="AX252" s="368"/>
      <c r="AY252" s="368"/>
      <c r="AZ252" s="368"/>
      <c r="BA252" s="368"/>
      <c r="BB252" s="368"/>
      <c r="BC252" s="368"/>
      <c r="BD252" s="368"/>
      <c r="BE252" s="368"/>
      <c r="BF252" s="368"/>
      <c r="BG252" s="368"/>
      <c r="BH252" s="369"/>
      <c r="BI252" s="386" t="s">
        <v>15</v>
      </c>
      <c r="BJ252" s="387"/>
      <c r="BK252" s="387"/>
      <c r="BL252" s="387"/>
      <c r="BM252" s="387"/>
      <c r="BN252" s="388"/>
      <c r="BO252" s="189" t="s">
        <v>13</v>
      </c>
      <c r="BP252" s="190"/>
      <c r="BQ252" s="190"/>
      <c r="BR252" s="190"/>
      <c r="BS252" s="190"/>
      <c r="BT252" s="190"/>
      <c r="BU252" s="190"/>
      <c r="BV252" s="190"/>
      <c r="BW252" s="190"/>
      <c r="BX252" s="190"/>
      <c r="BY252" s="190"/>
      <c r="BZ252" s="191"/>
      <c r="CA252" s="189" t="s">
        <v>13</v>
      </c>
      <c r="CB252" s="190"/>
      <c r="CC252" s="190"/>
      <c r="CD252" s="190"/>
      <c r="CE252" s="190"/>
      <c r="CF252" s="190"/>
      <c r="CG252" s="190"/>
      <c r="CH252" s="190"/>
      <c r="CI252" s="190"/>
      <c r="CJ252" s="190"/>
      <c r="CK252" s="190"/>
      <c r="CL252" s="191"/>
      <c r="CM252" s="189" t="s">
        <v>13</v>
      </c>
      <c r="CN252" s="190"/>
      <c r="CO252" s="190"/>
      <c r="CP252" s="190"/>
      <c r="CQ252" s="190"/>
      <c r="CR252" s="190"/>
      <c r="CS252" s="190"/>
      <c r="CT252" s="190"/>
      <c r="CU252" s="190"/>
      <c r="CV252" s="190"/>
      <c r="CW252" s="190"/>
      <c r="CX252" s="191"/>
      <c r="CY252" s="189" t="s">
        <v>13</v>
      </c>
      <c r="CZ252" s="190"/>
      <c r="DA252" s="190"/>
      <c r="DB252" s="190"/>
      <c r="DC252" s="190"/>
      <c r="DD252" s="190"/>
      <c r="DE252" s="190"/>
      <c r="DF252" s="190"/>
      <c r="DG252" s="190"/>
      <c r="DH252" s="190"/>
      <c r="DI252" s="190"/>
      <c r="DJ252" s="191"/>
    </row>
    <row r="253" spans="1:114" ht="14.25" hidden="1" customHeight="1" outlineLevel="1" x14ac:dyDescent="0.2">
      <c r="A253" s="119"/>
      <c r="B253" s="119"/>
      <c r="C253" s="119"/>
      <c r="N253" s="394"/>
      <c r="O253" s="395"/>
      <c r="P253" s="397"/>
      <c r="Q253" s="370"/>
      <c r="R253" s="370"/>
      <c r="S253" s="370"/>
      <c r="T253" s="370"/>
      <c r="U253" s="370"/>
      <c r="V253" s="370"/>
      <c r="W253" s="370"/>
      <c r="X253" s="370"/>
      <c r="Y253" s="370"/>
      <c r="Z253" s="370"/>
      <c r="AA253" s="370"/>
      <c r="AB253" s="370"/>
      <c r="AC253" s="370"/>
      <c r="AD253" s="370"/>
      <c r="AE253" s="370"/>
      <c r="AF253" s="370"/>
      <c r="AG253" s="370"/>
      <c r="AH253" s="370"/>
      <c r="AI253" s="370"/>
      <c r="AJ253" s="370"/>
      <c r="AK253" s="370"/>
      <c r="AL253" s="370"/>
      <c r="AM253" s="370"/>
      <c r="AN253" s="370"/>
      <c r="AO253" s="370"/>
      <c r="AP253" s="370"/>
      <c r="AQ253" s="370"/>
      <c r="AR253" s="370"/>
      <c r="AS253" s="370"/>
      <c r="AT253" s="370"/>
      <c r="AU253" s="370"/>
      <c r="AV253" s="370"/>
      <c r="AW253" s="370"/>
      <c r="AX253" s="370"/>
      <c r="AY253" s="370"/>
      <c r="AZ253" s="370"/>
      <c r="BA253" s="370"/>
      <c r="BB253" s="370"/>
      <c r="BC253" s="370"/>
      <c r="BD253" s="370"/>
      <c r="BE253" s="370"/>
      <c r="BF253" s="370"/>
      <c r="BG253" s="370"/>
      <c r="BH253" s="371"/>
      <c r="BI253" s="389"/>
      <c r="BJ253" s="390"/>
      <c r="BK253" s="390"/>
      <c r="BL253" s="390"/>
      <c r="BM253" s="390"/>
      <c r="BN253" s="391"/>
      <c r="BO253" s="192"/>
      <c r="BP253" s="193"/>
      <c r="BQ253" s="193"/>
      <c r="BR253" s="193"/>
      <c r="BS253" s="193"/>
      <c r="BT253" s="193"/>
      <c r="BU253" s="193"/>
      <c r="BV253" s="193"/>
      <c r="BW253" s="193"/>
      <c r="BX253" s="193"/>
      <c r="BY253" s="193"/>
      <c r="BZ253" s="194"/>
      <c r="CA253" s="192"/>
      <c r="CB253" s="193"/>
      <c r="CC253" s="193"/>
      <c r="CD253" s="193"/>
      <c r="CE253" s="193"/>
      <c r="CF253" s="193"/>
      <c r="CG253" s="193"/>
      <c r="CH253" s="193"/>
      <c r="CI253" s="193"/>
      <c r="CJ253" s="193"/>
      <c r="CK253" s="193"/>
      <c r="CL253" s="194"/>
      <c r="CM253" s="192"/>
      <c r="CN253" s="193"/>
      <c r="CO253" s="193"/>
      <c r="CP253" s="193"/>
      <c r="CQ253" s="193"/>
      <c r="CR253" s="193"/>
      <c r="CS253" s="193"/>
      <c r="CT253" s="193"/>
      <c r="CU253" s="193"/>
      <c r="CV253" s="193"/>
      <c r="CW253" s="193"/>
      <c r="CX253" s="194"/>
      <c r="CY253" s="192"/>
      <c r="CZ253" s="193"/>
      <c r="DA253" s="193"/>
      <c r="DB253" s="193"/>
      <c r="DC253" s="193"/>
      <c r="DD253" s="193"/>
      <c r="DE253" s="193"/>
      <c r="DF253" s="193"/>
      <c r="DG253" s="193"/>
      <c r="DH253" s="193"/>
      <c r="DI253" s="193"/>
      <c r="DJ253" s="194"/>
    </row>
    <row r="254" spans="1:114" ht="14.25" hidden="1" customHeight="1" outlineLevel="1" x14ac:dyDescent="0.2">
      <c r="A254" s="119"/>
      <c r="B254" s="119"/>
      <c r="C254" s="119"/>
      <c r="N254" s="34"/>
      <c r="O254" s="16"/>
      <c r="P254" s="16"/>
      <c r="Q254" s="370"/>
      <c r="R254" s="370"/>
      <c r="S254" s="370"/>
      <c r="T254" s="370"/>
      <c r="U254" s="370"/>
      <c r="V254" s="370"/>
      <c r="W254" s="370"/>
      <c r="X254" s="370"/>
      <c r="Y254" s="370"/>
      <c r="Z254" s="370"/>
      <c r="AA254" s="370"/>
      <c r="AB254" s="370"/>
      <c r="AC254" s="370"/>
      <c r="AD254" s="370"/>
      <c r="AE254" s="370"/>
      <c r="AF254" s="370"/>
      <c r="AG254" s="370"/>
      <c r="AH254" s="370"/>
      <c r="AI254" s="370"/>
      <c r="AJ254" s="370"/>
      <c r="AK254" s="370"/>
      <c r="AL254" s="370"/>
      <c r="AM254" s="370"/>
      <c r="AN254" s="370"/>
      <c r="AO254" s="370"/>
      <c r="AP254" s="370"/>
      <c r="AQ254" s="370"/>
      <c r="AR254" s="370"/>
      <c r="AS254" s="370"/>
      <c r="AT254" s="370"/>
      <c r="AU254" s="370"/>
      <c r="AV254" s="370"/>
      <c r="AW254" s="370"/>
      <c r="AX254" s="370"/>
      <c r="AY254" s="370"/>
      <c r="AZ254" s="370"/>
      <c r="BA254" s="370"/>
      <c r="BB254" s="370"/>
      <c r="BC254" s="370"/>
      <c r="BD254" s="370"/>
      <c r="BE254" s="370"/>
      <c r="BF254" s="370"/>
      <c r="BG254" s="370"/>
      <c r="BH254" s="371"/>
      <c r="BI254" s="380" t="s">
        <v>16</v>
      </c>
      <c r="BJ254" s="381"/>
      <c r="BK254" s="381"/>
      <c r="BL254" s="381"/>
      <c r="BM254" s="381"/>
      <c r="BN254" s="382"/>
      <c r="BO254" s="177" t="str">
        <f>IFERROR(VLOOKUP(BO252,STAKEHOLDERS[],2,0),"Área")</f>
        <v>Área</v>
      </c>
      <c r="BP254" s="178"/>
      <c r="BQ254" s="178"/>
      <c r="BR254" s="178"/>
      <c r="BS254" s="178"/>
      <c r="BT254" s="178"/>
      <c r="BU254" s="178"/>
      <c r="BV254" s="178"/>
      <c r="BW254" s="178"/>
      <c r="BX254" s="178"/>
      <c r="BY254" s="178"/>
      <c r="BZ254" s="179"/>
      <c r="CA254" s="177" t="str">
        <f>IFERROR(VLOOKUP(CA252,STAKEHOLDERS[],2,0),"Área")</f>
        <v>Área</v>
      </c>
      <c r="CB254" s="178"/>
      <c r="CC254" s="178"/>
      <c r="CD254" s="178"/>
      <c r="CE254" s="178"/>
      <c r="CF254" s="178"/>
      <c r="CG254" s="178"/>
      <c r="CH254" s="178"/>
      <c r="CI254" s="178"/>
      <c r="CJ254" s="178"/>
      <c r="CK254" s="178"/>
      <c r="CL254" s="179"/>
      <c r="CM254" s="177" t="str">
        <f>IFERROR(VLOOKUP(CM252,STAKEHOLDERS[],2,0),"Área")</f>
        <v>Área</v>
      </c>
      <c r="CN254" s="178"/>
      <c r="CO254" s="178"/>
      <c r="CP254" s="178"/>
      <c r="CQ254" s="178"/>
      <c r="CR254" s="178"/>
      <c r="CS254" s="178"/>
      <c r="CT254" s="178"/>
      <c r="CU254" s="178"/>
      <c r="CV254" s="178"/>
      <c r="CW254" s="178"/>
      <c r="CX254" s="179"/>
      <c r="CY254" s="177" t="str">
        <f>IFERROR(VLOOKUP(CY252,STAKEHOLDERS[],2,0),"Área")</f>
        <v>Área</v>
      </c>
      <c r="CZ254" s="178"/>
      <c r="DA254" s="178"/>
      <c r="DB254" s="178"/>
      <c r="DC254" s="178"/>
      <c r="DD254" s="178"/>
      <c r="DE254" s="178"/>
      <c r="DF254" s="178"/>
      <c r="DG254" s="178"/>
      <c r="DH254" s="178"/>
      <c r="DI254" s="178"/>
      <c r="DJ254" s="179"/>
    </row>
    <row r="255" spans="1:114" ht="14.25" hidden="1" customHeight="1" outlineLevel="1" thickBot="1" x14ac:dyDescent="0.25">
      <c r="A255" s="119"/>
      <c r="B255" s="119"/>
      <c r="C255" s="119"/>
      <c r="N255" s="37"/>
      <c r="O255" s="26"/>
      <c r="P255" s="26"/>
      <c r="Q255" s="372"/>
      <c r="R255" s="372"/>
      <c r="S255" s="372"/>
      <c r="T255" s="372"/>
      <c r="U255" s="372"/>
      <c r="V255" s="372"/>
      <c r="W255" s="372"/>
      <c r="X255" s="372"/>
      <c r="Y255" s="372"/>
      <c r="Z255" s="372"/>
      <c r="AA255" s="372"/>
      <c r="AB255" s="372"/>
      <c r="AC255" s="372"/>
      <c r="AD255" s="372"/>
      <c r="AE255" s="372"/>
      <c r="AF255" s="372"/>
      <c r="AG255" s="372"/>
      <c r="AH255" s="372"/>
      <c r="AI255" s="372"/>
      <c r="AJ255" s="372"/>
      <c r="AK255" s="372"/>
      <c r="AL255" s="372"/>
      <c r="AM255" s="372"/>
      <c r="AN255" s="372"/>
      <c r="AO255" s="372"/>
      <c r="AP255" s="372"/>
      <c r="AQ255" s="372"/>
      <c r="AR255" s="372"/>
      <c r="AS255" s="372"/>
      <c r="AT255" s="372"/>
      <c r="AU255" s="372"/>
      <c r="AV255" s="372"/>
      <c r="AW255" s="372"/>
      <c r="AX255" s="372"/>
      <c r="AY255" s="372"/>
      <c r="AZ255" s="372"/>
      <c r="BA255" s="372"/>
      <c r="BB255" s="372"/>
      <c r="BC255" s="372"/>
      <c r="BD255" s="372"/>
      <c r="BE255" s="372"/>
      <c r="BF255" s="372"/>
      <c r="BG255" s="372"/>
      <c r="BH255" s="373"/>
      <c r="BI255" s="398"/>
      <c r="BJ255" s="399"/>
      <c r="BK255" s="399"/>
      <c r="BL255" s="399"/>
      <c r="BM255" s="399"/>
      <c r="BN255" s="400"/>
      <c r="BO255" s="180"/>
      <c r="BP255" s="181"/>
      <c r="BQ255" s="181"/>
      <c r="BR255" s="181"/>
      <c r="BS255" s="181"/>
      <c r="BT255" s="181"/>
      <c r="BU255" s="181"/>
      <c r="BV255" s="181"/>
      <c r="BW255" s="181"/>
      <c r="BX255" s="181"/>
      <c r="BY255" s="181"/>
      <c r="BZ255" s="182"/>
      <c r="CA255" s="180"/>
      <c r="CB255" s="181"/>
      <c r="CC255" s="181"/>
      <c r="CD255" s="181"/>
      <c r="CE255" s="181"/>
      <c r="CF255" s="181"/>
      <c r="CG255" s="181"/>
      <c r="CH255" s="181"/>
      <c r="CI255" s="181"/>
      <c r="CJ255" s="181"/>
      <c r="CK255" s="181"/>
      <c r="CL255" s="182"/>
      <c r="CM255" s="180"/>
      <c r="CN255" s="181"/>
      <c r="CO255" s="181"/>
      <c r="CP255" s="181"/>
      <c r="CQ255" s="181"/>
      <c r="CR255" s="181"/>
      <c r="CS255" s="181"/>
      <c r="CT255" s="181"/>
      <c r="CU255" s="181"/>
      <c r="CV255" s="181"/>
      <c r="CW255" s="181"/>
      <c r="CX255" s="182"/>
      <c r="CY255" s="180"/>
      <c r="CZ255" s="181"/>
      <c r="DA255" s="181"/>
      <c r="DB255" s="181"/>
      <c r="DC255" s="181"/>
      <c r="DD255" s="181"/>
      <c r="DE255" s="181"/>
      <c r="DF255" s="181"/>
      <c r="DG255" s="181"/>
      <c r="DH255" s="181"/>
      <c r="DI255" s="181"/>
      <c r="DJ255" s="182"/>
    </row>
    <row r="256" spans="1:114" ht="14.25" hidden="1" customHeight="1" outlineLevel="1" thickTop="1" x14ac:dyDescent="0.2">
      <c r="A256" s="119"/>
      <c r="B256" s="119"/>
      <c r="C256" s="119"/>
      <c r="N256" s="392"/>
      <c r="O256" s="393"/>
      <c r="P256" s="396" t="s">
        <v>0</v>
      </c>
      <c r="Q256" s="368"/>
      <c r="R256" s="368"/>
      <c r="S256" s="368"/>
      <c r="T256" s="368"/>
      <c r="U256" s="368"/>
      <c r="V256" s="368"/>
      <c r="W256" s="368"/>
      <c r="X256" s="368"/>
      <c r="Y256" s="368"/>
      <c r="Z256" s="368"/>
      <c r="AA256" s="368"/>
      <c r="AB256" s="368"/>
      <c r="AC256" s="368"/>
      <c r="AD256" s="368"/>
      <c r="AE256" s="368"/>
      <c r="AF256" s="368"/>
      <c r="AG256" s="368"/>
      <c r="AH256" s="368"/>
      <c r="AI256" s="368"/>
      <c r="AJ256" s="368"/>
      <c r="AK256" s="368"/>
      <c r="AL256" s="368"/>
      <c r="AM256" s="368"/>
      <c r="AN256" s="368"/>
      <c r="AO256" s="368"/>
      <c r="AP256" s="368"/>
      <c r="AQ256" s="368"/>
      <c r="AR256" s="368"/>
      <c r="AS256" s="368"/>
      <c r="AT256" s="368"/>
      <c r="AU256" s="368"/>
      <c r="AV256" s="368"/>
      <c r="AW256" s="368"/>
      <c r="AX256" s="368"/>
      <c r="AY256" s="368"/>
      <c r="AZ256" s="368"/>
      <c r="BA256" s="368"/>
      <c r="BB256" s="368"/>
      <c r="BC256" s="368"/>
      <c r="BD256" s="368"/>
      <c r="BE256" s="368"/>
      <c r="BF256" s="368"/>
      <c r="BG256" s="368"/>
      <c r="BH256" s="369"/>
      <c r="BI256" s="386" t="s">
        <v>15</v>
      </c>
      <c r="BJ256" s="387"/>
      <c r="BK256" s="387"/>
      <c r="BL256" s="387"/>
      <c r="BM256" s="387"/>
      <c r="BN256" s="388"/>
      <c r="BO256" s="189" t="s">
        <v>13</v>
      </c>
      <c r="BP256" s="190"/>
      <c r="BQ256" s="190"/>
      <c r="BR256" s="190"/>
      <c r="BS256" s="190"/>
      <c r="BT256" s="190"/>
      <c r="BU256" s="190"/>
      <c r="BV256" s="190"/>
      <c r="BW256" s="190"/>
      <c r="BX256" s="190"/>
      <c r="BY256" s="190"/>
      <c r="BZ256" s="191"/>
      <c r="CA256" s="189" t="s">
        <v>13</v>
      </c>
      <c r="CB256" s="190"/>
      <c r="CC256" s="190"/>
      <c r="CD256" s="190"/>
      <c r="CE256" s="190"/>
      <c r="CF256" s="190"/>
      <c r="CG256" s="190"/>
      <c r="CH256" s="190"/>
      <c r="CI256" s="190"/>
      <c r="CJ256" s="190"/>
      <c r="CK256" s="190"/>
      <c r="CL256" s="191"/>
      <c r="CM256" s="189" t="s">
        <v>13</v>
      </c>
      <c r="CN256" s="190"/>
      <c r="CO256" s="190"/>
      <c r="CP256" s="190"/>
      <c r="CQ256" s="190"/>
      <c r="CR256" s="190"/>
      <c r="CS256" s="190"/>
      <c r="CT256" s="190"/>
      <c r="CU256" s="190"/>
      <c r="CV256" s="190"/>
      <c r="CW256" s="190"/>
      <c r="CX256" s="191"/>
      <c r="CY256" s="189" t="s">
        <v>13</v>
      </c>
      <c r="CZ256" s="190"/>
      <c r="DA256" s="190"/>
      <c r="DB256" s="190"/>
      <c r="DC256" s="190"/>
      <c r="DD256" s="190"/>
      <c r="DE256" s="190"/>
      <c r="DF256" s="190"/>
      <c r="DG256" s="190"/>
      <c r="DH256" s="190"/>
      <c r="DI256" s="190"/>
      <c r="DJ256" s="191"/>
    </row>
    <row r="257" spans="1:114" ht="14.25" hidden="1" customHeight="1" outlineLevel="1" x14ac:dyDescent="0.2">
      <c r="A257" s="119"/>
      <c r="B257" s="119"/>
      <c r="C257" s="119"/>
      <c r="N257" s="394"/>
      <c r="O257" s="395"/>
      <c r="P257" s="397"/>
      <c r="Q257" s="370"/>
      <c r="R257" s="370"/>
      <c r="S257" s="370"/>
      <c r="T257" s="370"/>
      <c r="U257" s="370"/>
      <c r="V257" s="370"/>
      <c r="W257" s="370"/>
      <c r="X257" s="370"/>
      <c r="Y257" s="370"/>
      <c r="Z257" s="370"/>
      <c r="AA257" s="370"/>
      <c r="AB257" s="370"/>
      <c r="AC257" s="370"/>
      <c r="AD257" s="370"/>
      <c r="AE257" s="370"/>
      <c r="AF257" s="370"/>
      <c r="AG257" s="370"/>
      <c r="AH257" s="370"/>
      <c r="AI257" s="370"/>
      <c r="AJ257" s="370"/>
      <c r="AK257" s="370"/>
      <c r="AL257" s="370"/>
      <c r="AM257" s="370"/>
      <c r="AN257" s="370"/>
      <c r="AO257" s="370"/>
      <c r="AP257" s="370"/>
      <c r="AQ257" s="370"/>
      <c r="AR257" s="370"/>
      <c r="AS257" s="370"/>
      <c r="AT257" s="370"/>
      <c r="AU257" s="370"/>
      <c r="AV257" s="370"/>
      <c r="AW257" s="370"/>
      <c r="AX257" s="370"/>
      <c r="AY257" s="370"/>
      <c r="AZ257" s="370"/>
      <c r="BA257" s="370"/>
      <c r="BB257" s="370"/>
      <c r="BC257" s="370"/>
      <c r="BD257" s="370"/>
      <c r="BE257" s="370"/>
      <c r="BF257" s="370"/>
      <c r="BG257" s="370"/>
      <c r="BH257" s="371"/>
      <c r="BI257" s="389"/>
      <c r="BJ257" s="390"/>
      <c r="BK257" s="390"/>
      <c r="BL257" s="390"/>
      <c r="BM257" s="390"/>
      <c r="BN257" s="391"/>
      <c r="BO257" s="192"/>
      <c r="BP257" s="193"/>
      <c r="BQ257" s="193"/>
      <c r="BR257" s="193"/>
      <c r="BS257" s="193"/>
      <c r="BT257" s="193"/>
      <c r="BU257" s="193"/>
      <c r="BV257" s="193"/>
      <c r="BW257" s="193"/>
      <c r="BX257" s="193"/>
      <c r="BY257" s="193"/>
      <c r="BZ257" s="194"/>
      <c r="CA257" s="192"/>
      <c r="CB257" s="193"/>
      <c r="CC257" s="193"/>
      <c r="CD257" s="193"/>
      <c r="CE257" s="193"/>
      <c r="CF257" s="193"/>
      <c r="CG257" s="193"/>
      <c r="CH257" s="193"/>
      <c r="CI257" s="193"/>
      <c r="CJ257" s="193"/>
      <c r="CK257" s="193"/>
      <c r="CL257" s="194"/>
      <c r="CM257" s="192"/>
      <c r="CN257" s="193"/>
      <c r="CO257" s="193"/>
      <c r="CP257" s="193"/>
      <c r="CQ257" s="193"/>
      <c r="CR257" s="193"/>
      <c r="CS257" s="193"/>
      <c r="CT257" s="193"/>
      <c r="CU257" s="193"/>
      <c r="CV257" s="193"/>
      <c r="CW257" s="193"/>
      <c r="CX257" s="194"/>
      <c r="CY257" s="192"/>
      <c r="CZ257" s="193"/>
      <c r="DA257" s="193"/>
      <c r="DB257" s="193"/>
      <c r="DC257" s="193"/>
      <c r="DD257" s="193"/>
      <c r="DE257" s="193"/>
      <c r="DF257" s="193"/>
      <c r="DG257" s="193"/>
      <c r="DH257" s="193"/>
      <c r="DI257" s="193"/>
      <c r="DJ257" s="194"/>
    </row>
    <row r="258" spans="1:114" ht="14.25" hidden="1" customHeight="1" outlineLevel="1" x14ac:dyDescent="0.2">
      <c r="A258" s="119"/>
      <c r="B258" s="119"/>
      <c r="C258" s="119"/>
      <c r="N258" s="34"/>
      <c r="O258" s="16"/>
      <c r="P258" s="16"/>
      <c r="Q258" s="370"/>
      <c r="R258" s="370"/>
      <c r="S258" s="370"/>
      <c r="T258" s="370"/>
      <c r="U258" s="370"/>
      <c r="V258" s="370"/>
      <c r="W258" s="370"/>
      <c r="X258" s="370"/>
      <c r="Y258" s="370"/>
      <c r="Z258" s="370"/>
      <c r="AA258" s="370"/>
      <c r="AB258" s="370"/>
      <c r="AC258" s="370"/>
      <c r="AD258" s="370"/>
      <c r="AE258" s="370"/>
      <c r="AF258" s="370"/>
      <c r="AG258" s="370"/>
      <c r="AH258" s="370"/>
      <c r="AI258" s="370"/>
      <c r="AJ258" s="370"/>
      <c r="AK258" s="370"/>
      <c r="AL258" s="370"/>
      <c r="AM258" s="370"/>
      <c r="AN258" s="370"/>
      <c r="AO258" s="370"/>
      <c r="AP258" s="370"/>
      <c r="AQ258" s="370"/>
      <c r="AR258" s="370"/>
      <c r="AS258" s="370"/>
      <c r="AT258" s="370"/>
      <c r="AU258" s="370"/>
      <c r="AV258" s="370"/>
      <c r="AW258" s="370"/>
      <c r="AX258" s="370"/>
      <c r="AY258" s="370"/>
      <c r="AZ258" s="370"/>
      <c r="BA258" s="370"/>
      <c r="BB258" s="370"/>
      <c r="BC258" s="370"/>
      <c r="BD258" s="370"/>
      <c r="BE258" s="370"/>
      <c r="BF258" s="370"/>
      <c r="BG258" s="370"/>
      <c r="BH258" s="371"/>
      <c r="BI258" s="380" t="s">
        <v>16</v>
      </c>
      <c r="BJ258" s="381"/>
      <c r="BK258" s="381"/>
      <c r="BL258" s="381"/>
      <c r="BM258" s="381"/>
      <c r="BN258" s="382"/>
      <c r="BO258" s="177" t="str">
        <f>IFERROR(VLOOKUP(BO256,STAKEHOLDERS[],2,0),"Área")</f>
        <v>Área</v>
      </c>
      <c r="BP258" s="178"/>
      <c r="BQ258" s="178"/>
      <c r="BR258" s="178"/>
      <c r="BS258" s="178"/>
      <c r="BT258" s="178"/>
      <c r="BU258" s="178"/>
      <c r="BV258" s="178"/>
      <c r="BW258" s="178"/>
      <c r="BX258" s="178"/>
      <c r="BY258" s="178"/>
      <c r="BZ258" s="179"/>
      <c r="CA258" s="177" t="str">
        <f>IFERROR(VLOOKUP(CA256,STAKEHOLDERS[],2,0),"Área")</f>
        <v>Área</v>
      </c>
      <c r="CB258" s="178"/>
      <c r="CC258" s="178"/>
      <c r="CD258" s="178"/>
      <c r="CE258" s="178"/>
      <c r="CF258" s="178"/>
      <c r="CG258" s="178"/>
      <c r="CH258" s="178"/>
      <c r="CI258" s="178"/>
      <c r="CJ258" s="178"/>
      <c r="CK258" s="178"/>
      <c r="CL258" s="179"/>
      <c r="CM258" s="177" t="str">
        <f>IFERROR(VLOOKUP(CM256,STAKEHOLDERS[],2,0),"Área")</f>
        <v>Área</v>
      </c>
      <c r="CN258" s="178"/>
      <c r="CO258" s="178"/>
      <c r="CP258" s="178"/>
      <c r="CQ258" s="178"/>
      <c r="CR258" s="178"/>
      <c r="CS258" s="178"/>
      <c r="CT258" s="178"/>
      <c r="CU258" s="178"/>
      <c r="CV258" s="178"/>
      <c r="CW258" s="178"/>
      <c r="CX258" s="179"/>
      <c r="CY258" s="177" t="str">
        <f>IFERROR(VLOOKUP(CY256,STAKEHOLDERS[],2,0),"Área")</f>
        <v>Área</v>
      </c>
      <c r="CZ258" s="178"/>
      <c r="DA258" s="178"/>
      <c r="DB258" s="178"/>
      <c r="DC258" s="178"/>
      <c r="DD258" s="178"/>
      <c r="DE258" s="178"/>
      <c r="DF258" s="178"/>
      <c r="DG258" s="178"/>
      <c r="DH258" s="178"/>
      <c r="DI258" s="178"/>
      <c r="DJ258" s="179"/>
    </row>
    <row r="259" spans="1:114" ht="14.25" hidden="1" customHeight="1" outlineLevel="1" thickBot="1" x14ac:dyDescent="0.25">
      <c r="A259" s="119"/>
      <c r="B259" s="119"/>
      <c r="C259" s="119"/>
      <c r="N259" s="37"/>
      <c r="O259" s="26"/>
      <c r="P259" s="26"/>
      <c r="Q259" s="372"/>
      <c r="R259" s="372"/>
      <c r="S259" s="372"/>
      <c r="T259" s="372"/>
      <c r="U259" s="372"/>
      <c r="V259" s="372"/>
      <c r="W259" s="372"/>
      <c r="X259" s="372"/>
      <c r="Y259" s="372"/>
      <c r="Z259" s="372"/>
      <c r="AA259" s="372"/>
      <c r="AB259" s="372"/>
      <c r="AC259" s="372"/>
      <c r="AD259" s="372"/>
      <c r="AE259" s="372"/>
      <c r="AF259" s="372"/>
      <c r="AG259" s="372"/>
      <c r="AH259" s="372"/>
      <c r="AI259" s="372"/>
      <c r="AJ259" s="372"/>
      <c r="AK259" s="372"/>
      <c r="AL259" s="372"/>
      <c r="AM259" s="372"/>
      <c r="AN259" s="372"/>
      <c r="AO259" s="372"/>
      <c r="AP259" s="372"/>
      <c r="AQ259" s="372"/>
      <c r="AR259" s="372"/>
      <c r="AS259" s="372"/>
      <c r="AT259" s="372"/>
      <c r="AU259" s="372"/>
      <c r="AV259" s="372"/>
      <c r="AW259" s="372"/>
      <c r="AX259" s="372"/>
      <c r="AY259" s="372"/>
      <c r="AZ259" s="372"/>
      <c r="BA259" s="372"/>
      <c r="BB259" s="372"/>
      <c r="BC259" s="372"/>
      <c r="BD259" s="372"/>
      <c r="BE259" s="372"/>
      <c r="BF259" s="372"/>
      <c r="BG259" s="372"/>
      <c r="BH259" s="373"/>
      <c r="BI259" s="398"/>
      <c r="BJ259" s="399"/>
      <c r="BK259" s="399"/>
      <c r="BL259" s="399"/>
      <c r="BM259" s="399"/>
      <c r="BN259" s="400"/>
      <c r="BO259" s="180"/>
      <c r="BP259" s="181"/>
      <c r="BQ259" s="181"/>
      <c r="BR259" s="181"/>
      <c r="BS259" s="181"/>
      <c r="BT259" s="181"/>
      <c r="BU259" s="181"/>
      <c r="BV259" s="181"/>
      <c r="BW259" s="181"/>
      <c r="BX259" s="181"/>
      <c r="BY259" s="181"/>
      <c r="BZ259" s="182"/>
      <c r="CA259" s="180"/>
      <c r="CB259" s="181"/>
      <c r="CC259" s="181"/>
      <c r="CD259" s="181"/>
      <c r="CE259" s="181"/>
      <c r="CF259" s="181"/>
      <c r="CG259" s="181"/>
      <c r="CH259" s="181"/>
      <c r="CI259" s="181"/>
      <c r="CJ259" s="181"/>
      <c r="CK259" s="181"/>
      <c r="CL259" s="182"/>
      <c r="CM259" s="180"/>
      <c r="CN259" s="181"/>
      <c r="CO259" s="181"/>
      <c r="CP259" s="181"/>
      <c r="CQ259" s="181"/>
      <c r="CR259" s="181"/>
      <c r="CS259" s="181"/>
      <c r="CT259" s="181"/>
      <c r="CU259" s="181"/>
      <c r="CV259" s="181"/>
      <c r="CW259" s="181"/>
      <c r="CX259" s="182"/>
      <c r="CY259" s="180"/>
      <c r="CZ259" s="181"/>
      <c r="DA259" s="181"/>
      <c r="DB259" s="181"/>
      <c r="DC259" s="181"/>
      <c r="DD259" s="181"/>
      <c r="DE259" s="181"/>
      <c r="DF259" s="181"/>
      <c r="DG259" s="181"/>
      <c r="DH259" s="181"/>
      <c r="DI259" s="181"/>
      <c r="DJ259" s="182"/>
    </row>
    <row r="260" spans="1:114" ht="14.25" hidden="1" customHeight="1" outlineLevel="1" thickTop="1" x14ac:dyDescent="0.2">
      <c r="A260" s="119"/>
      <c r="B260" s="119"/>
      <c r="C260" s="119"/>
      <c r="N260" s="392"/>
      <c r="O260" s="393"/>
      <c r="P260" s="396" t="s">
        <v>0</v>
      </c>
      <c r="Q260" s="368"/>
      <c r="R260" s="368"/>
      <c r="S260" s="368"/>
      <c r="T260" s="368"/>
      <c r="U260" s="368"/>
      <c r="V260" s="368"/>
      <c r="W260" s="368"/>
      <c r="X260" s="368"/>
      <c r="Y260" s="368"/>
      <c r="Z260" s="368"/>
      <c r="AA260" s="368"/>
      <c r="AB260" s="368"/>
      <c r="AC260" s="368"/>
      <c r="AD260" s="368"/>
      <c r="AE260" s="368"/>
      <c r="AF260" s="368"/>
      <c r="AG260" s="368"/>
      <c r="AH260" s="368"/>
      <c r="AI260" s="368"/>
      <c r="AJ260" s="368"/>
      <c r="AK260" s="368"/>
      <c r="AL260" s="368"/>
      <c r="AM260" s="368"/>
      <c r="AN260" s="368"/>
      <c r="AO260" s="368"/>
      <c r="AP260" s="368"/>
      <c r="AQ260" s="368"/>
      <c r="AR260" s="368"/>
      <c r="AS260" s="368"/>
      <c r="AT260" s="368"/>
      <c r="AU260" s="368"/>
      <c r="AV260" s="368"/>
      <c r="AW260" s="368"/>
      <c r="AX260" s="368"/>
      <c r="AY260" s="368"/>
      <c r="AZ260" s="368"/>
      <c r="BA260" s="368"/>
      <c r="BB260" s="368"/>
      <c r="BC260" s="368"/>
      <c r="BD260" s="368"/>
      <c r="BE260" s="368"/>
      <c r="BF260" s="368"/>
      <c r="BG260" s="368"/>
      <c r="BH260" s="369"/>
      <c r="BI260" s="386" t="s">
        <v>15</v>
      </c>
      <c r="BJ260" s="387"/>
      <c r="BK260" s="387"/>
      <c r="BL260" s="387"/>
      <c r="BM260" s="387"/>
      <c r="BN260" s="388"/>
      <c r="BO260" s="189" t="s">
        <v>13</v>
      </c>
      <c r="BP260" s="190"/>
      <c r="BQ260" s="190"/>
      <c r="BR260" s="190"/>
      <c r="BS260" s="190"/>
      <c r="BT260" s="190"/>
      <c r="BU260" s="190"/>
      <c r="BV260" s="190"/>
      <c r="BW260" s="190"/>
      <c r="BX260" s="190"/>
      <c r="BY260" s="190"/>
      <c r="BZ260" s="191"/>
      <c r="CA260" s="189" t="s">
        <v>13</v>
      </c>
      <c r="CB260" s="190"/>
      <c r="CC260" s="190"/>
      <c r="CD260" s="190"/>
      <c r="CE260" s="190"/>
      <c r="CF260" s="190"/>
      <c r="CG260" s="190"/>
      <c r="CH260" s="190"/>
      <c r="CI260" s="190"/>
      <c r="CJ260" s="190"/>
      <c r="CK260" s="190"/>
      <c r="CL260" s="191"/>
      <c r="CM260" s="189" t="s">
        <v>13</v>
      </c>
      <c r="CN260" s="190"/>
      <c r="CO260" s="190"/>
      <c r="CP260" s="190"/>
      <c r="CQ260" s="190"/>
      <c r="CR260" s="190"/>
      <c r="CS260" s="190"/>
      <c r="CT260" s="190"/>
      <c r="CU260" s="190"/>
      <c r="CV260" s="190"/>
      <c r="CW260" s="190"/>
      <c r="CX260" s="191"/>
      <c r="CY260" s="189" t="s">
        <v>13</v>
      </c>
      <c r="CZ260" s="190"/>
      <c r="DA260" s="190"/>
      <c r="DB260" s="190"/>
      <c r="DC260" s="190"/>
      <c r="DD260" s="190"/>
      <c r="DE260" s="190"/>
      <c r="DF260" s="190"/>
      <c r="DG260" s="190"/>
      <c r="DH260" s="190"/>
      <c r="DI260" s="190"/>
      <c r="DJ260" s="191"/>
    </row>
    <row r="261" spans="1:114" ht="14.25" hidden="1" customHeight="1" outlineLevel="1" x14ac:dyDescent="0.2">
      <c r="A261" s="119"/>
      <c r="B261" s="119"/>
      <c r="C261" s="119"/>
      <c r="N261" s="394"/>
      <c r="O261" s="395"/>
      <c r="P261" s="397"/>
      <c r="Q261" s="370"/>
      <c r="R261" s="370"/>
      <c r="S261" s="370"/>
      <c r="T261" s="370"/>
      <c r="U261" s="370"/>
      <c r="V261" s="370"/>
      <c r="W261" s="370"/>
      <c r="X261" s="370"/>
      <c r="Y261" s="370"/>
      <c r="Z261" s="370"/>
      <c r="AA261" s="370"/>
      <c r="AB261" s="370"/>
      <c r="AC261" s="370"/>
      <c r="AD261" s="370"/>
      <c r="AE261" s="370"/>
      <c r="AF261" s="370"/>
      <c r="AG261" s="370"/>
      <c r="AH261" s="370"/>
      <c r="AI261" s="370"/>
      <c r="AJ261" s="370"/>
      <c r="AK261" s="370"/>
      <c r="AL261" s="370"/>
      <c r="AM261" s="370"/>
      <c r="AN261" s="370"/>
      <c r="AO261" s="370"/>
      <c r="AP261" s="370"/>
      <c r="AQ261" s="370"/>
      <c r="AR261" s="370"/>
      <c r="AS261" s="370"/>
      <c r="AT261" s="370"/>
      <c r="AU261" s="370"/>
      <c r="AV261" s="370"/>
      <c r="AW261" s="370"/>
      <c r="AX261" s="370"/>
      <c r="AY261" s="370"/>
      <c r="AZ261" s="370"/>
      <c r="BA261" s="370"/>
      <c r="BB261" s="370"/>
      <c r="BC261" s="370"/>
      <c r="BD261" s="370"/>
      <c r="BE261" s="370"/>
      <c r="BF261" s="370"/>
      <c r="BG261" s="370"/>
      <c r="BH261" s="371"/>
      <c r="BI261" s="389"/>
      <c r="BJ261" s="390"/>
      <c r="BK261" s="390"/>
      <c r="BL261" s="390"/>
      <c r="BM261" s="390"/>
      <c r="BN261" s="391"/>
      <c r="BO261" s="192"/>
      <c r="BP261" s="193"/>
      <c r="BQ261" s="193"/>
      <c r="BR261" s="193"/>
      <c r="BS261" s="193"/>
      <c r="BT261" s="193"/>
      <c r="BU261" s="193"/>
      <c r="BV261" s="193"/>
      <c r="BW261" s="193"/>
      <c r="BX261" s="193"/>
      <c r="BY261" s="193"/>
      <c r="BZ261" s="194"/>
      <c r="CA261" s="192"/>
      <c r="CB261" s="193"/>
      <c r="CC261" s="193"/>
      <c r="CD261" s="193"/>
      <c r="CE261" s="193"/>
      <c r="CF261" s="193"/>
      <c r="CG261" s="193"/>
      <c r="CH261" s="193"/>
      <c r="CI261" s="193"/>
      <c r="CJ261" s="193"/>
      <c r="CK261" s="193"/>
      <c r="CL261" s="194"/>
      <c r="CM261" s="192"/>
      <c r="CN261" s="193"/>
      <c r="CO261" s="193"/>
      <c r="CP261" s="193"/>
      <c r="CQ261" s="193"/>
      <c r="CR261" s="193"/>
      <c r="CS261" s="193"/>
      <c r="CT261" s="193"/>
      <c r="CU261" s="193"/>
      <c r="CV261" s="193"/>
      <c r="CW261" s="193"/>
      <c r="CX261" s="194"/>
      <c r="CY261" s="192"/>
      <c r="CZ261" s="193"/>
      <c r="DA261" s="193"/>
      <c r="DB261" s="193"/>
      <c r="DC261" s="193"/>
      <c r="DD261" s="193"/>
      <c r="DE261" s="193"/>
      <c r="DF261" s="193"/>
      <c r="DG261" s="193"/>
      <c r="DH261" s="193"/>
      <c r="DI261" s="193"/>
      <c r="DJ261" s="194"/>
    </row>
    <row r="262" spans="1:114" ht="14.25" hidden="1" customHeight="1" outlineLevel="1" x14ac:dyDescent="0.2">
      <c r="A262" s="119"/>
      <c r="B262" s="119"/>
      <c r="C262" s="119"/>
      <c r="N262" s="34"/>
      <c r="O262" s="16"/>
      <c r="P262" s="16"/>
      <c r="Q262" s="370"/>
      <c r="R262" s="370"/>
      <c r="S262" s="370"/>
      <c r="T262" s="370"/>
      <c r="U262" s="370"/>
      <c r="V262" s="370"/>
      <c r="W262" s="370"/>
      <c r="X262" s="370"/>
      <c r="Y262" s="370"/>
      <c r="Z262" s="370"/>
      <c r="AA262" s="370"/>
      <c r="AB262" s="370"/>
      <c r="AC262" s="370"/>
      <c r="AD262" s="370"/>
      <c r="AE262" s="370"/>
      <c r="AF262" s="370"/>
      <c r="AG262" s="370"/>
      <c r="AH262" s="370"/>
      <c r="AI262" s="370"/>
      <c r="AJ262" s="370"/>
      <c r="AK262" s="370"/>
      <c r="AL262" s="370"/>
      <c r="AM262" s="370"/>
      <c r="AN262" s="370"/>
      <c r="AO262" s="370"/>
      <c r="AP262" s="370"/>
      <c r="AQ262" s="370"/>
      <c r="AR262" s="370"/>
      <c r="AS262" s="370"/>
      <c r="AT262" s="370"/>
      <c r="AU262" s="370"/>
      <c r="AV262" s="370"/>
      <c r="AW262" s="370"/>
      <c r="AX262" s="370"/>
      <c r="AY262" s="370"/>
      <c r="AZ262" s="370"/>
      <c r="BA262" s="370"/>
      <c r="BB262" s="370"/>
      <c r="BC262" s="370"/>
      <c r="BD262" s="370"/>
      <c r="BE262" s="370"/>
      <c r="BF262" s="370"/>
      <c r="BG262" s="370"/>
      <c r="BH262" s="371"/>
      <c r="BI262" s="380" t="s">
        <v>16</v>
      </c>
      <c r="BJ262" s="381"/>
      <c r="BK262" s="381"/>
      <c r="BL262" s="381"/>
      <c r="BM262" s="381"/>
      <c r="BN262" s="382"/>
      <c r="BO262" s="177" t="str">
        <f>IFERROR(VLOOKUP(BO260,STAKEHOLDERS[],2,0),"Área")</f>
        <v>Área</v>
      </c>
      <c r="BP262" s="178"/>
      <c r="BQ262" s="178"/>
      <c r="BR262" s="178"/>
      <c r="BS262" s="178"/>
      <c r="BT262" s="178"/>
      <c r="BU262" s="178"/>
      <c r="BV262" s="178"/>
      <c r="BW262" s="178"/>
      <c r="BX262" s="178"/>
      <c r="BY262" s="178"/>
      <c r="BZ262" s="179"/>
      <c r="CA262" s="177" t="str">
        <f>IFERROR(VLOOKUP(CA260,STAKEHOLDERS[],2,0),"Área")</f>
        <v>Área</v>
      </c>
      <c r="CB262" s="178"/>
      <c r="CC262" s="178"/>
      <c r="CD262" s="178"/>
      <c r="CE262" s="178"/>
      <c r="CF262" s="178"/>
      <c r="CG262" s="178"/>
      <c r="CH262" s="178"/>
      <c r="CI262" s="178"/>
      <c r="CJ262" s="178"/>
      <c r="CK262" s="178"/>
      <c r="CL262" s="179"/>
      <c r="CM262" s="177" t="str">
        <f>IFERROR(VLOOKUP(CM260,STAKEHOLDERS[],2,0),"Área")</f>
        <v>Área</v>
      </c>
      <c r="CN262" s="178"/>
      <c r="CO262" s="178"/>
      <c r="CP262" s="178"/>
      <c r="CQ262" s="178"/>
      <c r="CR262" s="178"/>
      <c r="CS262" s="178"/>
      <c r="CT262" s="178"/>
      <c r="CU262" s="178"/>
      <c r="CV262" s="178"/>
      <c r="CW262" s="178"/>
      <c r="CX262" s="179"/>
      <c r="CY262" s="177" t="str">
        <f>IFERROR(VLOOKUP(CY260,STAKEHOLDERS[],2,0),"Área")</f>
        <v>Área</v>
      </c>
      <c r="CZ262" s="178"/>
      <c r="DA262" s="178"/>
      <c r="DB262" s="178"/>
      <c r="DC262" s="178"/>
      <c r="DD262" s="178"/>
      <c r="DE262" s="178"/>
      <c r="DF262" s="178"/>
      <c r="DG262" s="178"/>
      <c r="DH262" s="178"/>
      <c r="DI262" s="178"/>
      <c r="DJ262" s="179"/>
    </row>
    <row r="263" spans="1:114" ht="14.25" hidden="1" customHeight="1" outlineLevel="1" thickBot="1" x14ac:dyDescent="0.25">
      <c r="A263" s="119"/>
      <c r="B263" s="119"/>
      <c r="C263" s="119"/>
      <c r="N263" s="35"/>
      <c r="O263" s="36"/>
      <c r="P263" s="36"/>
      <c r="Q263" s="372"/>
      <c r="R263" s="372"/>
      <c r="S263" s="372"/>
      <c r="T263" s="372"/>
      <c r="U263" s="372"/>
      <c r="V263" s="372"/>
      <c r="W263" s="372"/>
      <c r="X263" s="372"/>
      <c r="Y263" s="372"/>
      <c r="Z263" s="372"/>
      <c r="AA263" s="372"/>
      <c r="AB263" s="372"/>
      <c r="AC263" s="372"/>
      <c r="AD263" s="372"/>
      <c r="AE263" s="372"/>
      <c r="AF263" s="372"/>
      <c r="AG263" s="372"/>
      <c r="AH263" s="372"/>
      <c r="AI263" s="372"/>
      <c r="AJ263" s="372"/>
      <c r="AK263" s="372"/>
      <c r="AL263" s="372"/>
      <c r="AM263" s="372"/>
      <c r="AN263" s="372"/>
      <c r="AO263" s="372"/>
      <c r="AP263" s="372"/>
      <c r="AQ263" s="372"/>
      <c r="AR263" s="372"/>
      <c r="AS263" s="372"/>
      <c r="AT263" s="372"/>
      <c r="AU263" s="372"/>
      <c r="AV263" s="372"/>
      <c r="AW263" s="372"/>
      <c r="AX263" s="372"/>
      <c r="AY263" s="372"/>
      <c r="AZ263" s="372"/>
      <c r="BA263" s="372"/>
      <c r="BB263" s="372"/>
      <c r="BC263" s="372"/>
      <c r="BD263" s="372"/>
      <c r="BE263" s="372"/>
      <c r="BF263" s="372"/>
      <c r="BG263" s="372"/>
      <c r="BH263" s="373"/>
      <c r="BI263" s="383"/>
      <c r="BJ263" s="384"/>
      <c r="BK263" s="384"/>
      <c r="BL263" s="384"/>
      <c r="BM263" s="384"/>
      <c r="BN263" s="385"/>
      <c r="BO263" s="180"/>
      <c r="BP263" s="181"/>
      <c r="BQ263" s="181"/>
      <c r="BR263" s="181"/>
      <c r="BS263" s="181"/>
      <c r="BT263" s="181"/>
      <c r="BU263" s="181"/>
      <c r="BV263" s="181"/>
      <c r="BW263" s="181"/>
      <c r="BX263" s="181"/>
      <c r="BY263" s="181"/>
      <c r="BZ263" s="182"/>
      <c r="CA263" s="180"/>
      <c r="CB263" s="181"/>
      <c r="CC263" s="181"/>
      <c r="CD263" s="181"/>
      <c r="CE263" s="181"/>
      <c r="CF263" s="181"/>
      <c r="CG263" s="181"/>
      <c r="CH263" s="181"/>
      <c r="CI263" s="181"/>
      <c r="CJ263" s="181"/>
      <c r="CK263" s="181"/>
      <c r="CL263" s="182"/>
      <c r="CM263" s="180"/>
      <c r="CN263" s="181"/>
      <c r="CO263" s="181"/>
      <c r="CP263" s="181"/>
      <c r="CQ263" s="181"/>
      <c r="CR263" s="181"/>
      <c r="CS263" s="181"/>
      <c r="CT263" s="181"/>
      <c r="CU263" s="181"/>
      <c r="CV263" s="181"/>
      <c r="CW263" s="181"/>
      <c r="CX263" s="182"/>
      <c r="CY263" s="180"/>
      <c r="CZ263" s="181"/>
      <c r="DA263" s="181"/>
      <c r="DB263" s="181"/>
      <c r="DC263" s="181"/>
      <c r="DD263" s="181"/>
      <c r="DE263" s="181"/>
      <c r="DF263" s="181"/>
      <c r="DG263" s="181"/>
      <c r="DH263" s="181"/>
      <c r="DI263" s="181"/>
      <c r="DJ263" s="182"/>
    </row>
    <row r="264" spans="1:114" ht="14.25" hidden="1" customHeight="1" outlineLevel="1" x14ac:dyDescent="0.2">
      <c r="A264" s="119"/>
      <c r="B264" s="119"/>
      <c r="C264" s="119"/>
      <c r="N264" s="392"/>
      <c r="O264" s="393"/>
      <c r="P264" s="396" t="s">
        <v>0</v>
      </c>
      <c r="Q264" s="368"/>
      <c r="R264" s="368"/>
      <c r="S264" s="368"/>
      <c r="T264" s="368"/>
      <c r="U264" s="368"/>
      <c r="V264" s="368"/>
      <c r="W264" s="368"/>
      <c r="X264" s="368"/>
      <c r="Y264" s="368"/>
      <c r="Z264" s="368"/>
      <c r="AA264" s="368"/>
      <c r="AB264" s="368"/>
      <c r="AC264" s="368"/>
      <c r="AD264" s="368"/>
      <c r="AE264" s="368"/>
      <c r="AF264" s="368"/>
      <c r="AG264" s="368"/>
      <c r="AH264" s="368"/>
      <c r="AI264" s="368"/>
      <c r="AJ264" s="368"/>
      <c r="AK264" s="368"/>
      <c r="AL264" s="368"/>
      <c r="AM264" s="368"/>
      <c r="AN264" s="368"/>
      <c r="AO264" s="368"/>
      <c r="AP264" s="368"/>
      <c r="AQ264" s="368"/>
      <c r="AR264" s="368"/>
      <c r="AS264" s="368"/>
      <c r="AT264" s="368"/>
      <c r="AU264" s="368"/>
      <c r="AV264" s="368"/>
      <c r="AW264" s="368"/>
      <c r="AX264" s="368"/>
      <c r="AY264" s="368"/>
      <c r="AZ264" s="368"/>
      <c r="BA264" s="368"/>
      <c r="BB264" s="368"/>
      <c r="BC264" s="368"/>
      <c r="BD264" s="368"/>
      <c r="BE264" s="368"/>
      <c r="BF264" s="368"/>
      <c r="BG264" s="368"/>
      <c r="BH264" s="369"/>
      <c r="BI264" s="386" t="s">
        <v>15</v>
      </c>
      <c r="BJ264" s="387"/>
      <c r="BK264" s="387"/>
      <c r="BL264" s="387"/>
      <c r="BM264" s="387"/>
      <c r="BN264" s="388"/>
      <c r="BO264" s="189" t="s">
        <v>13</v>
      </c>
      <c r="BP264" s="190"/>
      <c r="BQ264" s="190"/>
      <c r="BR264" s="190"/>
      <c r="BS264" s="190"/>
      <c r="BT264" s="190"/>
      <c r="BU264" s="190"/>
      <c r="BV264" s="190"/>
      <c r="BW264" s="190"/>
      <c r="BX264" s="190"/>
      <c r="BY264" s="190"/>
      <c r="BZ264" s="191"/>
      <c r="CA264" s="189" t="s">
        <v>13</v>
      </c>
      <c r="CB264" s="190"/>
      <c r="CC264" s="190"/>
      <c r="CD264" s="190"/>
      <c r="CE264" s="190"/>
      <c r="CF264" s="190"/>
      <c r="CG264" s="190"/>
      <c r="CH264" s="190"/>
      <c r="CI264" s="190"/>
      <c r="CJ264" s="190"/>
      <c r="CK264" s="190"/>
      <c r="CL264" s="191"/>
      <c r="CM264" s="189" t="s">
        <v>13</v>
      </c>
      <c r="CN264" s="190"/>
      <c r="CO264" s="190"/>
      <c r="CP264" s="190"/>
      <c r="CQ264" s="190"/>
      <c r="CR264" s="190"/>
      <c r="CS264" s="190"/>
      <c r="CT264" s="190"/>
      <c r="CU264" s="190"/>
      <c r="CV264" s="190"/>
      <c r="CW264" s="190"/>
      <c r="CX264" s="191"/>
      <c r="CY264" s="189" t="s">
        <v>13</v>
      </c>
      <c r="CZ264" s="190"/>
      <c r="DA264" s="190"/>
      <c r="DB264" s="190"/>
      <c r="DC264" s="190"/>
      <c r="DD264" s="190"/>
      <c r="DE264" s="190"/>
      <c r="DF264" s="190"/>
      <c r="DG264" s="190"/>
      <c r="DH264" s="190"/>
      <c r="DI264" s="190"/>
      <c r="DJ264" s="191"/>
    </row>
    <row r="265" spans="1:114" ht="14.25" hidden="1" customHeight="1" outlineLevel="1" x14ac:dyDescent="0.2">
      <c r="A265" s="119"/>
      <c r="B265" s="119"/>
      <c r="C265" s="119"/>
      <c r="N265" s="394"/>
      <c r="O265" s="395"/>
      <c r="P265" s="397"/>
      <c r="Q265" s="370"/>
      <c r="R265" s="370"/>
      <c r="S265" s="370"/>
      <c r="T265" s="370"/>
      <c r="U265" s="370"/>
      <c r="V265" s="370"/>
      <c r="W265" s="370"/>
      <c r="X265" s="370"/>
      <c r="Y265" s="370"/>
      <c r="Z265" s="370"/>
      <c r="AA265" s="370"/>
      <c r="AB265" s="370"/>
      <c r="AC265" s="370"/>
      <c r="AD265" s="370"/>
      <c r="AE265" s="370"/>
      <c r="AF265" s="370"/>
      <c r="AG265" s="370"/>
      <c r="AH265" s="370"/>
      <c r="AI265" s="370"/>
      <c r="AJ265" s="370"/>
      <c r="AK265" s="370"/>
      <c r="AL265" s="370"/>
      <c r="AM265" s="370"/>
      <c r="AN265" s="370"/>
      <c r="AO265" s="370"/>
      <c r="AP265" s="370"/>
      <c r="AQ265" s="370"/>
      <c r="AR265" s="370"/>
      <c r="AS265" s="370"/>
      <c r="AT265" s="370"/>
      <c r="AU265" s="370"/>
      <c r="AV265" s="370"/>
      <c r="AW265" s="370"/>
      <c r="AX265" s="370"/>
      <c r="AY265" s="370"/>
      <c r="AZ265" s="370"/>
      <c r="BA265" s="370"/>
      <c r="BB265" s="370"/>
      <c r="BC265" s="370"/>
      <c r="BD265" s="370"/>
      <c r="BE265" s="370"/>
      <c r="BF265" s="370"/>
      <c r="BG265" s="370"/>
      <c r="BH265" s="371"/>
      <c r="BI265" s="389"/>
      <c r="BJ265" s="390"/>
      <c r="BK265" s="390"/>
      <c r="BL265" s="390"/>
      <c r="BM265" s="390"/>
      <c r="BN265" s="391"/>
      <c r="BO265" s="192"/>
      <c r="BP265" s="193"/>
      <c r="BQ265" s="193"/>
      <c r="BR265" s="193"/>
      <c r="BS265" s="193"/>
      <c r="BT265" s="193"/>
      <c r="BU265" s="193"/>
      <c r="BV265" s="193"/>
      <c r="BW265" s="193"/>
      <c r="BX265" s="193"/>
      <c r="BY265" s="193"/>
      <c r="BZ265" s="194"/>
      <c r="CA265" s="192"/>
      <c r="CB265" s="193"/>
      <c r="CC265" s="193"/>
      <c r="CD265" s="193"/>
      <c r="CE265" s="193"/>
      <c r="CF265" s="193"/>
      <c r="CG265" s="193"/>
      <c r="CH265" s="193"/>
      <c r="CI265" s="193"/>
      <c r="CJ265" s="193"/>
      <c r="CK265" s="193"/>
      <c r="CL265" s="194"/>
      <c r="CM265" s="192"/>
      <c r="CN265" s="193"/>
      <c r="CO265" s="193"/>
      <c r="CP265" s="193"/>
      <c r="CQ265" s="193"/>
      <c r="CR265" s="193"/>
      <c r="CS265" s="193"/>
      <c r="CT265" s="193"/>
      <c r="CU265" s="193"/>
      <c r="CV265" s="193"/>
      <c r="CW265" s="193"/>
      <c r="CX265" s="194"/>
      <c r="CY265" s="192"/>
      <c r="CZ265" s="193"/>
      <c r="DA265" s="193"/>
      <c r="DB265" s="193"/>
      <c r="DC265" s="193"/>
      <c r="DD265" s="193"/>
      <c r="DE265" s="193"/>
      <c r="DF265" s="193"/>
      <c r="DG265" s="193"/>
      <c r="DH265" s="193"/>
      <c r="DI265" s="193"/>
      <c r="DJ265" s="194"/>
    </row>
    <row r="266" spans="1:114" ht="14.25" hidden="1" customHeight="1" outlineLevel="1" x14ac:dyDescent="0.2">
      <c r="A266" s="119"/>
      <c r="B266" s="119"/>
      <c r="C266" s="119"/>
      <c r="N266" s="34"/>
      <c r="O266" s="16"/>
      <c r="P266" s="16"/>
      <c r="Q266" s="370"/>
      <c r="R266" s="370"/>
      <c r="S266" s="370"/>
      <c r="T266" s="370"/>
      <c r="U266" s="370"/>
      <c r="V266" s="370"/>
      <c r="W266" s="370"/>
      <c r="X266" s="370"/>
      <c r="Y266" s="370"/>
      <c r="Z266" s="370"/>
      <c r="AA266" s="370"/>
      <c r="AB266" s="370"/>
      <c r="AC266" s="370"/>
      <c r="AD266" s="370"/>
      <c r="AE266" s="370"/>
      <c r="AF266" s="370"/>
      <c r="AG266" s="370"/>
      <c r="AH266" s="370"/>
      <c r="AI266" s="370"/>
      <c r="AJ266" s="370"/>
      <c r="AK266" s="370"/>
      <c r="AL266" s="370"/>
      <c r="AM266" s="370"/>
      <c r="AN266" s="370"/>
      <c r="AO266" s="370"/>
      <c r="AP266" s="370"/>
      <c r="AQ266" s="370"/>
      <c r="AR266" s="370"/>
      <c r="AS266" s="370"/>
      <c r="AT266" s="370"/>
      <c r="AU266" s="370"/>
      <c r="AV266" s="370"/>
      <c r="AW266" s="370"/>
      <c r="AX266" s="370"/>
      <c r="AY266" s="370"/>
      <c r="AZ266" s="370"/>
      <c r="BA266" s="370"/>
      <c r="BB266" s="370"/>
      <c r="BC266" s="370"/>
      <c r="BD266" s="370"/>
      <c r="BE266" s="370"/>
      <c r="BF266" s="370"/>
      <c r="BG266" s="370"/>
      <c r="BH266" s="371"/>
      <c r="BI266" s="380" t="s">
        <v>16</v>
      </c>
      <c r="BJ266" s="381"/>
      <c r="BK266" s="381"/>
      <c r="BL266" s="381"/>
      <c r="BM266" s="381"/>
      <c r="BN266" s="382"/>
      <c r="BO266" s="177" t="str">
        <f>IFERROR(VLOOKUP(BO264,STAKEHOLDERS[],2,0),"Área")</f>
        <v>Área</v>
      </c>
      <c r="BP266" s="178"/>
      <c r="BQ266" s="178"/>
      <c r="BR266" s="178"/>
      <c r="BS266" s="178"/>
      <c r="BT266" s="178"/>
      <c r="BU266" s="178"/>
      <c r="BV266" s="178"/>
      <c r="BW266" s="178"/>
      <c r="BX266" s="178"/>
      <c r="BY266" s="178"/>
      <c r="BZ266" s="179"/>
      <c r="CA266" s="177" t="str">
        <f>IFERROR(VLOOKUP(CA264,STAKEHOLDERS[],2,0),"Área")</f>
        <v>Área</v>
      </c>
      <c r="CB266" s="178"/>
      <c r="CC266" s="178"/>
      <c r="CD266" s="178"/>
      <c r="CE266" s="178"/>
      <c r="CF266" s="178"/>
      <c r="CG266" s="178"/>
      <c r="CH266" s="178"/>
      <c r="CI266" s="178"/>
      <c r="CJ266" s="178"/>
      <c r="CK266" s="178"/>
      <c r="CL266" s="179"/>
      <c r="CM266" s="177" t="str">
        <f>IFERROR(VLOOKUP(CM264,STAKEHOLDERS[],2,0),"Área")</f>
        <v>Área</v>
      </c>
      <c r="CN266" s="178"/>
      <c r="CO266" s="178"/>
      <c r="CP266" s="178"/>
      <c r="CQ266" s="178"/>
      <c r="CR266" s="178"/>
      <c r="CS266" s="178"/>
      <c r="CT266" s="178"/>
      <c r="CU266" s="178"/>
      <c r="CV266" s="178"/>
      <c r="CW266" s="178"/>
      <c r="CX266" s="179"/>
      <c r="CY266" s="177" t="str">
        <f>IFERROR(VLOOKUP(CY264,STAKEHOLDERS[],2,0),"Área")</f>
        <v>Área</v>
      </c>
      <c r="CZ266" s="178"/>
      <c r="DA266" s="178"/>
      <c r="DB266" s="178"/>
      <c r="DC266" s="178"/>
      <c r="DD266" s="178"/>
      <c r="DE266" s="178"/>
      <c r="DF266" s="178"/>
      <c r="DG266" s="178"/>
      <c r="DH266" s="178"/>
      <c r="DI266" s="178"/>
      <c r="DJ266" s="179"/>
    </row>
    <row r="267" spans="1:114" ht="14.25" hidden="1" customHeight="1" outlineLevel="1" thickBot="1" x14ac:dyDescent="0.25">
      <c r="A267" s="119"/>
      <c r="B267" s="119"/>
      <c r="C267" s="119"/>
      <c r="N267" s="35"/>
      <c r="O267" s="36"/>
      <c r="P267" s="36"/>
      <c r="Q267" s="372"/>
      <c r="R267" s="372"/>
      <c r="S267" s="372"/>
      <c r="T267" s="372"/>
      <c r="U267" s="372"/>
      <c r="V267" s="372"/>
      <c r="W267" s="372"/>
      <c r="X267" s="372"/>
      <c r="Y267" s="372"/>
      <c r="Z267" s="372"/>
      <c r="AA267" s="372"/>
      <c r="AB267" s="372"/>
      <c r="AC267" s="372"/>
      <c r="AD267" s="372"/>
      <c r="AE267" s="372"/>
      <c r="AF267" s="372"/>
      <c r="AG267" s="372"/>
      <c r="AH267" s="372"/>
      <c r="AI267" s="372"/>
      <c r="AJ267" s="372"/>
      <c r="AK267" s="372"/>
      <c r="AL267" s="372"/>
      <c r="AM267" s="372"/>
      <c r="AN267" s="372"/>
      <c r="AO267" s="372"/>
      <c r="AP267" s="372"/>
      <c r="AQ267" s="372"/>
      <c r="AR267" s="372"/>
      <c r="AS267" s="372"/>
      <c r="AT267" s="372"/>
      <c r="AU267" s="372"/>
      <c r="AV267" s="372"/>
      <c r="AW267" s="372"/>
      <c r="AX267" s="372"/>
      <c r="AY267" s="372"/>
      <c r="AZ267" s="372"/>
      <c r="BA267" s="372"/>
      <c r="BB267" s="372"/>
      <c r="BC267" s="372"/>
      <c r="BD267" s="372"/>
      <c r="BE267" s="372"/>
      <c r="BF267" s="372"/>
      <c r="BG267" s="372"/>
      <c r="BH267" s="373"/>
      <c r="BI267" s="383"/>
      <c r="BJ267" s="384"/>
      <c r="BK267" s="384"/>
      <c r="BL267" s="384"/>
      <c r="BM267" s="384"/>
      <c r="BN267" s="385"/>
      <c r="BO267" s="180"/>
      <c r="BP267" s="181"/>
      <c r="BQ267" s="181"/>
      <c r="BR267" s="181"/>
      <c r="BS267" s="181"/>
      <c r="BT267" s="181"/>
      <c r="BU267" s="181"/>
      <c r="BV267" s="181"/>
      <c r="BW267" s="181"/>
      <c r="BX267" s="181"/>
      <c r="BY267" s="181"/>
      <c r="BZ267" s="182"/>
      <c r="CA267" s="180"/>
      <c r="CB267" s="181"/>
      <c r="CC267" s="181"/>
      <c r="CD267" s="181"/>
      <c r="CE267" s="181"/>
      <c r="CF267" s="181"/>
      <c r="CG267" s="181"/>
      <c r="CH267" s="181"/>
      <c r="CI267" s="181"/>
      <c r="CJ267" s="181"/>
      <c r="CK267" s="181"/>
      <c r="CL267" s="182"/>
      <c r="CM267" s="180"/>
      <c r="CN267" s="181"/>
      <c r="CO267" s="181"/>
      <c r="CP267" s="181"/>
      <c r="CQ267" s="181"/>
      <c r="CR267" s="181"/>
      <c r="CS267" s="181"/>
      <c r="CT267" s="181"/>
      <c r="CU267" s="181"/>
      <c r="CV267" s="181"/>
      <c r="CW267" s="181"/>
      <c r="CX267" s="182"/>
      <c r="CY267" s="180"/>
      <c r="CZ267" s="181"/>
      <c r="DA267" s="181"/>
      <c r="DB267" s="181"/>
      <c r="DC267" s="181"/>
      <c r="DD267" s="181"/>
      <c r="DE267" s="181"/>
      <c r="DF267" s="181"/>
      <c r="DG267" s="181"/>
      <c r="DH267" s="181"/>
      <c r="DI267" s="181"/>
      <c r="DJ267" s="182"/>
    </row>
    <row r="268" spans="1:114" ht="14.25" hidden="1" customHeight="1" outlineLevel="1" x14ac:dyDescent="0.2">
      <c r="A268" s="119"/>
      <c r="B268" s="119"/>
      <c r="C268" s="119"/>
      <c r="N268" s="392"/>
      <c r="O268" s="393"/>
      <c r="P268" s="396" t="s">
        <v>0</v>
      </c>
      <c r="Q268" s="368"/>
      <c r="R268" s="368"/>
      <c r="S268" s="368"/>
      <c r="T268" s="368"/>
      <c r="U268" s="368"/>
      <c r="V268" s="368"/>
      <c r="W268" s="368"/>
      <c r="X268" s="368"/>
      <c r="Y268" s="368"/>
      <c r="Z268" s="368"/>
      <c r="AA268" s="368"/>
      <c r="AB268" s="368"/>
      <c r="AC268" s="368"/>
      <c r="AD268" s="368"/>
      <c r="AE268" s="368"/>
      <c r="AF268" s="368"/>
      <c r="AG268" s="368"/>
      <c r="AH268" s="368"/>
      <c r="AI268" s="368"/>
      <c r="AJ268" s="368"/>
      <c r="AK268" s="368"/>
      <c r="AL268" s="368"/>
      <c r="AM268" s="368"/>
      <c r="AN268" s="368"/>
      <c r="AO268" s="368"/>
      <c r="AP268" s="368"/>
      <c r="AQ268" s="368"/>
      <c r="AR268" s="368"/>
      <c r="AS268" s="368"/>
      <c r="AT268" s="368"/>
      <c r="AU268" s="368"/>
      <c r="AV268" s="368"/>
      <c r="AW268" s="368"/>
      <c r="AX268" s="368"/>
      <c r="AY268" s="368"/>
      <c r="AZ268" s="368"/>
      <c r="BA268" s="368"/>
      <c r="BB268" s="368"/>
      <c r="BC268" s="368"/>
      <c r="BD268" s="368"/>
      <c r="BE268" s="368"/>
      <c r="BF268" s="368"/>
      <c r="BG268" s="368"/>
      <c r="BH268" s="369"/>
      <c r="BI268" s="386" t="s">
        <v>15</v>
      </c>
      <c r="BJ268" s="387"/>
      <c r="BK268" s="387"/>
      <c r="BL268" s="387"/>
      <c r="BM268" s="387"/>
      <c r="BN268" s="388"/>
      <c r="BO268" s="189" t="s">
        <v>13</v>
      </c>
      <c r="BP268" s="190"/>
      <c r="BQ268" s="190"/>
      <c r="BR268" s="190"/>
      <c r="BS268" s="190"/>
      <c r="BT268" s="190"/>
      <c r="BU268" s="190"/>
      <c r="BV268" s="190"/>
      <c r="BW268" s="190"/>
      <c r="BX268" s="190"/>
      <c r="BY268" s="190"/>
      <c r="BZ268" s="191"/>
      <c r="CA268" s="189" t="s">
        <v>13</v>
      </c>
      <c r="CB268" s="190"/>
      <c r="CC268" s="190"/>
      <c r="CD268" s="190"/>
      <c r="CE268" s="190"/>
      <c r="CF268" s="190"/>
      <c r="CG268" s="190"/>
      <c r="CH268" s="190"/>
      <c r="CI268" s="190"/>
      <c r="CJ268" s="190"/>
      <c r="CK268" s="190"/>
      <c r="CL268" s="191"/>
      <c r="CM268" s="189" t="s">
        <v>13</v>
      </c>
      <c r="CN268" s="190"/>
      <c r="CO268" s="190"/>
      <c r="CP268" s="190"/>
      <c r="CQ268" s="190"/>
      <c r="CR268" s="190"/>
      <c r="CS268" s="190"/>
      <c r="CT268" s="190"/>
      <c r="CU268" s="190"/>
      <c r="CV268" s="190"/>
      <c r="CW268" s="190"/>
      <c r="CX268" s="191"/>
      <c r="CY268" s="189" t="s">
        <v>13</v>
      </c>
      <c r="CZ268" s="190"/>
      <c r="DA268" s="190"/>
      <c r="DB268" s="190"/>
      <c r="DC268" s="190"/>
      <c r="DD268" s="190"/>
      <c r="DE268" s="190"/>
      <c r="DF268" s="190"/>
      <c r="DG268" s="190"/>
      <c r="DH268" s="190"/>
      <c r="DI268" s="190"/>
      <c r="DJ268" s="191"/>
    </row>
    <row r="269" spans="1:114" ht="14.25" hidden="1" customHeight="1" outlineLevel="1" x14ac:dyDescent="0.2">
      <c r="A269" s="119"/>
      <c r="B269" s="119"/>
      <c r="C269" s="119"/>
      <c r="N269" s="394"/>
      <c r="O269" s="395"/>
      <c r="P269" s="397"/>
      <c r="Q269" s="370"/>
      <c r="R269" s="370"/>
      <c r="S269" s="370"/>
      <c r="T269" s="370"/>
      <c r="U269" s="370"/>
      <c r="V269" s="370"/>
      <c r="W269" s="370"/>
      <c r="X269" s="370"/>
      <c r="Y269" s="370"/>
      <c r="Z269" s="370"/>
      <c r="AA269" s="370"/>
      <c r="AB269" s="370"/>
      <c r="AC269" s="370"/>
      <c r="AD269" s="370"/>
      <c r="AE269" s="370"/>
      <c r="AF269" s="370"/>
      <c r="AG269" s="370"/>
      <c r="AH269" s="370"/>
      <c r="AI269" s="370"/>
      <c r="AJ269" s="370"/>
      <c r="AK269" s="370"/>
      <c r="AL269" s="370"/>
      <c r="AM269" s="370"/>
      <c r="AN269" s="370"/>
      <c r="AO269" s="370"/>
      <c r="AP269" s="370"/>
      <c r="AQ269" s="370"/>
      <c r="AR269" s="370"/>
      <c r="AS269" s="370"/>
      <c r="AT269" s="370"/>
      <c r="AU269" s="370"/>
      <c r="AV269" s="370"/>
      <c r="AW269" s="370"/>
      <c r="AX269" s="370"/>
      <c r="AY269" s="370"/>
      <c r="AZ269" s="370"/>
      <c r="BA269" s="370"/>
      <c r="BB269" s="370"/>
      <c r="BC269" s="370"/>
      <c r="BD269" s="370"/>
      <c r="BE269" s="370"/>
      <c r="BF269" s="370"/>
      <c r="BG269" s="370"/>
      <c r="BH269" s="371"/>
      <c r="BI269" s="389"/>
      <c r="BJ269" s="390"/>
      <c r="BK269" s="390"/>
      <c r="BL269" s="390"/>
      <c r="BM269" s="390"/>
      <c r="BN269" s="391"/>
      <c r="BO269" s="192"/>
      <c r="BP269" s="193"/>
      <c r="BQ269" s="193"/>
      <c r="BR269" s="193"/>
      <c r="BS269" s="193"/>
      <c r="BT269" s="193"/>
      <c r="BU269" s="193"/>
      <c r="BV269" s="193"/>
      <c r="BW269" s="193"/>
      <c r="BX269" s="193"/>
      <c r="BY269" s="193"/>
      <c r="BZ269" s="194"/>
      <c r="CA269" s="192"/>
      <c r="CB269" s="193"/>
      <c r="CC269" s="193"/>
      <c r="CD269" s="193"/>
      <c r="CE269" s="193"/>
      <c r="CF269" s="193"/>
      <c r="CG269" s="193"/>
      <c r="CH269" s="193"/>
      <c r="CI269" s="193"/>
      <c r="CJ269" s="193"/>
      <c r="CK269" s="193"/>
      <c r="CL269" s="194"/>
      <c r="CM269" s="192"/>
      <c r="CN269" s="193"/>
      <c r="CO269" s="193"/>
      <c r="CP269" s="193"/>
      <c r="CQ269" s="193"/>
      <c r="CR269" s="193"/>
      <c r="CS269" s="193"/>
      <c r="CT269" s="193"/>
      <c r="CU269" s="193"/>
      <c r="CV269" s="193"/>
      <c r="CW269" s="193"/>
      <c r="CX269" s="194"/>
      <c r="CY269" s="192"/>
      <c r="CZ269" s="193"/>
      <c r="DA269" s="193"/>
      <c r="DB269" s="193"/>
      <c r="DC269" s="193"/>
      <c r="DD269" s="193"/>
      <c r="DE269" s="193"/>
      <c r="DF269" s="193"/>
      <c r="DG269" s="193"/>
      <c r="DH269" s="193"/>
      <c r="DI269" s="193"/>
      <c r="DJ269" s="194"/>
    </row>
    <row r="270" spans="1:114" ht="14.25" hidden="1" customHeight="1" outlineLevel="1" x14ac:dyDescent="0.2">
      <c r="A270" s="119"/>
      <c r="B270" s="119"/>
      <c r="C270" s="119"/>
      <c r="N270" s="34"/>
      <c r="O270" s="16"/>
      <c r="P270" s="16"/>
      <c r="Q270" s="370"/>
      <c r="R270" s="370"/>
      <c r="S270" s="370"/>
      <c r="T270" s="370"/>
      <c r="U270" s="370"/>
      <c r="V270" s="370"/>
      <c r="W270" s="370"/>
      <c r="X270" s="370"/>
      <c r="Y270" s="370"/>
      <c r="Z270" s="370"/>
      <c r="AA270" s="370"/>
      <c r="AB270" s="370"/>
      <c r="AC270" s="370"/>
      <c r="AD270" s="370"/>
      <c r="AE270" s="370"/>
      <c r="AF270" s="370"/>
      <c r="AG270" s="370"/>
      <c r="AH270" s="370"/>
      <c r="AI270" s="370"/>
      <c r="AJ270" s="370"/>
      <c r="AK270" s="370"/>
      <c r="AL270" s="370"/>
      <c r="AM270" s="370"/>
      <c r="AN270" s="370"/>
      <c r="AO270" s="370"/>
      <c r="AP270" s="370"/>
      <c r="AQ270" s="370"/>
      <c r="AR270" s="370"/>
      <c r="AS270" s="370"/>
      <c r="AT270" s="370"/>
      <c r="AU270" s="370"/>
      <c r="AV270" s="370"/>
      <c r="AW270" s="370"/>
      <c r="AX270" s="370"/>
      <c r="AY270" s="370"/>
      <c r="AZ270" s="370"/>
      <c r="BA270" s="370"/>
      <c r="BB270" s="370"/>
      <c r="BC270" s="370"/>
      <c r="BD270" s="370"/>
      <c r="BE270" s="370"/>
      <c r="BF270" s="370"/>
      <c r="BG270" s="370"/>
      <c r="BH270" s="371"/>
      <c r="BI270" s="380" t="s">
        <v>16</v>
      </c>
      <c r="BJ270" s="381"/>
      <c r="BK270" s="381"/>
      <c r="BL270" s="381"/>
      <c r="BM270" s="381"/>
      <c r="BN270" s="382"/>
      <c r="BO270" s="177" t="str">
        <f>IFERROR(VLOOKUP(BO268,STAKEHOLDERS[],2,0),"Área")</f>
        <v>Área</v>
      </c>
      <c r="BP270" s="178"/>
      <c r="BQ270" s="178"/>
      <c r="BR270" s="178"/>
      <c r="BS270" s="178"/>
      <c r="BT270" s="178"/>
      <c r="BU270" s="178"/>
      <c r="BV270" s="178"/>
      <c r="BW270" s="178"/>
      <c r="BX270" s="178"/>
      <c r="BY270" s="178"/>
      <c r="BZ270" s="179"/>
      <c r="CA270" s="177" t="str">
        <f>IFERROR(VLOOKUP(CA268,STAKEHOLDERS[],2,0),"Área")</f>
        <v>Área</v>
      </c>
      <c r="CB270" s="178"/>
      <c r="CC270" s="178"/>
      <c r="CD270" s="178"/>
      <c r="CE270" s="178"/>
      <c r="CF270" s="178"/>
      <c r="CG270" s="178"/>
      <c r="CH270" s="178"/>
      <c r="CI270" s="178"/>
      <c r="CJ270" s="178"/>
      <c r="CK270" s="178"/>
      <c r="CL270" s="179"/>
      <c r="CM270" s="177" t="str">
        <f>IFERROR(VLOOKUP(CM268,STAKEHOLDERS[],2,0),"Área")</f>
        <v>Área</v>
      </c>
      <c r="CN270" s="178"/>
      <c r="CO270" s="178"/>
      <c r="CP270" s="178"/>
      <c r="CQ270" s="178"/>
      <c r="CR270" s="178"/>
      <c r="CS270" s="178"/>
      <c r="CT270" s="178"/>
      <c r="CU270" s="178"/>
      <c r="CV270" s="178"/>
      <c r="CW270" s="178"/>
      <c r="CX270" s="179"/>
      <c r="CY270" s="177" t="str">
        <f>IFERROR(VLOOKUP(CY268,STAKEHOLDERS[],2,0),"Área")</f>
        <v>Área</v>
      </c>
      <c r="CZ270" s="178"/>
      <c r="DA270" s="178"/>
      <c r="DB270" s="178"/>
      <c r="DC270" s="178"/>
      <c r="DD270" s="178"/>
      <c r="DE270" s="178"/>
      <c r="DF270" s="178"/>
      <c r="DG270" s="178"/>
      <c r="DH270" s="178"/>
      <c r="DI270" s="178"/>
      <c r="DJ270" s="179"/>
    </row>
    <row r="271" spans="1:114" ht="14.25" hidden="1" customHeight="1" outlineLevel="1" thickBot="1" x14ac:dyDescent="0.25">
      <c r="A271" s="119"/>
      <c r="B271" s="119"/>
      <c r="C271" s="119"/>
      <c r="N271" s="35"/>
      <c r="O271" s="36"/>
      <c r="P271" s="36"/>
      <c r="Q271" s="372"/>
      <c r="R271" s="372"/>
      <c r="S271" s="372"/>
      <c r="T271" s="372"/>
      <c r="U271" s="372"/>
      <c r="V271" s="372"/>
      <c r="W271" s="372"/>
      <c r="X271" s="372"/>
      <c r="Y271" s="372"/>
      <c r="Z271" s="372"/>
      <c r="AA271" s="372"/>
      <c r="AB271" s="372"/>
      <c r="AC271" s="372"/>
      <c r="AD271" s="372"/>
      <c r="AE271" s="372"/>
      <c r="AF271" s="372"/>
      <c r="AG271" s="372"/>
      <c r="AH271" s="372"/>
      <c r="AI271" s="372"/>
      <c r="AJ271" s="372"/>
      <c r="AK271" s="372"/>
      <c r="AL271" s="372"/>
      <c r="AM271" s="372"/>
      <c r="AN271" s="372"/>
      <c r="AO271" s="372"/>
      <c r="AP271" s="372"/>
      <c r="AQ271" s="372"/>
      <c r="AR271" s="372"/>
      <c r="AS271" s="372"/>
      <c r="AT271" s="372"/>
      <c r="AU271" s="372"/>
      <c r="AV271" s="372"/>
      <c r="AW271" s="372"/>
      <c r="AX271" s="372"/>
      <c r="AY271" s="372"/>
      <c r="AZ271" s="372"/>
      <c r="BA271" s="372"/>
      <c r="BB271" s="372"/>
      <c r="BC271" s="372"/>
      <c r="BD271" s="372"/>
      <c r="BE271" s="372"/>
      <c r="BF271" s="372"/>
      <c r="BG271" s="372"/>
      <c r="BH271" s="373"/>
      <c r="BI271" s="383"/>
      <c r="BJ271" s="384"/>
      <c r="BK271" s="384"/>
      <c r="BL271" s="384"/>
      <c r="BM271" s="384"/>
      <c r="BN271" s="385"/>
      <c r="BO271" s="180"/>
      <c r="BP271" s="181"/>
      <c r="BQ271" s="181"/>
      <c r="BR271" s="181"/>
      <c r="BS271" s="181"/>
      <c r="BT271" s="181"/>
      <c r="BU271" s="181"/>
      <c r="BV271" s="181"/>
      <c r="BW271" s="181"/>
      <c r="BX271" s="181"/>
      <c r="BY271" s="181"/>
      <c r="BZ271" s="182"/>
      <c r="CA271" s="180"/>
      <c r="CB271" s="181"/>
      <c r="CC271" s="181"/>
      <c r="CD271" s="181"/>
      <c r="CE271" s="181"/>
      <c r="CF271" s="181"/>
      <c r="CG271" s="181"/>
      <c r="CH271" s="181"/>
      <c r="CI271" s="181"/>
      <c r="CJ271" s="181"/>
      <c r="CK271" s="181"/>
      <c r="CL271" s="182"/>
      <c r="CM271" s="180"/>
      <c r="CN271" s="181"/>
      <c r="CO271" s="181"/>
      <c r="CP271" s="181"/>
      <c r="CQ271" s="181"/>
      <c r="CR271" s="181"/>
      <c r="CS271" s="181"/>
      <c r="CT271" s="181"/>
      <c r="CU271" s="181"/>
      <c r="CV271" s="181"/>
      <c r="CW271" s="181"/>
      <c r="CX271" s="182"/>
      <c r="CY271" s="180"/>
      <c r="CZ271" s="181"/>
      <c r="DA271" s="181"/>
      <c r="DB271" s="181"/>
      <c r="DC271" s="181"/>
      <c r="DD271" s="181"/>
      <c r="DE271" s="181"/>
      <c r="DF271" s="181"/>
      <c r="DG271" s="181"/>
      <c r="DH271" s="181"/>
      <c r="DI271" s="181"/>
      <c r="DJ271" s="182"/>
    </row>
    <row r="272" spans="1:114" ht="14.25" hidden="1" customHeight="1" outlineLevel="1" x14ac:dyDescent="0.2">
      <c r="A272" s="119"/>
      <c r="B272" s="119"/>
      <c r="C272" s="119"/>
      <c r="N272" s="392"/>
      <c r="O272" s="393"/>
      <c r="P272" s="396" t="s">
        <v>0</v>
      </c>
      <c r="Q272" s="368"/>
      <c r="R272" s="368"/>
      <c r="S272" s="368"/>
      <c r="T272" s="368"/>
      <c r="U272" s="368"/>
      <c r="V272" s="368"/>
      <c r="W272" s="368"/>
      <c r="X272" s="368"/>
      <c r="Y272" s="368"/>
      <c r="Z272" s="368"/>
      <c r="AA272" s="368"/>
      <c r="AB272" s="368"/>
      <c r="AC272" s="368"/>
      <c r="AD272" s="368"/>
      <c r="AE272" s="368"/>
      <c r="AF272" s="368"/>
      <c r="AG272" s="368"/>
      <c r="AH272" s="368"/>
      <c r="AI272" s="368"/>
      <c r="AJ272" s="368"/>
      <c r="AK272" s="368"/>
      <c r="AL272" s="368"/>
      <c r="AM272" s="368"/>
      <c r="AN272" s="368"/>
      <c r="AO272" s="368"/>
      <c r="AP272" s="368"/>
      <c r="AQ272" s="368"/>
      <c r="AR272" s="368"/>
      <c r="AS272" s="368"/>
      <c r="AT272" s="368"/>
      <c r="AU272" s="368"/>
      <c r="AV272" s="368"/>
      <c r="AW272" s="368"/>
      <c r="AX272" s="368"/>
      <c r="AY272" s="368"/>
      <c r="AZ272" s="368"/>
      <c r="BA272" s="368"/>
      <c r="BB272" s="368"/>
      <c r="BC272" s="368"/>
      <c r="BD272" s="368"/>
      <c r="BE272" s="368"/>
      <c r="BF272" s="368"/>
      <c r="BG272" s="368"/>
      <c r="BH272" s="369"/>
      <c r="BI272" s="386" t="s">
        <v>15</v>
      </c>
      <c r="BJ272" s="387"/>
      <c r="BK272" s="387"/>
      <c r="BL272" s="387"/>
      <c r="BM272" s="387"/>
      <c r="BN272" s="388"/>
      <c r="BO272" s="189" t="s">
        <v>13</v>
      </c>
      <c r="BP272" s="190"/>
      <c r="BQ272" s="190"/>
      <c r="BR272" s="190"/>
      <c r="BS272" s="190"/>
      <c r="BT272" s="190"/>
      <c r="BU272" s="190"/>
      <c r="BV272" s="190"/>
      <c r="BW272" s="190"/>
      <c r="BX272" s="190"/>
      <c r="BY272" s="190"/>
      <c r="BZ272" s="191"/>
      <c r="CA272" s="189" t="s">
        <v>13</v>
      </c>
      <c r="CB272" s="190"/>
      <c r="CC272" s="190"/>
      <c r="CD272" s="190"/>
      <c r="CE272" s="190"/>
      <c r="CF272" s="190"/>
      <c r="CG272" s="190"/>
      <c r="CH272" s="190"/>
      <c r="CI272" s="190"/>
      <c r="CJ272" s="190"/>
      <c r="CK272" s="190"/>
      <c r="CL272" s="191"/>
      <c r="CM272" s="189" t="s">
        <v>13</v>
      </c>
      <c r="CN272" s="190"/>
      <c r="CO272" s="190"/>
      <c r="CP272" s="190"/>
      <c r="CQ272" s="190"/>
      <c r="CR272" s="190"/>
      <c r="CS272" s="190"/>
      <c r="CT272" s="190"/>
      <c r="CU272" s="190"/>
      <c r="CV272" s="190"/>
      <c r="CW272" s="190"/>
      <c r="CX272" s="191"/>
      <c r="CY272" s="189" t="s">
        <v>13</v>
      </c>
      <c r="CZ272" s="190"/>
      <c r="DA272" s="190"/>
      <c r="DB272" s="190"/>
      <c r="DC272" s="190"/>
      <c r="DD272" s="190"/>
      <c r="DE272" s="190"/>
      <c r="DF272" s="190"/>
      <c r="DG272" s="190"/>
      <c r="DH272" s="190"/>
      <c r="DI272" s="190"/>
      <c r="DJ272" s="191"/>
    </row>
    <row r="273" spans="1:114" ht="14.25" hidden="1" customHeight="1" outlineLevel="1" x14ac:dyDescent="0.2">
      <c r="A273" s="119"/>
      <c r="B273" s="119"/>
      <c r="C273" s="119"/>
      <c r="N273" s="394"/>
      <c r="O273" s="395"/>
      <c r="P273" s="397"/>
      <c r="Q273" s="370"/>
      <c r="R273" s="370"/>
      <c r="S273" s="370"/>
      <c r="T273" s="370"/>
      <c r="U273" s="370"/>
      <c r="V273" s="370"/>
      <c r="W273" s="370"/>
      <c r="X273" s="370"/>
      <c r="Y273" s="370"/>
      <c r="Z273" s="370"/>
      <c r="AA273" s="370"/>
      <c r="AB273" s="370"/>
      <c r="AC273" s="370"/>
      <c r="AD273" s="370"/>
      <c r="AE273" s="370"/>
      <c r="AF273" s="370"/>
      <c r="AG273" s="370"/>
      <c r="AH273" s="370"/>
      <c r="AI273" s="370"/>
      <c r="AJ273" s="370"/>
      <c r="AK273" s="370"/>
      <c r="AL273" s="370"/>
      <c r="AM273" s="370"/>
      <c r="AN273" s="370"/>
      <c r="AO273" s="370"/>
      <c r="AP273" s="370"/>
      <c r="AQ273" s="370"/>
      <c r="AR273" s="370"/>
      <c r="AS273" s="370"/>
      <c r="AT273" s="370"/>
      <c r="AU273" s="370"/>
      <c r="AV273" s="370"/>
      <c r="AW273" s="370"/>
      <c r="AX273" s="370"/>
      <c r="AY273" s="370"/>
      <c r="AZ273" s="370"/>
      <c r="BA273" s="370"/>
      <c r="BB273" s="370"/>
      <c r="BC273" s="370"/>
      <c r="BD273" s="370"/>
      <c r="BE273" s="370"/>
      <c r="BF273" s="370"/>
      <c r="BG273" s="370"/>
      <c r="BH273" s="371"/>
      <c r="BI273" s="389"/>
      <c r="BJ273" s="390"/>
      <c r="BK273" s="390"/>
      <c r="BL273" s="390"/>
      <c r="BM273" s="390"/>
      <c r="BN273" s="391"/>
      <c r="BO273" s="192"/>
      <c r="BP273" s="193"/>
      <c r="BQ273" s="193"/>
      <c r="BR273" s="193"/>
      <c r="BS273" s="193"/>
      <c r="BT273" s="193"/>
      <c r="BU273" s="193"/>
      <c r="BV273" s="193"/>
      <c r="BW273" s="193"/>
      <c r="BX273" s="193"/>
      <c r="BY273" s="193"/>
      <c r="BZ273" s="194"/>
      <c r="CA273" s="192"/>
      <c r="CB273" s="193"/>
      <c r="CC273" s="193"/>
      <c r="CD273" s="193"/>
      <c r="CE273" s="193"/>
      <c r="CF273" s="193"/>
      <c r="CG273" s="193"/>
      <c r="CH273" s="193"/>
      <c r="CI273" s="193"/>
      <c r="CJ273" s="193"/>
      <c r="CK273" s="193"/>
      <c r="CL273" s="194"/>
      <c r="CM273" s="192"/>
      <c r="CN273" s="193"/>
      <c r="CO273" s="193"/>
      <c r="CP273" s="193"/>
      <c r="CQ273" s="193"/>
      <c r="CR273" s="193"/>
      <c r="CS273" s="193"/>
      <c r="CT273" s="193"/>
      <c r="CU273" s="193"/>
      <c r="CV273" s="193"/>
      <c r="CW273" s="193"/>
      <c r="CX273" s="194"/>
      <c r="CY273" s="192"/>
      <c r="CZ273" s="193"/>
      <c r="DA273" s="193"/>
      <c r="DB273" s="193"/>
      <c r="DC273" s="193"/>
      <c r="DD273" s="193"/>
      <c r="DE273" s="193"/>
      <c r="DF273" s="193"/>
      <c r="DG273" s="193"/>
      <c r="DH273" s="193"/>
      <c r="DI273" s="193"/>
      <c r="DJ273" s="194"/>
    </row>
    <row r="274" spans="1:114" ht="14.25" hidden="1" customHeight="1" outlineLevel="1" x14ac:dyDescent="0.2">
      <c r="A274" s="119"/>
      <c r="B274" s="119"/>
      <c r="C274" s="119"/>
      <c r="N274" s="34"/>
      <c r="O274" s="16"/>
      <c r="P274" s="16"/>
      <c r="Q274" s="370"/>
      <c r="R274" s="370"/>
      <c r="S274" s="370"/>
      <c r="T274" s="370"/>
      <c r="U274" s="370"/>
      <c r="V274" s="370"/>
      <c r="W274" s="370"/>
      <c r="X274" s="370"/>
      <c r="Y274" s="370"/>
      <c r="Z274" s="370"/>
      <c r="AA274" s="370"/>
      <c r="AB274" s="370"/>
      <c r="AC274" s="370"/>
      <c r="AD274" s="370"/>
      <c r="AE274" s="370"/>
      <c r="AF274" s="370"/>
      <c r="AG274" s="370"/>
      <c r="AH274" s="370"/>
      <c r="AI274" s="370"/>
      <c r="AJ274" s="370"/>
      <c r="AK274" s="370"/>
      <c r="AL274" s="370"/>
      <c r="AM274" s="370"/>
      <c r="AN274" s="370"/>
      <c r="AO274" s="370"/>
      <c r="AP274" s="370"/>
      <c r="AQ274" s="370"/>
      <c r="AR274" s="370"/>
      <c r="AS274" s="370"/>
      <c r="AT274" s="370"/>
      <c r="AU274" s="370"/>
      <c r="AV274" s="370"/>
      <c r="AW274" s="370"/>
      <c r="AX274" s="370"/>
      <c r="AY274" s="370"/>
      <c r="AZ274" s="370"/>
      <c r="BA274" s="370"/>
      <c r="BB274" s="370"/>
      <c r="BC274" s="370"/>
      <c r="BD274" s="370"/>
      <c r="BE274" s="370"/>
      <c r="BF274" s="370"/>
      <c r="BG274" s="370"/>
      <c r="BH274" s="371"/>
      <c r="BI274" s="380" t="s">
        <v>16</v>
      </c>
      <c r="BJ274" s="381"/>
      <c r="BK274" s="381"/>
      <c r="BL274" s="381"/>
      <c r="BM274" s="381"/>
      <c r="BN274" s="382"/>
      <c r="BO274" s="177" t="str">
        <f>IFERROR(VLOOKUP(BO272,STAKEHOLDERS[],2,0),"Área")</f>
        <v>Área</v>
      </c>
      <c r="BP274" s="178"/>
      <c r="BQ274" s="178"/>
      <c r="BR274" s="178"/>
      <c r="BS274" s="178"/>
      <c r="BT274" s="178"/>
      <c r="BU274" s="178"/>
      <c r="BV274" s="178"/>
      <c r="BW274" s="178"/>
      <c r="BX274" s="178"/>
      <c r="BY274" s="178"/>
      <c r="BZ274" s="179"/>
      <c r="CA274" s="177" t="str">
        <f>IFERROR(VLOOKUP(CA272,STAKEHOLDERS[],2,0),"Área")</f>
        <v>Área</v>
      </c>
      <c r="CB274" s="178"/>
      <c r="CC274" s="178"/>
      <c r="CD274" s="178"/>
      <c r="CE274" s="178"/>
      <c r="CF274" s="178"/>
      <c r="CG274" s="178"/>
      <c r="CH274" s="178"/>
      <c r="CI274" s="178"/>
      <c r="CJ274" s="178"/>
      <c r="CK274" s="178"/>
      <c r="CL274" s="179"/>
      <c r="CM274" s="177" t="str">
        <f>IFERROR(VLOOKUP(CM272,STAKEHOLDERS[],2,0),"Área")</f>
        <v>Área</v>
      </c>
      <c r="CN274" s="178"/>
      <c r="CO274" s="178"/>
      <c r="CP274" s="178"/>
      <c r="CQ274" s="178"/>
      <c r="CR274" s="178"/>
      <c r="CS274" s="178"/>
      <c r="CT274" s="178"/>
      <c r="CU274" s="178"/>
      <c r="CV274" s="178"/>
      <c r="CW274" s="178"/>
      <c r="CX274" s="179"/>
      <c r="CY274" s="177" t="str">
        <f>IFERROR(VLOOKUP(CY272,STAKEHOLDERS[],2,0),"Área")</f>
        <v>Área</v>
      </c>
      <c r="CZ274" s="178"/>
      <c r="DA274" s="178"/>
      <c r="DB274" s="178"/>
      <c r="DC274" s="178"/>
      <c r="DD274" s="178"/>
      <c r="DE274" s="178"/>
      <c r="DF274" s="178"/>
      <c r="DG274" s="178"/>
      <c r="DH274" s="178"/>
      <c r="DI274" s="178"/>
      <c r="DJ274" s="179"/>
    </row>
    <row r="275" spans="1:114" ht="14.25" hidden="1" customHeight="1" outlineLevel="1" thickBot="1" x14ac:dyDescent="0.25">
      <c r="A275" s="119"/>
      <c r="B275" s="119"/>
      <c r="C275" s="119"/>
      <c r="N275" s="35"/>
      <c r="O275" s="36"/>
      <c r="P275" s="36"/>
      <c r="Q275" s="372"/>
      <c r="R275" s="372"/>
      <c r="S275" s="372"/>
      <c r="T275" s="372"/>
      <c r="U275" s="372"/>
      <c r="V275" s="372"/>
      <c r="W275" s="372"/>
      <c r="X275" s="372"/>
      <c r="Y275" s="372"/>
      <c r="Z275" s="372"/>
      <c r="AA275" s="372"/>
      <c r="AB275" s="372"/>
      <c r="AC275" s="372"/>
      <c r="AD275" s="372"/>
      <c r="AE275" s="372"/>
      <c r="AF275" s="372"/>
      <c r="AG275" s="372"/>
      <c r="AH275" s="372"/>
      <c r="AI275" s="372"/>
      <c r="AJ275" s="372"/>
      <c r="AK275" s="372"/>
      <c r="AL275" s="372"/>
      <c r="AM275" s="372"/>
      <c r="AN275" s="372"/>
      <c r="AO275" s="372"/>
      <c r="AP275" s="372"/>
      <c r="AQ275" s="372"/>
      <c r="AR275" s="372"/>
      <c r="AS275" s="372"/>
      <c r="AT275" s="372"/>
      <c r="AU275" s="372"/>
      <c r="AV275" s="372"/>
      <c r="AW275" s="372"/>
      <c r="AX275" s="372"/>
      <c r="AY275" s="372"/>
      <c r="AZ275" s="372"/>
      <c r="BA275" s="372"/>
      <c r="BB275" s="372"/>
      <c r="BC275" s="372"/>
      <c r="BD275" s="372"/>
      <c r="BE275" s="372"/>
      <c r="BF275" s="372"/>
      <c r="BG275" s="372"/>
      <c r="BH275" s="373"/>
      <c r="BI275" s="383"/>
      <c r="BJ275" s="384"/>
      <c r="BK275" s="384"/>
      <c r="BL275" s="384"/>
      <c r="BM275" s="384"/>
      <c r="BN275" s="385"/>
      <c r="BO275" s="180"/>
      <c r="BP275" s="181"/>
      <c r="BQ275" s="181"/>
      <c r="BR275" s="181"/>
      <c r="BS275" s="181"/>
      <c r="BT275" s="181"/>
      <c r="BU275" s="181"/>
      <c r="BV275" s="181"/>
      <c r="BW275" s="181"/>
      <c r="BX275" s="181"/>
      <c r="BY275" s="181"/>
      <c r="BZ275" s="182"/>
      <c r="CA275" s="180"/>
      <c r="CB275" s="181"/>
      <c r="CC275" s="181"/>
      <c r="CD275" s="181"/>
      <c r="CE275" s="181"/>
      <c r="CF275" s="181"/>
      <c r="CG275" s="181"/>
      <c r="CH275" s="181"/>
      <c r="CI275" s="181"/>
      <c r="CJ275" s="181"/>
      <c r="CK275" s="181"/>
      <c r="CL275" s="182"/>
      <c r="CM275" s="180"/>
      <c r="CN275" s="181"/>
      <c r="CO275" s="181"/>
      <c r="CP275" s="181"/>
      <c r="CQ275" s="181"/>
      <c r="CR275" s="181"/>
      <c r="CS275" s="181"/>
      <c r="CT275" s="181"/>
      <c r="CU275" s="181"/>
      <c r="CV275" s="181"/>
      <c r="CW275" s="181"/>
      <c r="CX275" s="182"/>
      <c r="CY275" s="180"/>
      <c r="CZ275" s="181"/>
      <c r="DA275" s="181"/>
      <c r="DB275" s="181"/>
      <c r="DC275" s="181"/>
      <c r="DD275" s="181"/>
      <c r="DE275" s="181"/>
      <c r="DF275" s="181"/>
      <c r="DG275" s="181"/>
      <c r="DH275" s="181"/>
      <c r="DI275" s="181"/>
      <c r="DJ275" s="182"/>
    </row>
    <row r="276" spans="1:114" ht="14.25" hidden="1" customHeight="1" outlineLevel="1" x14ac:dyDescent="0.2">
      <c r="A276" s="119"/>
      <c r="B276" s="119"/>
      <c r="C276" s="119"/>
      <c r="N276" s="392"/>
      <c r="O276" s="393"/>
      <c r="P276" s="396" t="s">
        <v>0</v>
      </c>
      <c r="Q276" s="368"/>
      <c r="R276" s="368"/>
      <c r="S276" s="368"/>
      <c r="T276" s="368"/>
      <c r="U276" s="368"/>
      <c r="V276" s="368"/>
      <c r="W276" s="368"/>
      <c r="X276" s="368"/>
      <c r="Y276" s="368"/>
      <c r="Z276" s="368"/>
      <c r="AA276" s="368"/>
      <c r="AB276" s="368"/>
      <c r="AC276" s="368"/>
      <c r="AD276" s="368"/>
      <c r="AE276" s="368"/>
      <c r="AF276" s="368"/>
      <c r="AG276" s="368"/>
      <c r="AH276" s="368"/>
      <c r="AI276" s="368"/>
      <c r="AJ276" s="368"/>
      <c r="AK276" s="368"/>
      <c r="AL276" s="368"/>
      <c r="AM276" s="368"/>
      <c r="AN276" s="368"/>
      <c r="AO276" s="368"/>
      <c r="AP276" s="368"/>
      <c r="AQ276" s="368"/>
      <c r="AR276" s="368"/>
      <c r="AS276" s="368"/>
      <c r="AT276" s="368"/>
      <c r="AU276" s="368"/>
      <c r="AV276" s="368"/>
      <c r="AW276" s="368"/>
      <c r="AX276" s="368"/>
      <c r="AY276" s="368"/>
      <c r="AZ276" s="368"/>
      <c r="BA276" s="368"/>
      <c r="BB276" s="368"/>
      <c r="BC276" s="368"/>
      <c r="BD276" s="368"/>
      <c r="BE276" s="368"/>
      <c r="BF276" s="368"/>
      <c r="BG276" s="368"/>
      <c r="BH276" s="369"/>
      <c r="BI276" s="386" t="s">
        <v>15</v>
      </c>
      <c r="BJ276" s="387"/>
      <c r="BK276" s="387"/>
      <c r="BL276" s="387"/>
      <c r="BM276" s="387"/>
      <c r="BN276" s="388"/>
      <c r="BO276" s="189" t="s">
        <v>13</v>
      </c>
      <c r="BP276" s="190"/>
      <c r="BQ276" s="190"/>
      <c r="BR276" s="190"/>
      <c r="BS276" s="190"/>
      <c r="BT276" s="190"/>
      <c r="BU276" s="190"/>
      <c r="BV276" s="190"/>
      <c r="BW276" s="190"/>
      <c r="BX276" s="190"/>
      <c r="BY276" s="190"/>
      <c r="BZ276" s="191"/>
      <c r="CA276" s="189" t="s">
        <v>13</v>
      </c>
      <c r="CB276" s="190"/>
      <c r="CC276" s="190"/>
      <c r="CD276" s="190"/>
      <c r="CE276" s="190"/>
      <c r="CF276" s="190"/>
      <c r="CG276" s="190"/>
      <c r="CH276" s="190"/>
      <c r="CI276" s="190"/>
      <c r="CJ276" s="190"/>
      <c r="CK276" s="190"/>
      <c r="CL276" s="191"/>
      <c r="CM276" s="189" t="s">
        <v>13</v>
      </c>
      <c r="CN276" s="190"/>
      <c r="CO276" s="190"/>
      <c r="CP276" s="190"/>
      <c r="CQ276" s="190"/>
      <c r="CR276" s="190"/>
      <c r="CS276" s="190"/>
      <c r="CT276" s="190"/>
      <c r="CU276" s="190"/>
      <c r="CV276" s="190"/>
      <c r="CW276" s="190"/>
      <c r="CX276" s="191"/>
      <c r="CY276" s="189" t="s">
        <v>13</v>
      </c>
      <c r="CZ276" s="190"/>
      <c r="DA276" s="190"/>
      <c r="DB276" s="190"/>
      <c r="DC276" s="190"/>
      <c r="DD276" s="190"/>
      <c r="DE276" s="190"/>
      <c r="DF276" s="190"/>
      <c r="DG276" s="190"/>
      <c r="DH276" s="190"/>
      <c r="DI276" s="190"/>
      <c r="DJ276" s="191"/>
    </row>
    <row r="277" spans="1:114" ht="14.25" hidden="1" customHeight="1" outlineLevel="1" x14ac:dyDescent="0.2">
      <c r="A277" s="119"/>
      <c r="B277" s="119"/>
      <c r="C277" s="119"/>
      <c r="N277" s="394"/>
      <c r="O277" s="395"/>
      <c r="P277" s="397"/>
      <c r="Q277" s="370"/>
      <c r="R277" s="370"/>
      <c r="S277" s="370"/>
      <c r="T277" s="370"/>
      <c r="U277" s="370"/>
      <c r="V277" s="370"/>
      <c r="W277" s="370"/>
      <c r="X277" s="370"/>
      <c r="Y277" s="370"/>
      <c r="Z277" s="370"/>
      <c r="AA277" s="370"/>
      <c r="AB277" s="370"/>
      <c r="AC277" s="370"/>
      <c r="AD277" s="370"/>
      <c r="AE277" s="370"/>
      <c r="AF277" s="370"/>
      <c r="AG277" s="370"/>
      <c r="AH277" s="370"/>
      <c r="AI277" s="370"/>
      <c r="AJ277" s="370"/>
      <c r="AK277" s="370"/>
      <c r="AL277" s="370"/>
      <c r="AM277" s="370"/>
      <c r="AN277" s="370"/>
      <c r="AO277" s="370"/>
      <c r="AP277" s="370"/>
      <c r="AQ277" s="370"/>
      <c r="AR277" s="370"/>
      <c r="AS277" s="370"/>
      <c r="AT277" s="370"/>
      <c r="AU277" s="370"/>
      <c r="AV277" s="370"/>
      <c r="AW277" s="370"/>
      <c r="AX277" s="370"/>
      <c r="AY277" s="370"/>
      <c r="AZ277" s="370"/>
      <c r="BA277" s="370"/>
      <c r="BB277" s="370"/>
      <c r="BC277" s="370"/>
      <c r="BD277" s="370"/>
      <c r="BE277" s="370"/>
      <c r="BF277" s="370"/>
      <c r="BG277" s="370"/>
      <c r="BH277" s="371"/>
      <c r="BI277" s="389"/>
      <c r="BJ277" s="390"/>
      <c r="BK277" s="390"/>
      <c r="BL277" s="390"/>
      <c r="BM277" s="390"/>
      <c r="BN277" s="391"/>
      <c r="BO277" s="192"/>
      <c r="BP277" s="193"/>
      <c r="BQ277" s="193"/>
      <c r="BR277" s="193"/>
      <c r="BS277" s="193"/>
      <c r="BT277" s="193"/>
      <c r="BU277" s="193"/>
      <c r="BV277" s="193"/>
      <c r="BW277" s="193"/>
      <c r="BX277" s="193"/>
      <c r="BY277" s="193"/>
      <c r="BZ277" s="194"/>
      <c r="CA277" s="192"/>
      <c r="CB277" s="193"/>
      <c r="CC277" s="193"/>
      <c r="CD277" s="193"/>
      <c r="CE277" s="193"/>
      <c r="CF277" s="193"/>
      <c r="CG277" s="193"/>
      <c r="CH277" s="193"/>
      <c r="CI277" s="193"/>
      <c r="CJ277" s="193"/>
      <c r="CK277" s="193"/>
      <c r="CL277" s="194"/>
      <c r="CM277" s="192"/>
      <c r="CN277" s="193"/>
      <c r="CO277" s="193"/>
      <c r="CP277" s="193"/>
      <c r="CQ277" s="193"/>
      <c r="CR277" s="193"/>
      <c r="CS277" s="193"/>
      <c r="CT277" s="193"/>
      <c r="CU277" s="193"/>
      <c r="CV277" s="193"/>
      <c r="CW277" s="193"/>
      <c r="CX277" s="194"/>
      <c r="CY277" s="192"/>
      <c r="CZ277" s="193"/>
      <c r="DA277" s="193"/>
      <c r="DB277" s="193"/>
      <c r="DC277" s="193"/>
      <c r="DD277" s="193"/>
      <c r="DE277" s="193"/>
      <c r="DF277" s="193"/>
      <c r="DG277" s="193"/>
      <c r="DH277" s="193"/>
      <c r="DI277" s="193"/>
      <c r="DJ277" s="194"/>
    </row>
    <row r="278" spans="1:114" ht="14.25" hidden="1" customHeight="1" outlineLevel="1" x14ac:dyDescent="0.2">
      <c r="A278" s="119"/>
      <c r="B278" s="119"/>
      <c r="C278" s="119"/>
      <c r="N278" s="34"/>
      <c r="O278" s="16"/>
      <c r="P278" s="16"/>
      <c r="Q278" s="370"/>
      <c r="R278" s="370"/>
      <c r="S278" s="370"/>
      <c r="T278" s="370"/>
      <c r="U278" s="370"/>
      <c r="V278" s="370"/>
      <c r="W278" s="370"/>
      <c r="X278" s="370"/>
      <c r="Y278" s="370"/>
      <c r="Z278" s="370"/>
      <c r="AA278" s="370"/>
      <c r="AB278" s="370"/>
      <c r="AC278" s="370"/>
      <c r="AD278" s="370"/>
      <c r="AE278" s="370"/>
      <c r="AF278" s="370"/>
      <c r="AG278" s="370"/>
      <c r="AH278" s="370"/>
      <c r="AI278" s="370"/>
      <c r="AJ278" s="370"/>
      <c r="AK278" s="370"/>
      <c r="AL278" s="370"/>
      <c r="AM278" s="370"/>
      <c r="AN278" s="370"/>
      <c r="AO278" s="370"/>
      <c r="AP278" s="370"/>
      <c r="AQ278" s="370"/>
      <c r="AR278" s="370"/>
      <c r="AS278" s="370"/>
      <c r="AT278" s="370"/>
      <c r="AU278" s="370"/>
      <c r="AV278" s="370"/>
      <c r="AW278" s="370"/>
      <c r="AX278" s="370"/>
      <c r="AY278" s="370"/>
      <c r="AZ278" s="370"/>
      <c r="BA278" s="370"/>
      <c r="BB278" s="370"/>
      <c r="BC278" s="370"/>
      <c r="BD278" s="370"/>
      <c r="BE278" s="370"/>
      <c r="BF278" s="370"/>
      <c r="BG278" s="370"/>
      <c r="BH278" s="371"/>
      <c r="BI278" s="380" t="s">
        <v>16</v>
      </c>
      <c r="BJ278" s="381"/>
      <c r="BK278" s="381"/>
      <c r="BL278" s="381"/>
      <c r="BM278" s="381"/>
      <c r="BN278" s="382"/>
      <c r="BO278" s="177" t="str">
        <f>IFERROR(VLOOKUP(BO276,STAKEHOLDERS[],2,0),"Área")</f>
        <v>Área</v>
      </c>
      <c r="BP278" s="178"/>
      <c r="BQ278" s="178"/>
      <c r="BR278" s="178"/>
      <c r="BS278" s="178"/>
      <c r="BT278" s="178"/>
      <c r="BU278" s="178"/>
      <c r="BV278" s="178"/>
      <c r="BW278" s="178"/>
      <c r="BX278" s="178"/>
      <c r="BY278" s="178"/>
      <c r="BZ278" s="179"/>
      <c r="CA278" s="177" t="str">
        <f>IFERROR(VLOOKUP(CA276,STAKEHOLDERS[],2,0),"Área")</f>
        <v>Área</v>
      </c>
      <c r="CB278" s="178"/>
      <c r="CC278" s="178"/>
      <c r="CD278" s="178"/>
      <c r="CE278" s="178"/>
      <c r="CF278" s="178"/>
      <c r="CG278" s="178"/>
      <c r="CH278" s="178"/>
      <c r="CI278" s="178"/>
      <c r="CJ278" s="178"/>
      <c r="CK278" s="178"/>
      <c r="CL278" s="179"/>
      <c r="CM278" s="177" t="str">
        <f>IFERROR(VLOOKUP(CM276,STAKEHOLDERS[],2,0),"Área")</f>
        <v>Área</v>
      </c>
      <c r="CN278" s="178"/>
      <c r="CO278" s="178"/>
      <c r="CP278" s="178"/>
      <c r="CQ278" s="178"/>
      <c r="CR278" s="178"/>
      <c r="CS278" s="178"/>
      <c r="CT278" s="178"/>
      <c r="CU278" s="178"/>
      <c r="CV278" s="178"/>
      <c r="CW278" s="178"/>
      <c r="CX278" s="179"/>
      <c r="CY278" s="177" t="str">
        <f>IFERROR(VLOOKUP(CY276,STAKEHOLDERS[],2,0),"Área")</f>
        <v>Área</v>
      </c>
      <c r="CZ278" s="178"/>
      <c r="DA278" s="178"/>
      <c r="DB278" s="178"/>
      <c r="DC278" s="178"/>
      <c r="DD278" s="178"/>
      <c r="DE278" s="178"/>
      <c r="DF278" s="178"/>
      <c r="DG278" s="178"/>
      <c r="DH278" s="178"/>
      <c r="DI278" s="178"/>
      <c r="DJ278" s="179"/>
    </row>
    <row r="279" spans="1:114" ht="14.25" hidden="1" customHeight="1" outlineLevel="1" thickBot="1" x14ac:dyDescent="0.25">
      <c r="A279" s="119"/>
      <c r="B279" s="119"/>
      <c r="C279" s="119"/>
      <c r="N279" s="35"/>
      <c r="O279" s="36"/>
      <c r="P279" s="36"/>
      <c r="Q279" s="372"/>
      <c r="R279" s="372"/>
      <c r="S279" s="372"/>
      <c r="T279" s="372"/>
      <c r="U279" s="372"/>
      <c r="V279" s="372"/>
      <c r="W279" s="372"/>
      <c r="X279" s="372"/>
      <c r="Y279" s="372"/>
      <c r="Z279" s="372"/>
      <c r="AA279" s="372"/>
      <c r="AB279" s="372"/>
      <c r="AC279" s="372"/>
      <c r="AD279" s="372"/>
      <c r="AE279" s="372"/>
      <c r="AF279" s="372"/>
      <c r="AG279" s="372"/>
      <c r="AH279" s="372"/>
      <c r="AI279" s="372"/>
      <c r="AJ279" s="372"/>
      <c r="AK279" s="372"/>
      <c r="AL279" s="372"/>
      <c r="AM279" s="372"/>
      <c r="AN279" s="372"/>
      <c r="AO279" s="372"/>
      <c r="AP279" s="372"/>
      <c r="AQ279" s="372"/>
      <c r="AR279" s="372"/>
      <c r="AS279" s="372"/>
      <c r="AT279" s="372"/>
      <c r="AU279" s="372"/>
      <c r="AV279" s="372"/>
      <c r="AW279" s="372"/>
      <c r="AX279" s="372"/>
      <c r="AY279" s="372"/>
      <c r="AZ279" s="372"/>
      <c r="BA279" s="372"/>
      <c r="BB279" s="372"/>
      <c r="BC279" s="372"/>
      <c r="BD279" s="372"/>
      <c r="BE279" s="372"/>
      <c r="BF279" s="372"/>
      <c r="BG279" s="372"/>
      <c r="BH279" s="373"/>
      <c r="BI279" s="383"/>
      <c r="BJ279" s="384"/>
      <c r="BK279" s="384"/>
      <c r="BL279" s="384"/>
      <c r="BM279" s="384"/>
      <c r="BN279" s="385"/>
      <c r="BO279" s="180"/>
      <c r="BP279" s="181"/>
      <c r="BQ279" s="181"/>
      <c r="BR279" s="181"/>
      <c r="BS279" s="181"/>
      <c r="BT279" s="181"/>
      <c r="BU279" s="181"/>
      <c r="BV279" s="181"/>
      <c r="BW279" s="181"/>
      <c r="BX279" s="181"/>
      <c r="BY279" s="181"/>
      <c r="BZ279" s="182"/>
      <c r="CA279" s="180"/>
      <c r="CB279" s="181"/>
      <c r="CC279" s="181"/>
      <c r="CD279" s="181"/>
      <c r="CE279" s="181"/>
      <c r="CF279" s="181"/>
      <c r="CG279" s="181"/>
      <c r="CH279" s="181"/>
      <c r="CI279" s="181"/>
      <c r="CJ279" s="181"/>
      <c r="CK279" s="181"/>
      <c r="CL279" s="182"/>
      <c r="CM279" s="180"/>
      <c r="CN279" s="181"/>
      <c r="CO279" s="181"/>
      <c r="CP279" s="181"/>
      <c r="CQ279" s="181"/>
      <c r="CR279" s="181"/>
      <c r="CS279" s="181"/>
      <c r="CT279" s="181"/>
      <c r="CU279" s="181"/>
      <c r="CV279" s="181"/>
      <c r="CW279" s="181"/>
      <c r="CX279" s="182"/>
      <c r="CY279" s="180"/>
      <c r="CZ279" s="181"/>
      <c r="DA279" s="181"/>
      <c r="DB279" s="181"/>
      <c r="DC279" s="181"/>
      <c r="DD279" s="181"/>
      <c r="DE279" s="181"/>
      <c r="DF279" s="181"/>
      <c r="DG279" s="181"/>
      <c r="DH279" s="181"/>
      <c r="DI279" s="181"/>
      <c r="DJ279" s="182"/>
    </row>
    <row r="280" spans="1:114" ht="14.25" hidden="1" customHeight="1" outlineLevel="1" x14ac:dyDescent="0.2">
      <c r="A280" s="119"/>
      <c r="B280" s="119"/>
      <c r="C280" s="119"/>
      <c r="N280" s="392"/>
      <c r="O280" s="393"/>
      <c r="P280" s="396" t="s">
        <v>0</v>
      </c>
      <c r="Q280" s="368"/>
      <c r="R280" s="368"/>
      <c r="S280" s="368"/>
      <c r="T280" s="368"/>
      <c r="U280" s="368"/>
      <c r="V280" s="368"/>
      <c r="W280" s="368"/>
      <c r="X280" s="368"/>
      <c r="Y280" s="368"/>
      <c r="Z280" s="368"/>
      <c r="AA280" s="368"/>
      <c r="AB280" s="368"/>
      <c r="AC280" s="368"/>
      <c r="AD280" s="368"/>
      <c r="AE280" s="368"/>
      <c r="AF280" s="368"/>
      <c r="AG280" s="368"/>
      <c r="AH280" s="368"/>
      <c r="AI280" s="368"/>
      <c r="AJ280" s="368"/>
      <c r="AK280" s="368"/>
      <c r="AL280" s="368"/>
      <c r="AM280" s="368"/>
      <c r="AN280" s="368"/>
      <c r="AO280" s="368"/>
      <c r="AP280" s="368"/>
      <c r="AQ280" s="368"/>
      <c r="AR280" s="368"/>
      <c r="AS280" s="368"/>
      <c r="AT280" s="368"/>
      <c r="AU280" s="368"/>
      <c r="AV280" s="368"/>
      <c r="AW280" s="368"/>
      <c r="AX280" s="368"/>
      <c r="AY280" s="368"/>
      <c r="AZ280" s="368"/>
      <c r="BA280" s="368"/>
      <c r="BB280" s="368"/>
      <c r="BC280" s="368"/>
      <c r="BD280" s="368"/>
      <c r="BE280" s="368"/>
      <c r="BF280" s="368"/>
      <c r="BG280" s="368"/>
      <c r="BH280" s="369"/>
      <c r="BI280" s="386" t="s">
        <v>15</v>
      </c>
      <c r="BJ280" s="387"/>
      <c r="BK280" s="387"/>
      <c r="BL280" s="387"/>
      <c r="BM280" s="387"/>
      <c r="BN280" s="388"/>
      <c r="BO280" s="189" t="s">
        <v>13</v>
      </c>
      <c r="BP280" s="190"/>
      <c r="BQ280" s="190"/>
      <c r="BR280" s="190"/>
      <c r="BS280" s="190"/>
      <c r="BT280" s="190"/>
      <c r="BU280" s="190"/>
      <c r="BV280" s="190"/>
      <c r="BW280" s="190"/>
      <c r="BX280" s="190"/>
      <c r="BY280" s="190"/>
      <c r="BZ280" s="191"/>
      <c r="CA280" s="189" t="s">
        <v>13</v>
      </c>
      <c r="CB280" s="190"/>
      <c r="CC280" s="190"/>
      <c r="CD280" s="190"/>
      <c r="CE280" s="190"/>
      <c r="CF280" s="190"/>
      <c r="CG280" s="190"/>
      <c r="CH280" s="190"/>
      <c r="CI280" s="190"/>
      <c r="CJ280" s="190"/>
      <c r="CK280" s="190"/>
      <c r="CL280" s="191"/>
      <c r="CM280" s="189" t="s">
        <v>13</v>
      </c>
      <c r="CN280" s="190"/>
      <c r="CO280" s="190"/>
      <c r="CP280" s="190"/>
      <c r="CQ280" s="190"/>
      <c r="CR280" s="190"/>
      <c r="CS280" s="190"/>
      <c r="CT280" s="190"/>
      <c r="CU280" s="190"/>
      <c r="CV280" s="190"/>
      <c r="CW280" s="190"/>
      <c r="CX280" s="191"/>
      <c r="CY280" s="189" t="s">
        <v>13</v>
      </c>
      <c r="CZ280" s="190"/>
      <c r="DA280" s="190"/>
      <c r="DB280" s="190"/>
      <c r="DC280" s="190"/>
      <c r="DD280" s="190"/>
      <c r="DE280" s="190"/>
      <c r="DF280" s="190"/>
      <c r="DG280" s="190"/>
      <c r="DH280" s="190"/>
      <c r="DI280" s="190"/>
      <c r="DJ280" s="191"/>
    </row>
    <row r="281" spans="1:114" ht="14.25" hidden="1" customHeight="1" outlineLevel="1" x14ac:dyDescent="0.2">
      <c r="A281" s="119"/>
      <c r="B281" s="119"/>
      <c r="C281" s="119"/>
      <c r="N281" s="394"/>
      <c r="O281" s="395"/>
      <c r="P281" s="397"/>
      <c r="Q281" s="370"/>
      <c r="R281" s="370"/>
      <c r="S281" s="370"/>
      <c r="T281" s="370"/>
      <c r="U281" s="370"/>
      <c r="V281" s="370"/>
      <c r="W281" s="370"/>
      <c r="X281" s="370"/>
      <c r="Y281" s="370"/>
      <c r="Z281" s="370"/>
      <c r="AA281" s="370"/>
      <c r="AB281" s="370"/>
      <c r="AC281" s="370"/>
      <c r="AD281" s="370"/>
      <c r="AE281" s="370"/>
      <c r="AF281" s="370"/>
      <c r="AG281" s="370"/>
      <c r="AH281" s="370"/>
      <c r="AI281" s="370"/>
      <c r="AJ281" s="370"/>
      <c r="AK281" s="370"/>
      <c r="AL281" s="370"/>
      <c r="AM281" s="370"/>
      <c r="AN281" s="370"/>
      <c r="AO281" s="370"/>
      <c r="AP281" s="370"/>
      <c r="AQ281" s="370"/>
      <c r="AR281" s="370"/>
      <c r="AS281" s="370"/>
      <c r="AT281" s="370"/>
      <c r="AU281" s="370"/>
      <c r="AV281" s="370"/>
      <c r="AW281" s="370"/>
      <c r="AX281" s="370"/>
      <c r="AY281" s="370"/>
      <c r="AZ281" s="370"/>
      <c r="BA281" s="370"/>
      <c r="BB281" s="370"/>
      <c r="BC281" s="370"/>
      <c r="BD281" s="370"/>
      <c r="BE281" s="370"/>
      <c r="BF281" s="370"/>
      <c r="BG281" s="370"/>
      <c r="BH281" s="371"/>
      <c r="BI281" s="389"/>
      <c r="BJ281" s="390"/>
      <c r="BK281" s="390"/>
      <c r="BL281" s="390"/>
      <c r="BM281" s="390"/>
      <c r="BN281" s="391"/>
      <c r="BO281" s="192"/>
      <c r="BP281" s="193"/>
      <c r="BQ281" s="193"/>
      <c r="BR281" s="193"/>
      <c r="BS281" s="193"/>
      <c r="BT281" s="193"/>
      <c r="BU281" s="193"/>
      <c r="BV281" s="193"/>
      <c r="BW281" s="193"/>
      <c r="BX281" s="193"/>
      <c r="BY281" s="193"/>
      <c r="BZ281" s="194"/>
      <c r="CA281" s="192"/>
      <c r="CB281" s="193"/>
      <c r="CC281" s="193"/>
      <c r="CD281" s="193"/>
      <c r="CE281" s="193"/>
      <c r="CF281" s="193"/>
      <c r="CG281" s="193"/>
      <c r="CH281" s="193"/>
      <c r="CI281" s="193"/>
      <c r="CJ281" s="193"/>
      <c r="CK281" s="193"/>
      <c r="CL281" s="194"/>
      <c r="CM281" s="192"/>
      <c r="CN281" s="193"/>
      <c r="CO281" s="193"/>
      <c r="CP281" s="193"/>
      <c r="CQ281" s="193"/>
      <c r="CR281" s="193"/>
      <c r="CS281" s="193"/>
      <c r="CT281" s="193"/>
      <c r="CU281" s="193"/>
      <c r="CV281" s="193"/>
      <c r="CW281" s="193"/>
      <c r="CX281" s="194"/>
      <c r="CY281" s="192"/>
      <c r="CZ281" s="193"/>
      <c r="DA281" s="193"/>
      <c r="DB281" s="193"/>
      <c r="DC281" s="193"/>
      <c r="DD281" s="193"/>
      <c r="DE281" s="193"/>
      <c r="DF281" s="193"/>
      <c r="DG281" s="193"/>
      <c r="DH281" s="193"/>
      <c r="DI281" s="193"/>
      <c r="DJ281" s="194"/>
    </row>
    <row r="282" spans="1:114" ht="14.25" hidden="1" customHeight="1" outlineLevel="1" x14ac:dyDescent="0.2">
      <c r="A282" s="119"/>
      <c r="B282" s="119"/>
      <c r="C282" s="119"/>
      <c r="N282" s="34"/>
      <c r="O282" s="16"/>
      <c r="P282" s="16"/>
      <c r="Q282" s="370"/>
      <c r="R282" s="370"/>
      <c r="S282" s="370"/>
      <c r="T282" s="370"/>
      <c r="U282" s="370"/>
      <c r="V282" s="370"/>
      <c r="W282" s="370"/>
      <c r="X282" s="370"/>
      <c r="Y282" s="370"/>
      <c r="Z282" s="370"/>
      <c r="AA282" s="370"/>
      <c r="AB282" s="370"/>
      <c r="AC282" s="370"/>
      <c r="AD282" s="370"/>
      <c r="AE282" s="370"/>
      <c r="AF282" s="370"/>
      <c r="AG282" s="370"/>
      <c r="AH282" s="370"/>
      <c r="AI282" s="370"/>
      <c r="AJ282" s="370"/>
      <c r="AK282" s="370"/>
      <c r="AL282" s="370"/>
      <c r="AM282" s="370"/>
      <c r="AN282" s="370"/>
      <c r="AO282" s="370"/>
      <c r="AP282" s="370"/>
      <c r="AQ282" s="370"/>
      <c r="AR282" s="370"/>
      <c r="AS282" s="370"/>
      <c r="AT282" s="370"/>
      <c r="AU282" s="370"/>
      <c r="AV282" s="370"/>
      <c r="AW282" s="370"/>
      <c r="AX282" s="370"/>
      <c r="AY282" s="370"/>
      <c r="AZ282" s="370"/>
      <c r="BA282" s="370"/>
      <c r="BB282" s="370"/>
      <c r="BC282" s="370"/>
      <c r="BD282" s="370"/>
      <c r="BE282" s="370"/>
      <c r="BF282" s="370"/>
      <c r="BG282" s="370"/>
      <c r="BH282" s="371"/>
      <c r="BI282" s="380" t="s">
        <v>16</v>
      </c>
      <c r="BJ282" s="381"/>
      <c r="BK282" s="381"/>
      <c r="BL282" s="381"/>
      <c r="BM282" s="381"/>
      <c r="BN282" s="382"/>
      <c r="BO282" s="177" t="str">
        <f>IFERROR(VLOOKUP(BO280,STAKEHOLDERS[],2,0),"Área")</f>
        <v>Área</v>
      </c>
      <c r="BP282" s="178"/>
      <c r="BQ282" s="178"/>
      <c r="BR282" s="178"/>
      <c r="BS282" s="178"/>
      <c r="BT282" s="178"/>
      <c r="BU282" s="178"/>
      <c r="BV282" s="178"/>
      <c r="BW282" s="178"/>
      <c r="BX282" s="178"/>
      <c r="BY282" s="178"/>
      <c r="BZ282" s="179"/>
      <c r="CA282" s="177" t="str">
        <f>IFERROR(VLOOKUP(CA280,STAKEHOLDERS[],2,0),"Área")</f>
        <v>Área</v>
      </c>
      <c r="CB282" s="178"/>
      <c r="CC282" s="178"/>
      <c r="CD282" s="178"/>
      <c r="CE282" s="178"/>
      <c r="CF282" s="178"/>
      <c r="CG282" s="178"/>
      <c r="CH282" s="178"/>
      <c r="CI282" s="178"/>
      <c r="CJ282" s="178"/>
      <c r="CK282" s="178"/>
      <c r="CL282" s="179"/>
      <c r="CM282" s="177" t="str">
        <f>IFERROR(VLOOKUP(CM280,STAKEHOLDERS[],2,0),"Área")</f>
        <v>Área</v>
      </c>
      <c r="CN282" s="178"/>
      <c r="CO282" s="178"/>
      <c r="CP282" s="178"/>
      <c r="CQ282" s="178"/>
      <c r="CR282" s="178"/>
      <c r="CS282" s="178"/>
      <c r="CT282" s="178"/>
      <c r="CU282" s="178"/>
      <c r="CV282" s="178"/>
      <c r="CW282" s="178"/>
      <c r="CX282" s="179"/>
      <c r="CY282" s="177" t="str">
        <f>IFERROR(VLOOKUP(CY280,STAKEHOLDERS[],2,0),"Área")</f>
        <v>Área</v>
      </c>
      <c r="CZ282" s="178"/>
      <c r="DA282" s="178"/>
      <c r="DB282" s="178"/>
      <c r="DC282" s="178"/>
      <c r="DD282" s="178"/>
      <c r="DE282" s="178"/>
      <c r="DF282" s="178"/>
      <c r="DG282" s="178"/>
      <c r="DH282" s="178"/>
      <c r="DI282" s="178"/>
      <c r="DJ282" s="179"/>
    </row>
    <row r="283" spans="1:114" ht="14.25" hidden="1" customHeight="1" outlineLevel="1" thickBot="1" x14ac:dyDescent="0.25">
      <c r="A283" s="119"/>
      <c r="B283" s="119"/>
      <c r="C283" s="119"/>
      <c r="N283" s="35"/>
      <c r="O283" s="36"/>
      <c r="P283" s="36"/>
      <c r="Q283" s="372"/>
      <c r="R283" s="372"/>
      <c r="S283" s="372"/>
      <c r="T283" s="372"/>
      <c r="U283" s="372"/>
      <c r="V283" s="372"/>
      <c r="W283" s="372"/>
      <c r="X283" s="372"/>
      <c r="Y283" s="372"/>
      <c r="Z283" s="372"/>
      <c r="AA283" s="372"/>
      <c r="AB283" s="372"/>
      <c r="AC283" s="372"/>
      <c r="AD283" s="372"/>
      <c r="AE283" s="372"/>
      <c r="AF283" s="372"/>
      <c r="AG283" s="372"/>
      <c r="AH283" s="372"/>
      <c r="AI283" s="372"/>
      <c r="AJ283" s="372"/>
      <c r="AK283" s="372"/>
      <c r="AL283" s="372"/>
      <c r="AM283" s="372"/>
      <c r="AN283" s="372"/>
      <c r="AO283" s="372"/>
      <c r="AP283" s="372"/>
      <c r="AQ283" s="372"/>
      <c r="AR283" s="372"/>
      <c r="AS283" s="372"/>
      <c r="AT283" s="372"/>
      <c r="AU283" s="372"/>
      <c r="AV283" s="372"/>
      <c r="AW283" s="372"/>
      <c r="AX283" s="372"/>
      <c r="AY283" s="372"/>
      <c r="AZ283" s="372"/>
      <c r="BA283" s="372"/>
      <c r="BB283" s="372"/>
      <c r="BC283" s="372"/>
      <c r="BD283" s="372"/>
      <c r="BE283" s="372"/>
      <c r="BF283" s="372"/>
      <c r="BG283" s="372"/>
      <c r="BH283" s="373"/>
      <c r="BI283" s="383"/>
      <c r="BJ283" s="384"/>
      <c r="BK283" s="384"/>
      <c r="BL283" s="384"/>
      <c r="BM283" s="384"/>
      <c r="BN283" s="385"/>
      <c r="BO283" s="180"/>
      <c r="BP283" s="181"/>
      <c r="BQ283" s="181"/>
      <c r="BR283" s="181"/>
      <c r="BS283" s="181"/>
      <c r="BT283" s="181"/>
      <c r="BU283" s="181"/>
      <c r="BV283" s="181"/>
      <c r="BW283" s="181"/>
      <c r="BX283" s="181"/>
      <c r="BY283" s="181"/>
      <c r="BZ283" s="182"/>
      <c r="CA283" s="180"/>
      <c r="CB283" s="181"/>
      <c r="CC283" s="181"/>
      <c r="CD283" s="181"/>
      <c r="CE283" s="181"/>
      <c r="CF283" s="181"/>
      <c r="CG283" s="181"/>
      <c r="CH283" s="181"/>
      <c r="CI283" s="181"/>
      <c r="CJ283" s="181"/>
      <c r="CK283" s="181"/>
      <c r="CL283" s="182"/>
      <c r="CM283" s="180"/>
      <c r="CN283" s="181"/>
      <c r="CO283" s="181"/>
      <c r="CP283" s="181"/>
      <c r="CQ283" s="181"/>
      <c r="CR283" s="181"/>
      <c r="CS283" s="181"/>
      <c r="CT283" s="181"/>
      <c r="CU283" s="181"/>
      <c r="CV283" s="181"/>
      <c r="CW283" s="181"/>
      <c r="CX283" s="182"/>
      <c r="CY283" s="180"/>
      <c r="CZ283" s="181"/>
      <c r="DA283" s="181"/>
      <c r="DB283" s="181"/>
      <c r="DC283" s="181"/>
      <c r="DD283" s="181"/>
      <c r="DE283" s="181"/>
      <c r="DF283" s="181"/>
      <c r="DG283" s="181"/>
      <c r="DH283" s="181"/>
      <c r="DI283" s="181"/>
      <c r="DJ283" s="182"/>
    </row>
    <row r="284" spans="1:114" ht="14.25" hidden="1" customHeight="1" outlineLevel="1" x14ac:dyDescent="0.2">
      <c r="A284" s="119"/>
      <c r="B284" s="119"/>
      <c r="C284" s="119"/>
      <c r="N284" s="392"/>
      <c r="O284" s="393"/>
      <c r="P284" s="396" t="s">
        <v>0</v>
      </c>
      <c r="Q284" s="368"/>
      <c r="R284" s="368"/>
      <c r="S284" s="368"/>
      <c r="T284" s="368"/>
      <c r="U284" s="368"/>
      <c r="V284" s="368"/>
      <c r="W284" s="368"/>
      <c r="X284" s="368"/>
      <c r="Y284" s="368"/>
      <c r="Z284" s="368"/>
      <c r="AA284" s="368"/>
      <c r="AB284" s="368"/>
      <c r="AC284" s="368"/>
      <c r="AD284" s="368"/>
      <c r="AE284" s="368"/>
      <c r="AF284" s="368"/>
      <c r="AG284" s="368"/>
      <c r="AH284" s="368"/>
      <c r="AI284" s="368"/>
      <c r="AJ284" s="368"/>
      <c r="AK284" s="368"/>
      <c r="AL284" s="368"/>
      <c r="AM284" s="368"/>
      <c r="AN284" s="368"/>
      <c r="AO284" s="368"/>
      <c r="AP284" s="368"/>
      <c r="AQ284" s="368"/>
      <c r="AR284" s="368"/>
      <c r="AS284" s="368"/>
      <c r="AT284" s="368"/>
      <c r="AU284" s="368"/>
      <c r="AV284" s="368"/>
      <c r="AW284" s="368"/>
      <c r="AX284" s="368"/>
      <c r="AY284" s="368"/>
      <c r="AZ284" s="368"/>
      <c r="BA284" s="368"/>
      <c r="BB284" s="368"/>
      <c r="BC284" s="368"/>
      <c r="BD284" s="368"/>
      <c r="BE284" s="368"/>
      <c r="BF284" s="368"/>
      <c r="BG284" s="368"/>
      <c r="BH284" s="369"/>
      <c r="BI284" s="386" t="s">
        <v>15</v>
      </c>
      <c r="BJ284" s="387"/>
      <c r="BK284" s="387"/>
      <c r="BL284" s="387"/>
      <c r="BM284" s="387"/>
      <c r="BN284" s="388"/>
      <c r="BO284" s="189" t="s">
        <v>13</v>
      </c>
      <c r="BP284" s="190"/>
      <c r="BQ284" s="190"/>
      <c r="BR284" s="190"/>
      <c r="BS284" s="190"/>
      <c r="BT284" s="190"/>
      <c r="BU284" s="190"/>
      <c r="BV284" s="190"/>
      <c r="BW284" s="190"/>
      <c r="BX284" s="190"/>
      <c r="BY284" s="190"/>
      <c r="BZ284" s="191"/>
      <c r="CA284" s="189" t="s">
        <v>13</v>
      </c>
      <c r="CB284" s="190"/>
      <c r="CC284" s="190"/>
      <c r="CD284" s="190"/>
      <c r="CE284" s="190"/>
      <c r="CF284" s="190"/>
      <c r="CG284" s="190"/>
      <c r="CH284" s="190"/>
      <c r="CI284" s="190"/>
      <c r="CJ284" s="190"/>
      <c r="CK284" s="190"/>
      <c r="CL284" s="191"/>
      <c r="CM284" s="189" t="s">
        <v>13</v>
      </c>
      <c r="CN284" s="190"/>
      <c r="CO284" s="190"/>
      <c r="CP284" s="190"/>
      <c r="CQ284" s="190"/>
      <c r="CR284" s="190"/>
      <c r="CS284" s="190"/>
      <c r="CT284" s="190"/>
      <c r="CU284" s="190"/>
      <c r="CV284" s="190"/>
      <c r="CW284" s="190"/>
      <c r="CX284" s="191"/>
      <c r="CY284" s="189" t="s">
        <v>13</v>
      </c>
      <c r="CZ284" s="190"/>
      <c r="DA284" s="190"/>
      <c r="DB284" s="190"/>
      <c r="DC284" s="190"/>
      <c r="DD284" s="190"/>
      <c r="DE284" s="190"/>
      <c r="DF284" s="190"/>
      <c r="DG284" s="190"/>
      <c r="DH284" s="190"/>
      <c r="DI284" s="190"/>
      <c r="DJ284" s="191"/>
    </row>
    <row r="285" spans="1:114" ht="14.25" hidden="1" customHeight="1" outlineLevel="1" x14ac:dyDescent="0.2">
      <c r="A285" s="119"/>
      <c r="B285" s="119"/>
      <c r="C285" s="119"/>
      <c r="N285" s="394"/>
      <c r="O285" s="395"/>
      <c r="P285" s="397"/>
      <c r="Q285" s="370"/>
      <c r="R285" s="370"/>
      <c r="S285" s="370"/>
      <c r="T285" s="370"/>
      <c r="U285" s="370"/>
      <c r="V285" s="370"/>
      <c r="W285" s="370"/>
      <c r="X285" s="370"/>
      <c r="Y285" s="370"/>
      <c r="Z285" s="370"/>
      <c r="AA285" s="370"/>
      <c r="AB285" s="370"/>
      <c r="AC285" s="370"/>
      <c r="AD285" s="370"/>
      <c r="AE285" s="370"/>
      <c r="AF285" s="370"/>
      <c r="AG285" s="370"/>
      <c r="AH285" s="370"/>
      <c r="AI285" s="370"/>
      <c r="AJ285" s="370"/>
      <c r="AK285" s="370"/>
      <c r="AL285" s="370"/>
      <c r="AM285" s="370"/>
      <c r="AN285" s="370"/>
      <c r="AO285" s="370"/>
      <c r="AP285" s="370"/>
      <c r="AQ285" s="370"/>
      <c r="AR285" s="370"/>
      <c r="AS285" s="370"/>
      <c r="AT285" s="370"/>
      <c r="AU285" s="370"/>
      <c r="AV285" s="370"/>
      <c r="AW285" s="370"/>
      <c r="AX285" s="370"/>
      <c r="AY285" s="370"/>
      <c r="AZ285" s="370"/>
      <c r="BA285" s="370"/>
      <c r="BB285" s="370"/>
      <c r="BC285" s="370"/>
      <c r="BD285" s="370"/>
      <c r="BE285" s="370"/>
      <c r="BF285" s="370"/>
      <c r="BG285" s="370"/>
      <c r="BH285" s="371"/>
      <c r="BI285" s="389"/>
      <c r="BJ285" s="390"/>
      <c r="BK285" s="390"/>
      <c r="BL285" s="390"/>
      <c r="BM285" s="390"/>
      <c r="BN285" s="391"/>
      <c r="BO285" s="192"/>
      <c r="BP285" s="193"/>
      <c r="BQ285" s="193"/>
      <c r="BR285" s="193"/>
      <c r="BS285" s="193"/>
      <c r="BT285" s="193"/>
      <c r="BU285" s="193"/>
      <c r="BV285" s="193"/>
      <c r="BW285" s="193"/>
      <c r="BX285" s="193"/>
      <c r="BY285" s="193"/>
      <c r="BZ285" s="194"/>
      <c r="CA285" s="192"/>
      <c r="CB285" s="193"/>
      <c r="CC285" s="193"/>
      <c r="CD285" s="193"/>
      <c r="CE285" s="193"/>
      <c r="CF285" s="193"/>
      <c r="CG285" s="193"/>
      <c r="CH285" s="193"/>
      <c r="CI285" s="193"/>
      <c r="CJ285" s="193"/>
      <c r="CK285" s="193"/>
      <c r="CL285" s="194"/>
      <c r="CM285" s="192"/>
      <c r="CN285" s="193"/>
      <c r="CO285" s="193"/>
      <c r="CP285" s="193"/>
      <c r="CQ285" s="193"/>
      <c r="CR285" s="193"/>
      <c r="CS285" s="193"/>
      <c r="CT285" s="193"/>
      <c r="CU285" s="193"/>
      <c r="CV285" s="193"/>
      <c r="CW285" s="193"/>
      <c r="CX285" s="194"/>
      <c r="CY285" s="192"/>
      <c r="CZ285" s="193"/>
      <c r="DA285" s="193"/>
      <c r="DB285" s="193"/>
      <c r="DC285" s="193"/>
      <c r="DD285" s="193"/>
      <c r="DE285" s="193"/>
      <c r="DF285" s="193"/>
      <c r="DG285" s="193"/>
      <c r="DH285" s="193"/>
      <c r="DI285" s="193"/>
      <c r="DJ285" s="194"/>
    </row>
    <row r="286" spans="1:114" ht="14.25" hidden="1" customHeight="1" outlineLevel="1" x14ac:dyDescent="0.2">
      <c r="A286" s="119"/>
      <c r="B286" s="119"/>
      <c r="C286" s="119"/>
      <c r="N286" s="34"/>
      <c r="O286" s="16"/>
      <c r="P286" s="16"/>
      <c r="Q286" s="370"/>
      <c r="R286" s="370"/>
      <c r="S286" s="370"/>
      <c r="T286" s="370"/>
      <c r="U286" s="370"/>
      <c r="V286" s="370"/>
      <c r="W286" s="370"/>
      <c r="X286" s="370"/>
      <c r="Y286" s="370"/>
      <c r="Z286" s="370"/>
      <c r="AA286" s="370"/>
      <c r="AB286" s="370"/>
      <c r="AC286" s="370"/>
      <c r="AD286" s="370"/>
      <c r="AE286" s="370"/>
      <c r="AF286" s="370"/>
      <c r="AG286" s="370"/>
      <c r="AH286" s="370"/>
      <c r="AI286" s="370"/>
      <c r="AJ286" s="370"/>
      <c r="AK286" s="370"/>
      <c r="AL286" s="370"/>
      <c r="AM286" s="370"/>
      <c r="AN286" s="370"/>
      <c r="AO286" s="370"/>
      <c r="AP286" s="370"/>
      <c r="AQ286" s="370"/>
      <c r="AR286" s="370"/>
      <c r="AS286" s="370"/>
      <c r="AT286" s="370"/>
      <c r="AU286" s="370"/>
      <c r="AV286" s="370"/>
      <c r="AW286" s="370"/>
      <c r="AX286" s="370"/>
      <c r="AY286" s="370"/>
      <c r="AZ286" s="370"/>
      <c r="BA286" s="370"/>
      <c r="BB286" s="370"/>
      <c r="BC286" s="370"/>
      <c r="BD286" s="370"/>
      <c r="BE286" s="370"/>
      <c r="BF286" s="370"/>
      <c r="BG286" s="370"/>
      <c r="BH286" s="371"/>
      <c r="BI286" s="380" t="s">
        <v>16</v>
      </c>
      <c r="BJ286" s="381"/>
      <c r="BK286" s="381"/>
      <c r="BL286" s="381"/>
      <c r="BM286" s="381"/>
      <c r="BN286" s="382"/>
      <c r="BO286" s="177" t="str">
        <f>IFERROR(VLOOKUP(BO284,STAKEHOLDERS[],2,0),"Área")</f>
        <v>Área</v>
      </c>
      <c r="BP286" s="178"/>
      <c r="BQ286" s="178"/>
      <c r="BR286" s="178"/>
      <c r="BS286" s="178"/>
      <c r="BT286" s="178"/>
      <c r="BU286" s="178"/>
      <c r="BV286" s="178"/>
      <c r="BW286" s="178"/>
      <c r="BX286" s="178"/>
      <c r="BY286" s="178"/>
      <c r="BZ286" s="179"/>
      <c r="CA286" s="177" t="str">
        <f>IFERROR(VLOOKUP(CA284,STAKEHOLDERS[],2,0),"Área")</f>
        <v>Área</v>
      </c>
      <c r="CB286" s="178"/>
      <c r="CC286" s="178"/>
      <c r="CD286" s="178"/>
      <c r="CE286" s="178"/>
      <c r="CF286" s="178"/>
      <c r="CG286" s="178"/>
      <c r="CH286" s="178"/>
      <c r="CI286" s="178"/>
      <c r="CJ286" s="178"/>
      <c r="CK286" s="178"/>
      <c r="CL286" s="179"/>
      <c r="CM286" s="177" t="str">
        <f>IFERROR(VLOOKUP(CM284,STAKEHOLDERS[],2,0),"Área")</f>
        <v>Área</v>
      </c>
      <c r="CN286" s="178"/>
      <c r="CO286" s="178"/>
      <c r="CP286" s="178"/>
      <c r="CQ286" s="178"/>
      <c r="CR286" s="178"/>
      <c r="CS286" s="178"/>
      <c r="CT286" s="178"/>
      <c r="CU286" s="178"/>
      <c r="CV286" s="178"/>
      <c r="CW286" s="178"/>
      <c r="CX286" s="179"/>
      <c r="CY286" s="177" t="str">
        <f>IFERROR(VLOOKUP(CY284,STAKEHOLDERS[],2,0),"Área")</f>
        <v>Área</v>
      </c>
      <c r="CZ286" s="178"/>
      <c r="DA286" s="178"/>
      <c r="DB286" s="178"/>
      <c r="DC286" s="178"/>
      <c r="DD286" s="178"/>
      <c r="DE286" s="178"/>
      <c r="DF286" s="178"/>
      <c r="DG286" s="178"/>
      <c r="DH286" s="178"/>
      <c r="DI286" s="178"/>
      <c r="DJ286" s="179"/>
    </row>
    <row r="287" spans="1:114" ht="14.25" hidden="1" customHeight="1" outlineLevel="1" thickBot="1" x14ac:dyDescent="0.25">
      <c r="A287" s="119"/>
      <c r="B287" s="119"/>
      <c r="C287" s="119"/>
      <c r="N287" s="35"/>
      <c r="O287" s="36"/>
      <c r="P287" s="36"/>
      <c r="Q287" s="372"/>
      <c r="R287" s="372"/>
      <c r="S287" s="372"/>
      <c r="T287" s="372"/>
      <c r="U287" s="372"/>
      <c r="V287" s="372"/>
      <c r="W287" s="372"/>
      <c r="X287" s="372"/>
      <c r="Y287" s="372"/>
      <c r="Z287" s="372"/>
      <c r="AA287" s="372"/>
      <c r="AB287" s="372"/>
      <c r="AC287" s="372"/>
      <c r="AD287" s="372"/>
      <c r="AE287" s="372"/>
      <c r="AF287" s="372"/>
      <c r="AG287" s="372"/>
      <c r="AH287" s="372"/>
      <c r="AI287" s="372"/>
      <c r="AJ287" s="372"/>
      <c r="AK287" s="372"/>
      <c r="AL287" s="372"/>
      <c r="AM287" s="372"/>
      <c r="AN287" s="372"/>
      <c r="AO287" s="372"/>
      <c r="AP287" s="372"/>
      <c r="AQ287" s="372"/>
      <c r="AR287" s="372"/>
      <c r="AS287" s="372"/>
      <c r="AT287" s="372"/>
      <c r="AU287" s="372"/>
      <c r="AV287" s="372"/>
      <c r="AW287" s="372"/>
      <c r="AX287" s="372"/>
      <c r="AY287" s="372"/>
      <c r="AZ287" s="372"/>
      <c r="BA287" s="372"/>
      <c r="BB287" s="372"/>
      <c r="BC287" s="372"/>
      <c r="BD287" s="372"/>
      <c r="BE287" s="372"/>
      <c r="BF287" s="372"/>
      <c r="BG287" s="372"/>
      <c r="BH287" s="373"/>
      <c r="BI287" s="383"/>
      <c r="BJ287" s="384"/>
      <c r="BK287" s="384"/>
      <c r="BL287" s="384"/>
      <c r="BM287" s="384"/>
      <c r="BN287" s="385"/>
      <c r="BO287" s="180"/>
      <c r="BP287" s="181"/>
      <c r="BQ287" s="181"/>
      <c r="BR287" s="181"/>
      <c r="BS287" s="181"/>
      <c r="BT287" s="181"/>
      <c r="BU287" s="181"/>
      <c r="BV287" s="181"/>
      <c r="BW287" s="181"/>
      <c r="BX287" s="181"/>
      <c r="BY287" s="181"/>
      <c r="BZ287" s="182"/>
      <c r="CA287" s="180"/>
      <c r="CB287" s="181"/>
      <c r="CC287" s="181"/>
      <c r="CD287" s="181"/>
      <c r="CE287" s="181"/>
      <c r="CF287" s="181"/>
      <c r="CG287" s="181"/>
      <c r="CH287" s="181"/>
      <c r="CI287" s="181"/>
      <c r="CJ287" s="181"/>
      <c r="CK287" s="181"/>
      <c r="CL287" s="182"/>
      <c r="CM287" s="180"/>
      <c r="CN287" s="181"/>
      <c r="CO287" s="181"/>
      <c r="CP287" s="181"/>
      <c r="CQ287" s="181"/>
      <c r="CR287" s="181"/>
      <c r="CS287" s="181"/>
      <c r="CT287" s="181"/>
      <c r="CU287" s="181"/>
      <c r="CV287" s="181"/>
      <c r="CW287" s="181"/>
      <c r="CX287" s="182"/>
      <c r="CY287" s="180"/>
      <c r="CZ287" s="181"/>
      <c r="DA287" s="181"/>
      <c r="DB287" s="181"/>
      <c r="DC287" s="181"/>
      <c r="DD287" s="181"/>
      <c r="DE287" s="181"/>
      <c r="DF287" s="181"/>
      <c r="DG287" s="181"/>
      <c r="DH287" s="181"/>
      <c r="DI287" s="181"/>
      <c r="DJ287" s="182"/>
    </row>
    <row r="288" spans="1:114" ht="14.25" hidden="1" customHeight="1" outlineLevel="1" x14ac:dyDescent="0.2">
      <c r="A288" s="119"/>
      <c r="B288" s="119"/>
      <c r="C288" s="119"/>
      <c r="N288" s="392"/>
      <c r="O288" s="393"/>
      <c r="P288" s="396" t="s">
        <v>0</v>
      </c>
      <c r="Q288" s="368"/>
      <c r="R288" s="368"/>
      <c r="S288" s="368"/>
      <c r="T288" s="368"/>
      <c r="U288" s="368"/>
      <c r="V288" s="368"/>
      <c r="W288" s="368"/>
      <c r="X288" s="368"/>
      <c r="Y288" s="368"/>
      <c r="Z288" s="368"/>
      <c r="AA288" s="368"/>
      <c r="AB288" s="368"/>
      <c r="AC288" s="368"/>
      <c r="AD288" s="368"/>
      <c r="AE288" s="368"/>
      <c r="AF288" s="368"/>
      <c r="AG288" s="368"/>
      <c r="AH288" s="368"/>
      <c r="AI288" s="368"/>
      <c r="AJ288" s="368"/>
      <c r="AK288" s="368"/>
      <c r="AL288" s="368"/>
      <c r="AM288" s="368"/>
      <c r="AN288" s="368"/>
      <c r="AO288" s="368"/>
      <c r="AP288" s="368"/>
      <c r="AQ288" s="368"/>
      <c r="AR288" s="368"/>
      <c r="AS288" s="368"/>
      <c r="AT288" s="368"/>
      <c r="AU288" s="368"/>
      <c r="AV288" s="368"/>
      <c r="AW288" s="368"/>
      <c r="AX288" s="368"/>
      <c r="AY288" s="368"/>
      <c r="AZ288" s="368"/>
      <c r="BA288" s="368"/>
      <c r="BB288" s="368"/>
      <c r="BC288" s="368"/>
      <c r="BD288" s="368"/>
      <c r="BE288" s="368"/>
      <c r="BF288" s="368"/>
      <c r="BG288" s="368"/>
      <c r="BH288" s="369"/>
      <c r="BI288" s="386" t="s">
        <v>15</v>
      </c>
      <c r="BJ288" s="387"/>
      <c r="BK288" s="387"/>
      <c r="BL288" s="387"/>
      <c r="BM288" s="387"/>
      <c r="BN288" s="388"/>
      <c r="BO288" s="189" t="s">
        <v>13</v>
      </c>
      <c r="BP288" s="190"/>
      <c r="BQ288" s="190"/>
      <c r="BR288" s="190"/>
      <c r="BS288" s="190"/>
      <c r="BT288" s="190"/>
      <c r="BU288" s="190"/>
      <c r="BV288" s="190"/>
      <c r="BW288" s="190"/>
      <c r="BX288" s="190"/>
      <c r="BY288" s="190"/>
      <c r="BZ288" s="191"/>
      <c r="CA288" s="189" t="s">
        <v>13</v>
      </c>
      <c r="CB288" s="190"/>
      <c r="CC288" s="190"/>
      <c r="CD288" s="190"/>
      <c r="CE288" s="190"/>
      <c r="CF288" s="190"/>
      <c r="CG288" s="190"/>
      <c r="CH288" s="190"/>
      <c r="CI288" s="190"/>
      <c r="CJ288" s="190"/>
      <c r="CK288" s="190"/>
      <c r="CL288" s="191"/>
      <c r="CM288" s="189" t="s">
        <v>13</v>
      </c>
      <c r="CN288" s="190"/>
      <c r="CO288" s="190"/>
      <c r="CP288" s="190"/>
      <c r="CQ288" s="190"/>
      <c r="CR288" s="190"/>
      <c r="CS288" s="190"/>
      <c r="CT288" s="190"/>
      <c r="CU288" s="190"/>
      <c r="CV288" s="190"/>
      <c r="CW288" s="190"/>
      <c r="CX288" s="191"/>
      <c r="CY288" s="189" t="s">
        <v>13</v>
      </c>
      <c r="CZ288" s="190"/>
      <c r="DA288" s="190"/>
      <c r="DB288" s="190"/>
      <c r="DC288" s="190"/>
      <c r="DD288" s="190"/>
      <c r="DE288" s="190"/>
      <c r="DF288" s="190"/>
      <c r="DG288" s="190"/>
      <c r="DH288" s="190"/>
      <c r="DI288" s="190"/>
      <c r="DJ288" s="191"/>
    </row>
    <row r="289" spans="1:114" ht="14.25" hidden="1" customHeight="1" outlineLevel="1" x14ac:dyDescent="0.2">
      <c r="A289" s="119"/>
      <c r="B289" s="119"/>
      <c r="C289" s="119"/>
      <c r="N289" s="394"/>
      <c r="O289" s="395"/>
      <c r="P289" s="397"/>
      <c r="Q289" s="370"/>
      <c r="R289" s="370"/>
      <c r="S289" s="370"/>
      <c r="T289" s="370"/>
      <c r="U289" s="370"/>
      <c r="V289" s="370"/>
      <c r="W289" s="370"/>
      <c r="X289" s="370"/>
      <c r="Y289" s="370"/>
      <c r="Z289" s="370"/>
      <c r="AA289" s="370"/>
      <c r="AB289" s="370"/>
      <c r="AC289" s="370"/>
      <c r="AD289" s="370"/>
      <c r="AE289" s="370"/>
      <c r="AF289" s="370"/>
      <c r="AG289" s="370"/>
      <c r="AH289" s="370"/>
      <c r="AI289" s="370"/>
      <c r="AJ289" s="370"/>
      <c r="AK289" s="370"/>
      <c r="AL289" s="370"/>
      <c r="AM289" s="370"/>
      <c r="AN289" s="370"/>
      <c r="AO289" s="370"/>
      <c r="AP289" s="370"/>
      <c r="AQ289" s="370"/>
      <c r="AR289" s="370"/>
      <c r="AS289" s="370"/>
      <c r="AT289" s="370"/>
      <c r="AU289" s="370"/>
      <c r="AV289" s="370"/>
      <c r="AW289" s="370"/>
      <c r="AX289" s="370"/>
      <c r="AY289" s="370"/>
      <c r="AZ289" s="370"/>
      <c r="BA289" s="370"/>
      <c r="BB289" s="370"/>
      <c r="BC289" s="370"/>
      <c r="BD289" s="370"/>
      <c r="BE289" s="370"/>
      <c r="BF289" s="370"/>
      <c r="BG289" s="370"/>
      <c r="BH289" s="371"/>
      <c r="BI289" s="389"/>
      <c r="BJ289" s="390"/>
      <c r="BK289" s="390"/>
      <c r="BL289" s="390"/>
      <c r="BM289" s="390"/>
      <c r="BN289" s="391"/>
      <c r="BO289" s="192"/>
      <c r="BP289" s="193"/>
      <c r="BQ289" s="193"/>
      <c r="BR289" s="193"/>
      <c r="BS289" s="193"/>
      <c r="BT289" s="193"/>
      <c r="BU289" s="193"/>
      <c r="BV289" s="193"/>
      <c r="BW289" s="193"/>
      <c r="BX289" s="193"/>
      <c r="BY289" s="193"/>
      <c r="BZ289" s="194"/>
      <c r="CA289" s="192"/>
      <c r="CB289" s="193"/>
      <c r="CC289" s="193"/>
      <c r="CD289" s="193"/>
      <c r="CE289" s="193"/>
      <c r="CF289" s="193"/>
      <c r="CG289" s="193"/>
      <c r="CH289" s="193"/>
      <c r="CI289" s="193"/>
      <c r="CJ289" s="193"/>
      <c r="CK289" s="193"/>
      <c r="CL289" s="194"/>
      <c r="CM289" s="192"/>
      <c r="CN289" s="193"/>
      <c r="CO289" s="193"/>
      <c r="CP289" s="193"/>
      <c r="CQ289" s="193"/>
      <c r="CR289" s="193"/>
      <c r="CS289" s="193"/>
      <c r="CT289" s="193"/>
      <c r="CU289" s="193"/>
      <c r="CV289" s="193"/>
      <c r="CW289" s="193"/>
      <c r="CX289" s="194"/>
      <c r="CY289" s="192"/>
      <c r="CZ289" s="193"/>
      <c r="DA289" s="193"/>
      <c r="DB289" s="193"/>
      <c r="DC289" s="193"/>
      <c r="DD289" s="193"/>
      <c r="DE289" s="193"/>
      <c r="DF289" s="193"/>
      <c r="DG289" s="193"/>
      <c r="DH289" s="193"/>
      <c r="DI289" s="193"/>
      <c r="DJ289" s="194"/>
    </row>
    <row r="290" spans="1:114" ht="14.25" hidden="1" customHeight="1" outlineLevel="1" x14ac:dyDescent="0.2">
      <c r="A290" s="119"/>
      <c r="B290" s="119"/>
      <c r="C290" s="119"/>
      <c r="N290" s="34"/>
      <c r="O290" s="16"/>
      <c r="P290" s="16"/>
      <c r="Q290" s="370"/>
      <c r="R290" s="370"/>
      <c r="S290" s="370"/>
      <c r="T290" s="370"/>
      <c r="U290" s="370"/>
      <c r="V290" s="370"/>
      <c r="W290" s="370"/>
      <c r="X290" s="370"/>
      <c r="Y290" s="370"/>
      <c r="Z290" s="370"/>
      <c r="AA290" s="370"/>
      <c r="AB290" s="370"/>
      <c r="AC290" s="370"/>
      <c r="AD290" s="370"/>
      <c r="AE290" s="370"/>
      <c r="AF290" s="370"/>
      <c r="AG290" s="370"/>
      <c r="AH290" s="370"/>
      <c r="AI290" s="370"/>
      <c r="AJ290" s="370"/>
      <c r="AK290" s="370"/>
      <c r="AL290" s="370"/>
      <c r="AM290" s="370"/>
      <c r="AN290" s="370"/>
      <c r="AO290" s="370"/>
      <c r="AP290" s="370"/>
      <c r="AQ290" s="370"/>
      <c r="AR290" s="370"/>
      <c r="AS290" s="370"/>
      <c r="AT290" s="370"/>
      <c r="AU290" s="370"/>
      <c r="AV290" s="370"/>
      <c r="AW290" s="370"/>
      <c r="AX290" s="370"/>
      <c r="AY290" s="370"/>
      <c r="AZ290" s="370"/>
      <c r="BA290" s="370"/>
      <c r="BB290" s="370"/>
      <c r="BC290" s="370"/>
      <c r="BD290" s="370"/>
      <c r="BE290" s="370"/>
      <c r="BF290" s="370"/>
      <c r="BG290" s="370"/>
      <c r="BH290" s="371"/>
      <c r="BI290" s="380" t="s">
        <v>16</v>
      </c>
      <c r="BJ290" s="381"/>
      <c r="BK290" s="381"/>
      <c r="BL290" s="381"/>
      <c r="BM290" s="381"/>
      <c r="BN290" s="382"/>
      <c r="BO290" s="177" t="str">
        <f>IFERROR(VLOOKUP(BO288,STAKEHOLDERS[],2,0),"Área")</f>
        <v>Área</v>
      </c>
      <c r="BP290" s="178"/>
      <c r="BQ290" s="178"/>
      <c r="BR290" s="178"/>
      <c r="BS290" s="178"/>
      <c r="BT290" s="178"/>
      <c r="BU290" s="178"/>
      <c r="BV290" s="178"/>
      <c r="BW290" s="178"/>
      <c r="BX290" s="178"/>
      <c r="BY290" s="178"/>
      <c r="BZ290" s="179"/>
      <c r="CA290" s="177" t="str">
        <f>IFERROR(VLOOKUP(CA288,STAKEHOLDERS[],2,0),"Área")</f>
        <v>Área</v>
      </c>
      <c r="CB290" s="178"/>
      <c r="CC290" s="178"/>
      <c r="CD290" s="178"/>
      <c r="CE290" s="178"/>
      <c r="CF290" s="178"/>
      <c r="CG290" s="178"/>
      <c r="CH290" s="178"/>
      <c r="CI290" s="178"/>
      <c r="CJ290" s="178"/>
      <c r="CK290" s="178"/>
      <c r="CL290" s="179"/>
      <c r="CM290" s="177" t="str">
        <f>IFERROR(VLOOKUP(CM288,STAKEHOLDERS[],2,0),"Área")</f>
        <v>Área</v>
      </c>
      <c r="CN290" s="178"/>
      <c r="CO290" s="178"/>
      <c r="CP290" s="178"/>
      <c r="CQ290" s="178"/>
      <c r="CR290" s="178"/>
      <c r="CS290" s="178"/>
      <c r="CT290" s="178"/>
      <c r="CU290" s="178"/>
      <c r="CV290" s="178"/>
      <c r="CW290" s="178"/>
      <c r="CX290" s="179"/>
      <c r="CY290" s="177" t="str">
        <f>IFERROR(VLOOKUP(CY288,STAKEHOLDERS[],2,0),"Área")</f>
        <v>Área</v>
      </c>
      <c r="CZ290" s="178"/>
      <c r="DA290" s="178"/>
      <c r="DB290" s="178"/>
      <c r="DC290" s="178"/>
      <c r="DD290" s="178"/>
      <c r="DE290" s="178"/>
      <c r="DF290" s="178"/>
      <c r="DG290" s="178"/>
      <c r="DH290" s="178"/>
      <c r="DI290" s="178"/>
      <c r="DJ290" s="179"/>
    </row>
    <row r="291" spans="1:114" ht="14.25" hidden="1" customHeight="1" outlineLevel="1" thickBot="1" x14ac:dyDescent="0.25">
      <c r="A291" s="595"/>
      <c r="B291" s="595"/>
      <c r="C291" s="595"/>
      <c r="N291" s="35"/>
      <c r="O291" s="36"/>
      <c r="P291" s="36"/>
      <c r="Q291" s="372"/>
      <c r="R291" s="372"/>
      <c r="S291" s="372"/>
      <c r="T291" s="372"/>
      <c r="U291" s="372"/>
      <c r="V291" s="372"/>
      <c r="W291" s="372"/>
      <c r="X291" s="372"/>
      <c r="Y291" s="372"/>
      <c r="Z291" s="372"/>
      <c r="AA291" s="372"/>
      <c r="AB291" s="372"/>
      <c r="AC291" s="372"/>
      <c r="AD291" s="372"/>
      <c r="AE291" s="372"/>
      <c r="AF291" s="372"/>
      <c r="AG291" s="372"/>
      <c r="AH291" s="372"/>
      <c r="AI291" s="372"/>
      <c r="AJ291" s="372"/>
      <c r="AK291" s="372"/>
      <c r="AL291" s="372"/>
      <c r="AM291" s="372"/>
      <c r="AN291" s="372"/>
      <c r="AO291" s="372"/>
      <c r="AP291" s="372"/>
      <c r="AQ291" s="372"/>
      <c r="AR291" s="372"/>
      <c r="AS291" s="372"/>
      <c r="AT291" s="372"/>
      <c r="AU291" s="372"/>
      <c r="AV291" s="372"/>
      <c r="AW291" s="372"/>
      <c r="AX291" s="372"/>
      <c r="AY291" s="372"/>
      <c r="AZ291" s="372"/>
      <c r="BA291" s="372"/>
      <c r="BB291" s="372"/>
      <c r="BC291" s="372"/>
      <c r="BD291" s="372"/>
      <c r="BE291" s="372"/>
      <c r="BF291" s="372"/>
      <c r="BG291" s="372"/>
      <c r="BH291" s="373"/>
      <c r="BI291" s="383"/>
      <c r="BJ291" s="384"/>
      <c r="BK291" s="384"/>
      <c r="BL291" s="384"/>
      <c r="BM291" s="384"/>
      <c r="BN291" s="385"/>
      <c r="BO291" s="180"/>
      <c r="BP291" s="181"/>
      <c r="BQ291" s="181"/>
      <c r="BR291" s="181"/>
      <c r="BS291" s="181"/>
      <c r="BT291" s="181"/>
      <c r="BU291" s="181"/>
      <c r="BV291" s="181"/>
      <c r="BW291" s="181"/>
      <c r="BX291" s="181"/>
      <c r="BY291" s="181"/>
      <c r="BZ291" s="182"/>
      <c r="CA291" s="180"/>
      <c r="CB291" s="181"/>
      <c r="CC291" s="181"/>
      <c r="CD291" s="181"/>
      <c r="CE291" s="181"/>
      <c r="CF291" s="181"/>
      <c r="CG291" s="181"/>
      <c r="CH291" s="181"/>
      <c r="CI291" s="181"/>
      <c r="CJ291" s="181"/>
      <c r="CK291" s="181"/>
      <c r="CL291" s="182"/>
      <c r="CM291" s="180"/>
      <c r="CN291" s="181"/>
      <c r="CO291" s="181"/>
      <c r="CP291" s="181"/>
      <c r="CQ291" s="181"/>
      <c r="CR291" s="181"/>
      <c r="CS291" s="181"/>
      <c r="CT291" s="181"/>
      <c r="CU291" s="181"/>
      <c r="CV291" s="181"/>
      <c r="CW291" s="181"/>
      <c r="CX291" s="182"/>
      <c r="CY291" s="180"/>
      <c r="CZ291" s="181"/>
      <c r="DA291" s="181"/>
      <c r="DB291" s="181"/>
      <c r="DC291" s="181"/>
      <c r="DD291" s="181"/>
      <c r="DE291" s="181"/>
      <c r="DF291" s="181"/>
      <c r="DG291" s="181"/>
      <c r="DH291" s="181"/>
      <c r="DI291" s="181"/>
      <c r="DJ291" s="182"/>
    </row>
    <row r="292" spans="1:114" ht="14.25" customHeight="1" collapsed="1" x14ac:dyDescent="0.2">
      <c r="A292" s="595"/>
      <c r="B292" s="595"/>
      <c r="C292" s="595"/>
    </row>
    <row r="293" spans="1:114" ht="14.25" customHeight="1" thickBot="1" x14ac:dyDescent="0.25"/>
    <row r="294" spans="1:114" ht="14.25" customHeight="1" x14ac:dyDescent="0.2">
      <c r="N294" s="40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41"/>
      <c r="AS294" s="427" t="s">
        <v>2</v>
      </c>
      <c r="AT294" s="428"/>
      <c r="AU294" s="428"/>
      <c r="AV294" s="428"/>
      <c r="AW294" s="428"/>
      <c r="AX294" s="428"/>
      <c r="AY294" s="428"/>
      <c r="AZ294" s="428"/>
      <c r="BA294" s="428"/>
      <c r="BB294" s="428"/>
      <c r="BC294" s="428"/>
      <c r="BD294" s="428"/>
      <c r="BE294" s="428"/>
      <c r="BF294" s="428"/>
      <c r="BG294" s="428"/>
      <c r="BH294" s="428"/>
      <c r="BI294" s="428"/>
      <c r="BJ294" s="428"/>
      <c r="BK294" s="428"/>
      <c r="BL294" s="428"/>
      <c r="BM294" s="428"/>
      <c r="BN294" s="428"/>
      <c r="BO294" s="428"/>
      <c r="BP294" s="428"/>
      <c r="BQ294" s="428"/>
      <c r="BR294" s="428"/>
      <c r="BS294" s="428"/>
      <c r="BT294" s="428"/>
      <c r="BU294" s="428"/>
      <c r="BV294" s="428"/>
      <c r="BW294" s="428"/>
      <c r="BX294" s="428"/>
      <c r="BY294" s="428"/>
      <c r="BZ294" s="428"/>
      <c r="CA294" s="428"/>
      <c r="CB294" s="428"/>
      <c r="CC294" s="428"/>
      <c r="CD294" s="428"/>
      <c r="CE294" s="428"/>
      <c r="CF294" s="325" t="s">
        <v>3</v>
      </c>
      <c r="CG294" s="326"/>
      <c r="CH294" s="326"/>
      <c r="CI294" s="326"/>
      <c r="CJ294" s="326"/>
      <c r="CK294" s="326"/>
      <c r="CL294" s="326"/>
      <c r="CM294" s="326"/>
      <c r="CN294" s="407"/>
      <c r="CO294" s="410" t="str">
        <f>IF($CO$7="","",$CO$7)</f>
        <v/>
      </c>
      <c r="CP294" s="411"/>
      <c r="CQ294" s="412"/>
      <c r="CR294" s="3"/>
      <c r="CS294" s="3"/>
      <c r="CT294" s="3"/>
      <c r="CU294" s="3"/>
      <c r="CV294" s="3"/>
      <c r="CW294" s="3"/>
      <c r="CX294" s="3"/>
      <c r="CY294" s="3"/>
      <c r="CZ294" s="3"/>
      <c r="DA294" s="326" t="s">
        <v>5</v>
      </c>
      <c r="DB294" s="326"/>
      <c r="DC294" s="326"/>
      <c r="DD294" s="326"/>
      <c r="DE294" s="326"/>
      <c r="DF294" s="326"/>
      <c r="DG294" s="326"/>
      <c r="DH294" s="435">
        <f>$DH$7</f>
        <v>0</v>
      </c>
      <c r="DI294" s="435"/>
      <c r="DJ294" s="436"/>
    </row>
    <row r="295" spans="1:114" ht="14.25" customHeight="1" x14ac:dyDescent="0.2">
      <c r="N295" s="5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7"/>
      <c r="AS295" s="429"/>
      <c r="AT295" s="430"/>
      <c r="AU295" s="430"/>
      <c r="AV295" s="430"/>
      <c r="AW295" s="430"/>
      <c r="AX295" s="430"/>
      <c r="AY295" s="430"/>
      <c r="AZ295" s="430"/>
      <c r="BA295" s="430"/>
      <c r="BB295" s="430"/>
      <c r="BC295" s="430"/>
      <c r="BD295" s="430"/>
      <c r="BE295" s="430"/>
      <c r="BF295" s="430"/>
      <c r="BG295" s="430"/>
      <c r="BH295" s="430"/>
      <c r="BI295" s="430"/>
      <c r="BJ295" s="430"/>
      <c r="BK295" s="430"/>
      <c r="BL295" s="430"/>
      <c r="BM295" s="430"/>
      <c r="BN295" s="430"/>
      <c r="BO295" s="430"/>
      <c r="BP295" s="430"/>
      <c r="BQ295" s="430"/>
      <c r="BR295" s="430"/>
      <c r="BS295" s="430"/>
      <c r="BT295" s="430"/>
      <c r="BU295" s="430"/>
      <c r="BV295" s="430"/>
      <c r="BW295" s="430"/>
      <c r="BX295" s="430"/>
      <c r="BY295" s="430"/>
      <c r="BZ295" s="430"/>
      <c r="CA295" s="430"/>
      <c r="CB295" s="430"/>
      <c r="CC295" s="430"/>
      <c r="CD295" s="430"/>
      <c r="CE295" s="430"/>
      <c r="CF295" s="327"/>
      <c r="CG295" s="328"/>
      <c r="CH295" s="328"/>
      <c r="CI295" s="328"/>
      <c r="CJ295" s="328"/>
      <c r="CK295" s="328"/>
      <c r="CL295" s="328"/>
      <c r="CM295" s="328"/>
      <c r="CN295" s="408"/>
      <c r="CO295" s="413"/>
      <c r="CP295" s="170"/>
      <c r="CQ295" s="414"/>
      <c r="CR295" s="6"/>
      <c r="CS295" s="6"/>
      <c r="CT295" s="6"/>
      <c r="CU295" s="6"/>
      <c r="CV295" s="6"/>
      <c r="CW295" s="6"/>
      <c r="CX295" s="6"/>
      <c r="CY295" s="6"/>
      <c r="CZ295" s="6"/>
      <c r="DA295" s="328"/>
      <c r="DB295" s="328"/>
      <c r="DC295" s="328"/>
      <c r="DD295" s="328"/>
      <c r="DE295" s="328"/>
      <c r="DF295" s="328"/>
      <c r="DG295" s="328"/>
      <c r="DH295" s="437"/>
      <c r="DI295" s="437"/>
      <c r="DJ295" s="438"/>
    </row>
    <row r="296" spans="1:114" ht="14.25" customHeight="1" thickBot="1" x14ac:dyDescent="0.25">
      <c r="N296" s="5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7"/>
      <c r="AS296" s="429"/>
      <c r="AT296" s="430"/>
      <c r="AU296" s="430"/>
      <c r="AV296" s="430"/>
      <c r="AW296" s="430"/>
      <c r="AX296" s="430"/>
      <c r="AY296" s="430"/>
      <c r="AZ296" s="430"/>
      <c r="BA296" s="430"/>
      <c r="BB296" s="430"/>
      <c r="BC296" s="430"/>
      <c r="BD296" s="430"/>
      <c r="BE296" s="430"/>
      <c r="BF296" s="430"/>
      <c r="BG296" s="430"/>
      <c r="BH296" s="430"/>
      <c r="BI296" s="430"/>
      <c r="BJ296" s="430"/>
      <c r="BK296" s="430"/>
      <c r="BL296" s="430"/>
      <c r="BM296" s="430"/>
      <c r="BN296" s="430"/>
      <c r="BO296" s="430"/>
      <c r="BP296" s="430"/>
      <c r="BQ296" s="430"/>
      <c r="BR296" s="430"/>
      <c r="BS296" s="430"/>
      <c r="BT296" s="430"/>
      <c r="BU296" s="430"/>
      <c r="BV296" s="430"/>
      <c r="BW296" s="430"/>
      <c r="BX296" s="430"/>
      <c r="BY296" s="430"/>
      <c r="BZ296" s="430"/>
      <c r="CA296" s="430"/>
      <c r="CB296" s="430"/>
      <c r="CC296" s="430"/>
      <c r="CD296" s="430"/>
      <c r="CE296" s="430"/>
      <c r="CF296" s="329"/>
      <c r="CG296" s="330"/>
      <c r="CH296" s="330"/>
      <c r="CI296" s="330"/>
      <c r="CJ296" s="330"/>
      <c r="CK296" s="330"/>
      <c r="CL296" s="330"/>
      <c r="CM296" s="330"/>
      <c r="CN296" s="409"/>
      <c r="CO296" s="415"/>
      <c r="CP296" s="416"/>
      <c r="CQ296" s="417"/>
      <c r="CR296" s="6"/>
      <c r="CS296" s="6"/>
      <c r="CT296" s="6"/>
      <c r="CU296" s="6"/>
      <c r="CV296" s="6"/>
      <c r="CW296" s="6"/>
      <c r="CX296" s="6"/>
      <c r="CY296" s="6"/>
      <c r="CZ296" s="6"/>
      <c r="DA296" s="328"/>
      <c r="DB296" s="328"/>
      <c r="DC296" s="328"/>
      <c r="DD296" s="328"/>
      <c r="DE296" s="328"/>
      <c r="DF296" s="328"/>
      <c r="DG296" s="328"/>
      <c r="DH296" s="437"/>
      <c r="DI296" s="437"/>
      <c r="DJ296" s="438"/>
    </row>
    <row r="297" spans="1:114" ht="14.25" customHeight="1" x14ac:dyDescent="0.2">
      <c r="N297" s="5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7"/>
      <c r="AS297" s="429"/>
      <c r="AT297" s="430"/>
      <c r="AU297" s="430"/>
      <c r="AV297" s="430"/>
      <c r="AW297" s="430"/>
      <c r="AX297" s="430"/>
      <c r="AY297" s="430"/>
      <c r="AZ297" s="430"/>
      <c r="BA297" s="430"/>
      <c r="BB297" s="430"/>
      <c r="BC297" s="430"/>
      <c r="BD297" s="430"/>
      <c r="BE297" s="430"/>
      <c r="BF297" s="430"/>
      <c r="BG297" s="430"/>
      <c r="BH297" s="430"/>
      <c r="BI297" s="430"/>
      <c r="BJ297" s="430"/>
      <c r="BK297" s="430"/>
      <c r="BL297" s="430"/>
      <c r="BM297" s="430"/>
      <c r="BN297" s="430"/>
      <c r="BO297" s="430"/>
      <c r="BP297" s="430"/>
      <c r="BQ297" s="430"/>
      <c r="BR297" s="430"/>
      <c r="BS297" s="430"/>
      <c r="BT297" s="430"/>
      <c r="BU297" s="430"/>
      <c r="BV297" s="430"/>
      <c r="BW297" s="430"/>
      <c r="BX297" s="430"/>
      <c r="BY297" s="430"/>
      <c r="BZ297" s="430"/>
      <c r="CA297" s="430"/>
      <c r="CB297" s="430"/>
      <c r="CC297" s="430"/>
      <c r="CD297" s="430"/>
      <c r="CE297" s="430"/>
      <c r="CF297" s="325" t="s">
        <v>4</v>
      </c>
      <c r="CG297" s="326"/>
      <c r="CH297" s="326"/>
      <c r="CI297" s="326"/>
      <c r="CJ297" s="326"/>
      <c r="CK297" s="326"/>
      <c r="CL297" s="326"/>
      <c r="CM297" s="326"/>
      <c r="CN297" s="407"/>
      <c r="CO297" s="410" t="str">
        <f>IF($CO$10="","",$CO$10)</f>
        <v/>
      </c>
      <c r="CP297" s="411"/>
      <c r="CQ297" s="412"/>
      <c r="CR297" s="6"/>
      <c r="CS297" s="6"/>
      <c r="CT297" s="6"/>
      <c r="CU297" s="6"/>
      <c r="CV297" s="6"/>
      <c r="CW297" s="418" t="s">
        <v>6</v>
      </c>
      <c r="CX297" s="418"/>
      <c r="CY297" s="418"/>
      <c r="CZ297" s="418"/>
      <c r="DA297" s="418"/>
      <c r="DB297" s="418"/>
      <c r="DC297" s="418"/>
      <c r="DD297" s="419" t="s">
        <v>204</v>
      </c>
      <c r="DE297" s="420"/>
      <c r="DF297" s="421" t="s">
        <v>7</v>
      </c>
      <c r="DG297" s="421"/>
      <c r="DH297" s="421"/>
      <c r="DI297" s="419" t="s">
        <v>204</v>
      </c>
      <c r="DJ297" s="422"/>
    </row>
    <row r="298" spans="1:114" ht="14.25" customHeight="1" x14ac:dyDescent="0.2">
      <c r="N298" s="5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7"/>
      <c r="AS298" s="429"/>
      <c r="AT298" s="430"/>
      <c r="AU298" s="430"/>
      <c r="AV298" s="430"/>
      <c r="AW298" s="430"/>
      <c r="AX298" s="430"/>
      <c r="AY298" s="430"/>
      <c r="AZ298" s="430"/>
      <c r="BA298" s="430"/>
      <c r="BB298" s="430"/>
      <c r="BC298" s="430"/>
      <c r="BD298" s="430"/>
      <c r="BE298" s="430"/>
      <c r="BF298" s="430"/>
      <c r="BG298" s="430"/>
      <c r="BH298" s="430"/>
      <c r="BI298" s="430"/>
      <c r="BJ298" s="430"/>
      <c r="BK298" s="430"/>
      <c r="BL298" s="430"/>
      <c r="BM298" s="430"/>
      <c r="BN298" s="430"/>
      <c r="BO298" s="430"/>
      <c r="BP298" s="430"/>
      <c r="BQ298" s="430"/>
      <c r="BR298" s="430"/>
      <c r="BS298" s="430"/>
      <c r="BT298" s="430"/>
      <c r="BU298" s="430"/>
      <c r="BV298" s="430"/>
      <c r="BW298" s="430"/>
      <c r="BX298" s="430"/>
      <c r="BY298" s="430"/>
      <c r="BZ298" s="430"/>
      <c r="CA298" s="430"/>
      <c r="CB298" s="430"/>
      <c r="CC298" s="430"/>
      <c r="CD298" s="430"/>
      <c r="CE298" s="430"/>
      <c r="CF298" s="327"/>
      <c r="CG298" s="328"/>
      <c r="CH298" s="328"/>
      <c r="CI298" s="328"/>
      <c r="CJ298" s="328"/>
      <c r="CK298" s="328"/>
      <c r="CL298" s="328"/>
      <c r="CM298" s="328"/>
      <c r="CN298" s="408"/>
      <c r="CO298" s="413"/>
      <c r="CP298" s="170"/>
      <c r="CQ298" s="414"/>
      <c r="CR298" s="6"/>
      <c r="CS298" s="6"/>
      <c r="CT298" s="6"/>
      <c r="CU298" s="6"/>
      <c r="CV298" s="6"/>
      <c r="CW298" s="418"/>
      <c r="CX298" s="418"/>
      <c r="CY298" s="418"/>
      <c r="CZ298" s="418"/>
      <c r="DA298" s="418"/>
      <c r="DB298" s="418"/>
      <c r="DC298" s="418"/>
      <c r="DD298" s="420"/>
      <c r="DE298" s="420"/>
      <c r="DF298" s="421"/>
      <c r="DG298" s="421"/>
      <c r="DH298" s="421"/>
      <c r="DI298" s="420"/>
      <c r="DJ298" s="422"/>
    </row>
    <row r="299" spans="1:114" ht="14.25" customHeight="1" thickBot="1" x14ac:dyDescent="0.25">
      <c r="N299" s="5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7"/>
      <c r="AS299" s="429"/>
      <c r="AT299" s="430"/>
      <c r="AU299" s="430"/>
      <c r="AV299" s="430"/>
      <c r="AW299" s="430"/>
      <c r="AX299" s="430"/>
      <c r="AY299" s="430"/>
      <c r="AZ299" s="430"/>
      <c r="BA299" s="430"/>
      <c r="BB299" s="430"/>
      <c r="BC299" s="430"/>
      <c r="BD299" s="430"/>
      <c r="BE299" s="430"/>
      <c r="BF299" s="430"/>
      <c r="BG299" s="430"/>
      <c r="BH299" s="430"/>
      <c r="BI299" s="430"/>
      <c r="BJ299" s="430"/>
      <c r="BK299" s="430"/>
      <c r="BL299" s="430"/>
      <c r="BM299" s="430"/>
      <c r="BN299" s="430"/>
      <c r="BO299" s="430"/>
      <c r="BP299" s="430"/>
      <c r="BQ299" s="430"/>
      <c r="BR299" s="430"/>
      <c r="BS299" s="430"/>
      <c r="BT299" s="430"/>
      <c r="BU299" s="430"/>
      <c r="BV299" s="430"/>
      <c r="BW299" s="430"/>
      <c r="BX299" s="430"/>
      <c r="BY299" s="430"/>
      <c r="BZ299" s="430"/>
      <c r="CA299" s="430"/>
      <c r="CB299" s="430"/>
      <c r="CC299" s="430"/>
      <c r="CD299" s="430"/>
      <c r="CE299" s="430"/>
      <c r="CF299" s="329"/>
      <c r="CG299" s="330"/>
      <c r="CH299" s="330"/>
      <c r="CI299" s="330"/>
      <c r="CJ299" s="330"/>
      <c r="CK299" s="330"/>
      <c r="CL299" s="330"/>
      <c r="CM299" s="330"/>
      <c r="CN299" s="409"/>
      <c r="CO299" s="415"/>
      <c r="CP299" s="416"/>
      <c r="CQ299" s="417"/>
      <c r="CR299" s="6"/>
      <c r="CS299" s="6"/>
      <c r="CT299" s="6"/>
      <c r="CU299" s="6"/>
      <c r="CV299" s="6"/>
      <c r="CW299" s="418"/>
      <c r="CX299" s="418"/>
      <c r="CY299" s="418"/>
      <c r="CZ299" s="418"/>
      <c r="DA299" s="418"/>
      <c r="DB299" s="418"/>
      <c r="DC299" s="418"/>
      <c r="DD299" s="420"/>
      <c r="DE299" s="420"/>
      <c r="DF299" s="421"/>
      <c r="DG299" s="421"/>
      <c r="DH299" s="421"/>
      <c r="DI299" s="420"/>
      <c r="DJ299" s="422"/>
    </row>
    <row r="300" spans="1:114" ht="14.25" customHeight="1" x14ac:dyDescent="0.2">
      <c r="N300" s="5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7"/>
      <c r="AS300" s="429"/>
      <c r="AT300" s="430"/>
      <c r="AU300" s="430"/>
      <c r="AV300" s="430"/>
      <c r="AW300" s="430"/>
      <c r="AX300" s="430"/>
      <c r="AY300" s="430"/>
      <c r="AZ300" s="430"/>
      <c r="BA300" s="430"/>
      <c r="BB300" s="430"/>
      <c r="BC300" s="430"/>
      <c r="BD300" s="430"/>
      <c r="BE300" s="430"/>
      <c r="BF300" s="430"/>
      <c r="BG300" s="430"/>
      <c r="BH300" s="430"/>
      <c r="BI300" s="430"/>
      <c r="BJ300" s="430"/>
      <c r="BK300" s="430"/>
      <c r="BL300" s="430"/>
      <c r="BM300" s="430"/>
      <c r="BN300" s="430"/>
      <c r="BO300" s="430"/>
      <c r="BP300" s="430"/>
      <c r="BQ300" s="430"/>
      <c r="BR300" s="430"/>
      <c r="BS300" s="430"/>
      <c r="BT300" s="430"/>
      <c r="BU300" s="430"/>
      <c r="BV300" s="430"/>
      <c r="BW300" s="430"/>
      <c r="BX300" s="430"/>
      <c r="BY300" s="430"/>
      <c r="BZ300" s="430"/>
      <c r="CA300" s="430"/>
      <c r="CB300" s="430"/>
      <c r="CC300" s="430"/>
      <c r="CD300" s="430"/>
      <c r="CE300" s="431"/>
      <c r="CF300" s="5"/>
      <c r="CG300" s="6"/>
      <c r="CH300" s="6"/>
      <c r="CI300" s="6"/>
      <c r="CJ300" s="6"/>
      <c r="CK300" s="6"/>
      <c r="CL300" s="6"/>
      <c r="CM300" s="6"/>
      <c r="CN300" s="6"/>
      <c r="CO300" s="328" t="s">
        <v>8</v>
      </c>
      <c r="CP300" s="328"/>
      <c r="CQ300" s="328"/>
      <c r="CR300" s="328"/>
      <c r="CS300" s="328"/>
      <c r="CT300" s="328"/>
      <c r="CU300" s="328"/>
      <c r="CV300" s="328"/>
      <c r="CW300" s="328"/>
      <c r="CX300" s="328"/>
      <c r="CY300" s="328"/>
      <c r="CZ300" s="328"/>
      <c r="DA300" s="328"/>
      <c r="DB300" s="423" t="str">
        <f>$DB$13</f>
        <v>XX/XX/XX</v>
      </c>
      <c r="DC300" s="423"/>
      <c r="DD300" s="423"/>
      <c r="DE300" s="423"/>
      <c r="DF300" s="423"/>
      <c r="DG300" s="423"/>
      <c r="DH300" s="423"/>
      <c r="DI300" s="423"/>
      <c r="DJ300" s="424"/>
    </row>
    <row r="301" spans="1:114" ht="14.25" customHeight="1" x14ac:dyDescent="0.2">
      <c r="N301" s="5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7"/>
      <c r="AS301" s="429"/>
      <c r="AT301" s="430"/>
      <c r="AU301" s="430"/>
      <c r="AV301" s="430"/>
      <c r="AW301" s="430"/>
      <c r="AX301" s="430"/>
      <c r="AY301" s="430"/>
      <c r="AZ301" s="430"/>
      <c r="BA301" s="430"/>
      <c r="BB301" s="430"/>
      <c r="BC301" s="430"/>
      <c r="BD301" s="430"/>
      <c r="BE301" s="430"/>
      <c r="BF301" s="430"/>
      <c r="BG301" s="430"/>
      <c r="BH301" s="430"/>
      <c r="BI301" s="430"/>
      <c r="BJ301" s="430"/>
      <c r="BK301" s="430"/>
      <c r="BL301" s="430"/>
      <c r="BM301" s="430"/>
      <c r="BN301" s="430"/>
      <c r="BO301" s="430"/>
      <c r="BP301" s="430"/>
      <c r="BQ301" s="430"/>
      <c r="BR301" s="430"/>
      <c r="BS301" s="430"/>
      <c r="BT301" s="430"/>
      <c r="BU301" s="430"/>
      <c r="BV301" s="430"/>
      <c r="BW301" s="430"/>
      <c r="BX301" s="430"/>
      <c r="BY301" s="430"/>
      <c r="BZ301" s="430"/>
      <c r="CA301" s="430"/>
      <c r="CB301" s="430"/>
      <c r="CC301" s="430"/>
      <c r="CD301" s="430"/>
      <c r="CE301" s="431"/>
      <c r="CF301" s="5"/>
      <c r="CG301" s="6"/>
      <c r="CH301" s="6"/>
      <c r="CI301" s="6"/>
      <c r="CJ301" s="6"/>
      <c r="CK301" s="6"/>
      <c r="CL301" s="6"/>
      <c r="CM301" s="6"/>
      <c r="CN301" s="6"/>
      <c r="CO301" s="328"/>
      <c r="CP301" s="328"/>
      <c r="CQ301" s="328"/>
      <c r="CR301" s="328"/>
      <c r="CS301" s="328"/>
      <c r="CT301" s="328"/>
      <c r="CU301" s="328"/>
      <c r="CV301" s="328"/>
      <c r="CW301" s="328"/>
      <c r="CX301" s="328"/>
      <c r="CY301" s="328"/>
      <c r="CZ301" s="328"/>
      <c r="DA301" s="328"/>
      <c r="DB301" s="423"/>
      <c r="DC301" s="423"/>
      <c r="DD301" s="423"/>
      <c r="DE301" s="423"/>
      <c r="DF301" s="423"/>
      <c r="DG301" s="423"/>
      <c r="DH301" s="423"/>
      <c r="DI301" s="423"/>
      <c r="DJ301" s="424"/>
    </row>
    <row r="302" spans="1:114" ht="14.25" customHeight="1" thickBot="1" x14ac:dyDescent="0.25">
      <c r="N302" s="8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10"/>
      <c r="AS302" s="432"/>
      <c r="AT302" s="433"/>
      <c r="AU302" s="433"/>
      <c r="AV302" s="433"/>
      <c r="AW302" s="433"/>
      <c r="AX302" s="433"/>
      <c r="AY302" s="433"/>
      <c r="AZ302" s="433"/>
      <c r="BA302" s="433"/>
      <c r="BB302" s="433"/>
      <c r="BC302" s="433"/>
      <c r="BD302" s="433"/>
      <c r="BE302" s="433"/>
      <c r="BF302" s="433"/>
      <c r="BG302" s="433"/>
      <c r="BH302" s="433"/>
      <c r="BI302" s="433"/>
      <c r="BJ302" s="433"/>
      <c r="BK302" s="433"/>
      <c r="BL302" s="433"/>
      <c r="BM302" s="433"/>
      <c r="BN302" s="433"/>
      <c r="BO302" s="433"/>
      <c r="BP302" s="433"/>
      <c r="BQ302" s="433"/>
      <c r="BR302" s="433"/>
      <c r="BS302" s="433"/>
      <c r="BT302" s="433"/>
      <c r="BU302" s="433"/>
      <c r="BV302" s="433"/>
      <c r="BW302" s="433"/>
      <c r="BX302" s="433"/>
      <c r="BY302" s="433"/>
      <c r="BZ302" s="433"/>
      <c r="CA302" s="433"/>
      <c r="CB302" s="433"/>
      <c r="CC302" s="433"/>
      <c r="CD302" s="433"/>
      <c r="CE302" s="434"/>
      <c r="CF302" s="8"/>
      <c r="CG302" s="9"/>
      <c r="CH302" s="9"/>
      <c r="CI302" s="9"/>
      <c r="CJ302" s="9"/>
      <c r="CK302" s="9"/>
      <c r="CL302" s="9"/>
      <c r="CM302" s="9"/>
      <c r="CN302" s="9"/>
      <c r="CO302" s="330"/>
      <c r="CP302" s="330"/>
      <c r="CQ302" s="330"/>
      <c r="CR302" s="330"/>
      <c r="CS302" s="330"/>
      <c r="CT302" s="330"/>
      <c r="CU302" s="330"/>
      <c r="CV302" s="330"/>
      <c r="CW302" s="330"/>
      <c r="CX302" s="330"/>
      <c r="CY302" s="330"/>
      <c r="CZ302" s="330"/>
      <c r="DA302" s="330"/>
      <c r="DB302" s="425"/>
      <c r="DC302" s="425"/>
      <c r="DD302" s="425"/>
      <c r="DE302" s="425"/>
      <c r="DF302" s="425"/>
      <c r="DG302" s="425"/>
      <c r="DH302" s="425"/>
      <c r="DI302" s="425"/>
      <c r="DJ302" s="426"/>
    </row>
    <row r="303" spans="1:114" ht="14.25" customHeight="1" x14ac:dyDescent="0.2">
      <c r="N303" s="325" t="s">
        <v>10</v>
      </c>
      <c r="O303" s="326"/>
      <c r="P303" s="326"/>
      <c r="Q303" s="326"/>
      <c r="R303" s="326"/>
      <c r="S303" s="326"/>
      <c r="T303" s="326"/>
      <c r="U303" s="326"/>
      <c r="V303" s="401">
        <f>$V$16</f>
        <v>0</v>
      </c>
      <c r="W303" s="401"/>
      <c r="X303" s="401"/>
      <c r="Y303" s="401"/>
      <c r="Z303" s="401"/>
      <c r="AA303" s="401"/>
      <c r="AB303" s="401"/>
      <c r="AC303" s="401"/>
      <c r="AD303" s="401"/>
      <c r="AE303" s="401"/>
      <c r="AF303" s="401"/>
      <c r="AG303" s="401"/>
      <c r="AH303" s="401"/>
      <c r="AI303" s="401"/>
      <c r="AJ303" s="401"/>
      <c r="AK303" s="401"/>
      <c r="AL303" s="401"/>
      <c r="AM303" s="401"/>
      <c r="AN303" s="401"/>
      <c r="AO303" s="401"/>
      <c r="AP303" s="401"/>
      <c r="AQ303" s="401"/>
      <c r="AR303" s="401"/>
      <c r="AS303" s="401"/>
      <c r="AT303" s="401"/>
      <c r="AU303" s="401"/>
      <c r="AV303" s="402"/>
      <c r="AW303" s="325" t="s">
        <v>9</v>
      </c>
      <c r="AX303" s="326"/>
      <c r="AY303" s="326"/>
      <c r="AZ303" s="326"/>
      <c r="BA303" s="326"/>
      <c r="BB303" s="326"/>
      <c r="BC303" s="326"/>
      <c r="BD303" s="326"/>
      <c r="BE303" s="401">
        <f>$BE$16</f>
        <v>0</v>
      </c>
      <c r="BF303" s="401"/>
      <c r="BG303" s="401"/>
      <c r="BH303" s="401"/>
      <c r="BI303" s="401"/>
      <c r="BJ303" s="401"/>
      <c r="BK303" s="401"/>
      <c r="BL303" s="401"/>
      <c r="BM303" s="401"/>
      <c r="BN303" s="401"/>
      <c r="BO303" s="401"/>
      <c r="BP303" s="401"/>
      <c r="BQ303" s="401"/>
      <c r="BR303" s="401"/>
      <c r="BS303" s="401"/>
      <c r="BT303" s="401"/>
      <c r="BU303" s="401"/>
      <c r="BV303" s="401"/>
      <c r="BW303" s="401"/>
      <c r="BX303" s="401"/>
      <c r="BY303" s="401"/>
      <c r="BZ303" s="401"/>
      <c r="CA303" s="402"/>
      <c r="CB303" s="325" t="s">
        <v>1</v>
      </c>
      <c r="CC303" s="326"/>
      <c r="CD303" s="326"/>
      <c r="CE303" s="326"/>
      <c r="CF303" s="326"/>
      <c r="CG303" s="326"/>
      <c r="CH303" s="326"/>
      <c r="CI303" s="401">
        <f>$CI$16</f>
        <v>0</v>
      </c>
      <c r="CJ303" s="401"/>
      <c r="CK303" s="401"/>
      <c r="CL303" s="401"/>
      <c r="CM303" s="401"/>
      <c r="CN303" s="401"/>
      <c r="CO303" s="401"/>
      <c r="CP303" s="401"/>
      <c r="CQ303" s="401"/>
      <c r="CR303" s="401"/>
      <c r="CS303" s="401"/>
      <c r="CT303" s="401"/>
      <c r="CU303" s="401"/>
      <c r="CV303" s="401"/>
      <c r="CW303" s="401"/>
      <c r="CX303" s="401"/>
      <c r="CY303" s="401"/>
      <c r="CZ303" s="401"/>
      <c r="DA303" s="401"/>
      <c r="DB303" s="401"/>
      <c r="DC303" s="401"/>
      <c r="DD303" s="401"/>
      <c r="DE303" s="401"/>
      <c r="DF303" s="401"/>
      <c r="DG303" s="401"/>
      <c r="DH303" s="401"/>
      <c r="DI303" s="401"/>
      <c r="DJ303" s="402"/>
    </row>
    <row r="304" spans="1:114" ht="14.25" customHeight="1" x14ac:dyDescent="0.2">
      <c r="N304" s="327"/>
      <c r="O304" s="328"/>
      <c r="P304" s="328"/>
      <c r="Q304" s="328"/>
      <c r="R304" s="328"/>
      <c r="S304" s="328"/>
      <c r="T304" s="328"/>
      <c r="U304" s="328"/>
      <c r="V304" s="403"/>
      <c r="W304" s="403"/>
      <c r="X304" s="403"/>
      <c r="Y304" s="403"/>
      <c r="Z304" s="403"/>
      <c r="AA304" s="403"/>
      <c r="AB304" s="403"/>
      <c r="AC304" s="403"/>
      <c r="AD304" s="403"/>
      <c r="AE304" s="403"/>
      <c r="AF304" s="403"/>
      <c r="AG304" s="403"/>
      <c r="AH304" s="403"/>
      <c r="AI304" s="403"/>
      <c r="AJ304" s="403"/>
      <c r="AK304" s="403"/>
      <c r="AL304" s="403"/>
      <c r="AM304" s="403"/>
      <c r="AN304" s="403"/>
      <c r="AO304" s="403"/>
      <c r="AP304" s="403"/>
      <c r="AQ304" s="403"/>
      <c r="AR304" s="403"/>
      <c r="AS304" s="403"/>
      <c r="AT304" s="403"/>
      <c r="AU304" s="403"/>
      <c r="AV304" s="404"/>
      <c r="AW304" s="327"/>
      <c r="AX304" s="328"/>
      <c r="AY304" s="328"/>
      <c r="AZ304" s="328"/>
      <c r="BA304" s="328"/>
      <c r="BB304" s="328"/>
      <c r="BC304" s="328"/>
      <c r="BD304" s="328"/>
      <c r="BE304" s="403"/>
      <c r="BF304" s="403"/>
      <c r="BG304" s="403"/>
      <c r="BH304" s="403"/>
      <c r="BI304" s="403"/>
      <c r="BJ304" s="403"/>
      <c r="BK304" s="403"/>
      <c r="BL304" s="403"/>
      <c r="BM304" s="403"/>
      <c r="BN304" s="403"/>
      <c r="BO304" s="403"/>
      <c r="BP304" s="403"/>
      <c r="BQ304" s="403"/>
      <c r="BR304" s="403"/>
      <c r="BS304" s="403"/>
      <c r="BT304" s="403"/>
      <c r="BU304" s="403"/>
      <c r="BV304" s="403"/>
      <c r="BW304" s="403"/>
      <c r="BX304" s="403"/>
      <c r="BY304" s="403"/>
      <c r="BZ304" s="403"/>
      <c r="CA304" s="404"/>
      <c r="CB304" s="327"/>
      <c r="CC304" s="328"/>
      <c r="CD304" s="328"/>
      <c r="CE304" s="328"/>
      <c r="CF304" s="328"/>
      <c r="CG304" s="328"/>
      <c r="CH304" s="328"/>
      <c r="CI304" s="403"/>
      <c r="CJ304" s="403"/>
      <c r="CK304" s="403"/>
      <c r="CL304" s="403"/>
      <c r="CM304" s="403"/>
      <c r="CN304" s="403"/>
      <c r="CO304" s="403"/>
      <c r="CP304" s="403"/>
      <c r="CQ304" s="403"/>
      <c r="CR304" s="403"/>
      <c r="CS304" s="403"/>
      <c r="CT304" s="403"/>
      <c r="CU304" s="403"/>
      <c r="CV304" s="403"/>
      <c r="CW304" s="403"/>
      <c r="CX304" s="403"/>
      <c r="CY304" s="403"/>
      <c r="CZ304" s="403"/>
      <c r="DA304" s="403"/>
      <c r="DB304" s="403"/>
      <c r="DC304" s="403"/>
      <c r="DD304" s="403"/>
      <c r="DE304" s="403"/>
      <c r="DF304" s="403"/>
      <c r="DG304" s="403"/>
      <c r="DH304" s="403"/>
      <c r="DI304" s="403"/>
      <c r="DJ304" s="404"/>
    </row>
    <row r="305" spans="14:114" ht="14.25" customHeight="1" thickBot="1" x14ac:dyDescent="0.25">
      <c r="N305" s="329"/>
      <c r="O305" s="330"/>
      <c r="P305" s="330"/>
      <c r="Q305" s="330"/>
      <c r="R305" s="330"/>
      <c r="S305" s="330"/>
      <c r="T305" s="330"/>
      <c r="U305" s="330"/>
      <c r="V305" s="405"/>
      <c r="W305" s="405"/>
      <c r="X305" s="405"/>
      <c r="Y305" s="405"/>
      <c r="Z305" s="405"/>
      <c r="AA305" s="405"/>
      <c r="AB305" s="405"/>
      <c r="AC305" s="405"/>
      <c r="AD305" s="405"/>
      <c r="AE305" s="405"/>
      <c r="AF305" s="405"/>
      <c r="AG305" s="405"/>
      <c r="AH305" s="405"/>
      <c r="AI305" s="405"/>
      <c r="AJ305" s="405"/>
      <c r="AK305" s="405"/>
      <c r="AL305" s="405"/>
      <c r="AM305" s="405"/>
      <c r="AN305" s="405"/>
      <c r="AO305" s="405"/>
      <c r="AP305" s="405"/>
      <c r="AQ305" s="405"/>
      <c r="AR305" s="405"/>
      <c r="AS305" s="405"/>
      <c r="AT305" s="405"/>
      <c r="AU305" s="405"/>
      <c r="AV305" s="406"/>
      <c r="AW305" s="329"/>
      <c r="AX305" s="330"/>
      <c r="AY305" s="330"/>
      <c r="AZ305" s="330"/>
      <c r="BA305" s="330"/>
      <c r="BB305" s="330"/>
      <c r="BC305" s="330"/>
      <c r="BD305" s="330"/>
      <c r="BE305" s="405"/>
      <c r="BF305" s="405"/>
      <c r="BG305" s="405"/>
      <c r="BH305" s="405"/>
      <c r="BI305" s="405"/>
      <c r="BJ305" s="405"/>
      <c r="BK305" s="405"/>
      <c r="BL305" s="405"/>
      <c r="BM305" s="405"/>
      <c r="BN305" s="405"/>
      <c r="BO305" s="405"/>
      <c r="BP305" s="405"/>
      <c r="BQ305" s="405"/>
      <c r="BR305" s="405"/>
      <c r="BS305" s="405"/>
      <c r="BT305" s="405"/>
      <c r="BU305" s="405"/>
      <c r="BV305" s="405"/>
      <c r="BW305" s="405"/>
      <c r="BX305" s="405"/>
      <c r="BY305" s="405"/>
      <c r="BZ305" s="405"/>
      <c r="CA305" s="406"/>
      <c r="CB305" s="329"/>
      <c r="CC305" s="330"/>
      <c r="CD305" s="330"/>
      <c r="CE305" s="330"/>
      <c r="CF305" s="330"/>
      <c r="CG305" s="330"/>
      <c r="CH305" s="330"/>
      <c r="CI305" s="405"/>
      <c r="CJ305" s="405"/>
      <c r="CK305" s="405"/>
      <c r="CL305" s="405"/>
      <c r="CM305" s="405"/>
      <c r="CN305" s="405"/>
      <c r="CO305" s="405"/>
      <c r="CP305" s="405"/>
      <c r="CQ305" s="405"/>
      <c r="CR305" s="405"/>
      <c r="CS305" s="405"/>
      <c r="CT305" s="405"/>
      <c r="CU305" s="405"/>
      <c r="CV305" s="405"/>
      <c r="CW305" s="405"/>
      <c r="CX305" s="405"/>
      <c r="CY305" s="405"/>
      <c r="CZ305" s="405"/>
      <c r="DA305" s="405"/>
      <c r="DB305" s="405"/>
      <c r="DC305" s="405"/>
      <c r="DD305" s="405"/>
      <c r="DE305" s="405"/>
      <c r="DF305" s="405"/>
      <c r="DG305" s="405"/>
      <c r="DH305" s="405"/>
      <c r="DI305" s="405"/>
      <c r="DJ305" s="406"/>
    </row>
    <row r="306" spans="14:114" ht="14.25" customHeight="1" x14ac:dyDescent="0.2">
      <c r="N306" s="345" t="s">
        <v>11</v>
      </c>
      <c r="O306" s="346"/>
      <c r="P306" s="346"/>
      <c r="Q306" s="346"/>
      <c r="R306" s="346"/>
      <c r="S306" s="346"/>
      <c r="T306" s="346"/>
      <c r="U306" s="346"/>
      <c r="V306" s="346"/>
      <c r="W306" s="346"/>
      <c r="X306" s="346"/>
      <c r="Y306" s="346"/>
      <c r="Z306" s="346"/>
      <c r="AA306" s="346"/>
      <c r="AB306" s="346"/>
      <c r="AC306" s="346"/>
      <c r="AD306" s="346"/>
      <c r="AE306" s="346"/>
      <c r="AF306" s="346"/>
      <c r="AG306" s="346"/>
      <c r="AH306" s="346"/>
      <c r="AI306" s="346"/>
      <c r="AJ306" s="346"/>
      <c r="AK306" s="346"/>
      <c r="AL306" s="346"/>
      <c r="AM306" s="346"/>
      <c r="AN306" s="401">
        <f>$AN$19</f>
        <v>0</v>
      </c>
      <c r="AO306" s="401"/>
      <c r="AP306" s="401"/>
      <c r="AQ306" s="401"/>
      <c r="AR306" s="401"/>
      <c r="AS306" s="401"/>
      <c r="AT306" s="401"/>
      <c r="AU306" s="401"/>
      <c r="AV306" s="401"/>
      <c r="AW306" s="401"/>
      <c r="AX306" s="401"/>
      <c r="AY306" s="401"/>
      <c r="AZ306" s="401"/>
      <c r="BA306" s="401"/>
      <c r="BB306" s="401"/>
      <c r="BC306" s="401"/>
      <c r="BD306" s="401"/>
      <c r="BE306" s="401"/>
      <c r="BF306" s="401"/>
      <c r="BG306" s="401"/>
      <c r="BH306" s="401"/>
      <c r="BI306" s="325" t="s">
        <v>12</v>
      </c>
      <c r="BJ306" s="326"/>
      <c r="BK306" s="326"/>
      <c r="BL306" s="326"/>
      <c r="BM306" s="326"/>
      <c r="BN306" s="326"/>
      <c r="BO306" s="326"/>
      <c r="BP306" s="326"/>
      <c r="BQ306" s="326"/>
      <c r="BR306" s="326"/>
      <c r="BS306" s="401" t="str">
        <f>$BS$19</f>
        <v>-</v>
      </c>
      <c r="BT306" s="401"/>
      <c r="BU306" s="401"/>
      <c r="BV306" s="401"/>
      <c r="BW306" s="401"/>
      <c r="BX306" s="401"/>
      <c r="BY306" s="401"/>
      <c r="BZ306" s="401"/>
      <c r="CA306" s="401"/>
      <c r="CB306" s="401"/>
      <c r="CC306" s="401"/>
      <c r="CD306" s="401"/>
      <c r="CE306" s="401"/>
      <c r="CF306" s="401"/>
      <c r="CG306" s="401"/>
      <c r="CH306" s="401"/>
      <c r="CI306" s="401"/>
      <c r="CJ306" s="401"/>
      <c r="CK306" s="401"/>
      <c r="CL306" s="401"/>
      <c r="CM306" s="401"/>
      <c r="CN306" s="401"/>
      <c r="CO306" s="401"/>
      <c r="CP306" s="401"/>
      <c r="CQ306" s="401"/>
      <c r="CR306" s="401"/>
      <c r="CS306" s="401"/>
      <c r="CT306" s="401"/>
      <c r="CU306" s="401"/>
      <c r="CV306" s="401"/>
      <c r="CW306" s="401"/>
      <c r="CX306" s="401"/>
      <c r="CY306" s="401"/>
      <c r="CZ306" s="401"/>
      <c r="DA306" s="401"/>
      <c r="DB306" s="401"/>
      <c r="DC306" s="401"/>
      <c r="DD306" s="401"/>
      <c r="DE306" s="401"/>
      <c r="DF306" s="401"/>
      <c r="DG306" s="401"/>
      <c r="DH306" s="401"/>
      <c r="DI306" s="401"/>
      <c r="DJ306" s="402"/>
    </row>
    <row r="307" spans="14:114" ht="14.25" customHeight="1" x14ac:dyDescent="0.2">
      <c r="N307" s="347"/>
      <c r="O307" s="348"/>
      <c r="P307" s="348"/>
      <c r="Q307" s="348"/>
      <c r="R307" s="348"/>
      <c r="S307" s="348"/>
      <c r="T307" s="348"/>
      <c r="U307" s="348"/>
      <c r="V307" s="348"/>
      <c r="W307" s="348"/>
      <c r="X307" s="348"/>
      <c r="Y307" s="348"/>
      <c r="Z307" s="348"/>
      <c r="AA307" s="348"/>
      <c r="AB307" s="348"/>
      <c r="AC307" s="348"/>
      <c r="AD307" s="348"/>
      <c r="AE307" s="348"/>
      <c r="AF307" s="348"/>
      <c r="AG307" s="348"/>
      <c r="AH307" s="348"/>
      <c r="AI307" s="348"/>
      <c r="AJ307" s="348"/>
      <c r="AK307" s="348"/>
      <c r="AL307" s="348"/>
      <c r="AM307" s="348"/>
      <c r="AN307" s="403"/>
      <c r="AO307" s="403"/>
      <c r="AP307" s="403"/>
      <c r="AQ307" s="403"/>
      <c r="AR307" s="403"/>
      <c r="AS307" s="403"/>
      <c r="AT307" s="403"/>
      <c r="AU307" s="403"/>
      <c r="AV307" s="403"/>
      <c r="AW307" s="403"/>
      <c r="AX307" s="403"/>
      <c r="AY307" s="403"/>
      <c r="AZ307" s="403"/>
      <c r="BA307" s="403"/>
      <c r="BB307" s="403"/>
      <c r="BC307" s="403"/>
      <c r="BD307" s="403"/>
      <c r="BE307" s="403"/>
      <c r="BF307" s="403"/>
      <c r="BG307" s="403"/>
      <c r="BH307" s="403"/>
      <c r="BI307" s="327"/>
      <c r="BJ307" s="328"/>
      <c r="BK307" s="328"/>
      <c r="BL307" s="328"/>
      <c r="BM307" s="328"/>
      <c r="BN307" s="328"/>
      <c r="BO307" s="328"/>
      <c r="BP307" s="328"/>
      <c r="BQ307" s="328"/>
      <c r="BR307" s="328"/>
      <c r="BS307" s="403"/>
      <c r="BT307" s="403"/>
      <c r="BU307" s="403"/>
      <c r="BV307" s="403"/>
      <c r="BW307" s="403"/>
      <c r="BX307" s="403"/>
      <c r="BY307" s="403"/>
      <c r="BZ307" s="403"/>
      <c r="CA307" s="403"/>
      <c r="CB307" s="403"/>
      <c r="CC307" s="403"/>
      <c r="CD307" s="403"/>
      <c r="CE307" s="403"/>
      <c r="CF307" s="403"/>
      <c r="CG307" s="403"/>
      <c r="CH307" s="403"/>
      <c r="CI307" s="403"/>
      <c r="CJ307" s="403"/>
      <c r="CK307" s="403"/>
      <c r="CL307" s="403"/>
      <c r="CM307" s="403"/>
      <c r="CN307" s="403"/>
      <c r="CO307" s="403"/>
      <c r="CP307" s="403"/>
      <c r="CQ307" s="403"/>
      <c r="CR307" s="403"/>
      <c r="CS307" s="403"/>
      <c r="CT307" s="403"/>
      <c r="CU307" s="403"/>
      <c r="CV307" s="403"/>
      <c r="CW307" s="403"/>
      <c r="CX307" s="403"/>
      <c r="CY307" s="403"/>
      <c r="CZ307" s="403"/>
      <c r="DA307" s="403"/>
      <c r="DB307" s="403"/>
      <c r="DC307" s="403"/>
      <c r="DD307" s="403"/>
      <c r="DE307" s="403"/>
      <c r="DF307" s="403"/>
      <c r="DG307" s="403"/>
      <c r="DH307" s="403"/>
      <c r="DI307" s="403"/>
      <c r="DJ307" s="404"/>
    </row>
    <row r="308" spans="14:114" ht="14.25" customHeight="1" thickBot="1" x14ac:dyDescent="0.25">
      <c r="N308" s="349"/>
      <c r="O308" s="350"/>
      <c r="P308" s="350"/>
      <c r="Q308" s="350"/>
      <c r="R308" s="350"/>
      <c r="S308" s="350"/>
      <c r="T308" s="350"/>
      <c r="U308" s="350"/>
      <c r="V308" s="350"/>
      <c r="W308" s="350"/>
      <c r="X308" s="350"/>
      <c r="Y308" s="350"/>
      <c r="Z308" s="350"/>
      <c r="AA308" s="350"/>
      <c r="AB308" s="350"/>
      <c r="AC308" s="350"/>
      <c r="AD308" s="350"/>
      <c r="AE308" s="350"/>
      <c r="AF308" s="350"/>
      <c r="AG308" s="350"/>
      <c r="AH308" s="350"/>
      <c r="AI308" s="350"/>
      <c r="AJ308" s="350"/>
      <c r="AK308" s="350"/>
      <c r="AL308" s="350"/>
      <c r="AM308" s="350"/>
      <c r="AN308" s="405"/>
      <c r="AO308" s="405"/>
      <c r="AP308" s="405"/>
      <c r="AQ308" s="405"/>
      <c r="AR308" s="405"/>
      <c r="AS308" s="405"/>
      <c r="AT308" s="405"/>
      <c r="AU308" s="405"/>
      <c r="AV308" s="405"/>
      <c r="AW308" s="405"/>
      <c r="AX308" s="405"/>
      <c r="AY308" s="405"/>
      <c r="AZ308" s="405"/>
      <c r="BA308" s="405"/>
      <c r="BB308" s="405"/>
      <c r="BC308" s="405"/>
      <c r="BD308" s="405"/>
      <c r="BE308" s="405"/>
      <c r="BF308" s="405"/>
      <c r="BG308" s="405"/>
      <c r="BH308" s="405"/>
      <c r="BI308" s="329"/>
      <c r="BJ308" s="330"/>
      <c r="BK308" s="330"/>
      <c r="BL308" s="330"/>
      <c r="BM308" s="330"/>
      <c r="BN308" s="330"/>
      <c r="BO308" s="330"/>
      <c r="BP308" s="330"/>
      <c r="BQ308" s="330"/>
      <c r="BR308" s="330"/>
      <c r="BS308" s="405"/>
      <c r="BT308" s="405"/>
      <c r="BU308" s="405"/>
      <c r="BV308" s="405"/>
      <c r="BW308" s="405"/>
      <c r="BX308" s="405"/>
      <c r="BY308" s="405"/>
      <c r="BZ308" s="405"/>
      <c r="CA308" s="405"/>
      <c r="CB308" s="405"/>
      <c r="CC308" s="405"/>
      <c r="CD308" s="405"/>
      <c r="CE308" s="405"/>
      <c r="CF308" s="405"/>
      <c r="CG308" s="405"/>
      <c r="CH308" s="405"/>
      <c r="CI308" s="405"/>
      <c r="CJ308" s="405"/>
      <c r="CK308" s="405"/>
      <c r="CL308" s="405"/>
      <c r="CM308" s="405"/>
      <c r="CN308" s="405"/>
      <c r="CO308" s="405"/>
      <c r="CP308" s="405"/>
      <c r="CQ308" s="405"/>
      <c r="CR308" s="405"/>
      <c r="CS308" s="405"/>
      <c r="CT308" s="405"/>
      <c r="CU308" s="405"/>
      <c r="CV308" s="405"/>
      <c r="CW308" s="405"/>
      <c r="CX308" s="405"/>
      <c r="CY308" s="405"/>
      <c r="CZ308" s="405"/>
      <c r="DA308" s="405"/>
      <c r="DB308" s="405"/>
      <c r="DC308" s="405"/>
      <c r="DD308" s="405"/>
      <c r="DE308" s="405"/>
      <c r="DF308" s="405"/>
      <c r="DG308" s="405"/>
      <c r="DH308" s="405"/>
      <c r="DI308" s="405"/>
      <c r="DJ308" s="406"/>
    </row>
    <row r="309" spans="14:114" ht="14.25" customHeight="1" x14ac:dyDescent="0.2">
      <c r="N309" s="47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5"/>
      <c r="BH309" s="25"/>
      <c r="BI309" s="25"/>
      <c r="BJ309" s="25"/>
      <c r="BK309" s="25"/>
      <c r="BL309" s="25"/>
      <c r="BM309" s="25"/>
      <c r="BN309" s="25"/>
      <c r="BO309" s="25"/>
      <c r="BP309" s="25"/>
      <c r="BQ309" s="25"/>
      <c r="BR309" s="25"/>
      <c r="BS309" s="25"/>
      <c r="BT309" s="25"/>
      <c r="BU309" s="25"/>
      <c r="BV309" s="25"/>
      <c r="BW309" s="25"/>
      <c r="BX309" s="25"/>
      <c r="BY309" s="25"/>
      <c r="BZ309" s="25"/>
      <c r="CA309" s="25"/>
      <c r="CB309" s="25"/>
      <c r="CC309" s="25"/>
      <c r="CD309" s="25"/>
      <c r="CE309" s="25"/>
      <c r="CF309" s="25"/>
      <c r="CG309" s="25"/>
      <c r="CH309" s="25"/>
      <c r="CI309" s="25"/>
      <c r="CJ309" s="25"/>
      <c r="CK309" s="25"/>
      <c r="CL309" s="25"/>
      <c r="CM309" s="25"/>
      <c r="CN309" s="25"/>
      <c r="CO309" s="25"/>
      <c r="CP309" s="25"/>
      <c r="CQ309" s="25"/>
      <c r="CR309" s="25"/>
      <c r="CS309" s="25"/>
      <c r="CT309" s="25"/>
      <c r="CU309" s="25"/>
      <c r="CV309" s="25"/>
      <c r="CW309" s="25"/>
      <c r="CX309" s="25"/>
      <c r="CY309" s="25"/>
      <c r="CZ309" s="25"/>
      <c r="DA309" s="25"/>
      <c r="DB309" s="25"/>
      <c r="DC309" s="25"/>
      <c r="DD309" s="25"/>
      <c r="DE309" s="25"/>
      <c r="DF309" s="25"/>
      <c r="DG309" s="25"/>
      <c r="DH309" s="25"/>
      <c r="DI309" s="25"/>
      <c r="DJ309" s="48"/>
    </row>
    <row r="310" spans="14:114" ht="14.25" customHeight="1" x14ac:dyDescent="0.2">
      <c r="N310" s="47"/>
      <c r="O310" s="439" t="s">
        <v>67</v>
      </c>
      <c r="P310" s="439"/>
      <c r="Q310" s="439"/>
      <c r="R310" s="439"/>
      <c r="S310" s="439"/>
      <c r="T310" s="439"/>
      <c r="U310" s="439"/>
      <c r="V310" s="439"/>
      <c r="W310" s="439"/>
      <c r="X310" s="439"/>
      <c r="Y310" s="439"/>
      <c r="Z310" s="439"/>
      <c r="AA310" s="439"/>
      <c r="AB310" s="439"/>
      <c r="AC310" s="439"/>
      <c r="AD310" s="439"/>
      <c r="AE310" s="439"/>
      <c r="AF310" s="439"/>
      <c r="AG310" s="439"/>
      <c r="AH310" s="439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5"/>
      <c r="BJ310" s="25"/>
      <c r="BK310" s="25"/>
      <c r="BL310" s="25"/>
      <c r="BM310" s="25"/>
      <c r="BN310" s="25"/>
      <c r="BO310" s="25"/>
      <c r="BP310" s="25"/>
      <c r="BQ310" s="25"/>
      <c r="BR310" s="25"/>
      <c r="BS310" s="25"/>
      <c r="BT310" s="25"/>
      <c r="BU310" s="25"/>
      <c r="BV310" s="25"/>
      <c r="BW310" s="25"/>
      <c r="BX310" s="25"/>
      <c r="BY310" s="25"/>
      <c r="BZ310" s="25"/>
      <c r="CA310" s="25"/>
      <c r="CB310" s="25"/>
      <c r="CC310" s="25"/>
      <c r="CD310" s="25"/>
      <c r="CE310" s="25"/>
      <c r="CF310" s="25"/>
      <c r="CG310" s="25"/>
      <c r="CH310" s="25"/>
      <c r="CI310" s="25"/>
      <c r="CJ310" s="25"/>
      <c r="CK310" s="25"/>
      <c r="CL310" s="25"/>
      <c r="CM310" s="25"/>
      <c r="CN310" s="25"/>
      <c r="CO310" s="25"/>
      <c r="CP310" s="25"/>
      <c r="CQ310" s="25"/>
      <c r="CR310" s="25"/>
      <c r="CS310" s="25"/>
      <c r="CT310" s="25"/>
      <c r="CU310" s="25"/>
      <c r="CV310" s="25"/>
      <c r="CW310" s="25"/>
      <c r="CX310" s="25"/>
      <c r="CY310" s="25"/>
      <c r="CZ310" s="25"/>
      <c r="DA310" s="25"/>
      <c r="DB310" s="25"/>
      <c r="DC310" s="25"/>
      <c r="DD310" s="25"/>
      <c r="DE310" s="25"/>
      <c r="DF310" s="25"/>
      <c r="DG310" s="25"/>
      <c r="DH310" s="25"/>
      <c r="DI310" s="25"/>
      <c r="DJ310" s="48"/>
    </row>
    <row r="311" spans="14:114" ht="14.25" customHeight="1" x14ac:dyDescent="0.2">
      <c r="N311" s="47"/>
      <c r="O311" s="439"/>
      <c r="P311" s="439"/>
      <c r="Q311" s="439"/>
      <c r="R311" s="439"/>
      <c r="S311" s="439"/>
      <c r="T311" s="439"/>
      <c r="U311" s="439"/>
      <c r="V311" s="439"/>
      <c r="W311" s="439"/>
      <c r="X311" s="439"/>
      <c r="Y311" s="439"/>
      <c r="Z311" s="439"/>
      <c r="AA311" s="439"/>
      <c r="AB311" s="439"/>
      <c r="AC311" s="439"/>
      <c r="AD311" s="439"/>
      <c r="AE311" s="439"/>
      <c r="AF311" s="439"/>
      <c r="AG311" s="439"/>
      <c r="AH311" s="439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5"/>
      <c r="BH311" s="25"/>
      <c r="BI311" s="25"/>
      <c r="BJ311" s="25"/>
      <c r="BK311" s="25"/>
      <c r="BL311" s="25"/>
      <c r="BM311" s="25"/>
      <c r="BN311" s="25"/>
      <c r="BO311" s="25"/>
      <c r="BP311" s="25"/>
      <c r="BQ311" s="25"/>
      <c r="BR311" s="25"/>
      <c r="BS311" s="25"/>
      <c r="BT311" s="25"/>
      <c r="BU311" s="25"/>
      <c r="BV311" s="25"/>
      <c r="BW311" s="25"/>
      <c r="BX311" s="25"/>
      <c r="BY311" s="25"/>
      <c r="BZ311" s="25"/>
      <c r="CA311" s="25"/>
      <c r="CB311" s="25"/>
      <c r="CC311" s="25"/>
      <c r="CD311" s="25"/>
      <c r="CE311" s="25"/>
      <c r="CF311" s="25"/>
      <c r="CG311" s="25"/>
      <c r="CH311" s="25"/>
      <c r="CI311" s="25"/>
      <c r="CJ311" s="25"/>
      <c r="CK311" s="25"/>
      <c r="CL311" s="25"/>
      <c r="CM311" s="25"/>
      <c r="CN311" s="25"/>
      <c r="CO311" s="25"/>
      <c r="CP311" s="25"/>
      <c r="CQ311" s="25"/>
      <c r="CR311" s="25"/>
      <c r="CS311" s="25"/>
      <c r="CT311" s="25"/>
      <c r="CU311" s="25"/>
      <c r="CV311" s="25"/>
      <c r="CW311" s="25"/>
      <c r="CX311" s="25"/>
      <c r="CY311" s="25"/>
      <c r="CZ311" s="25"/>
      <c r="DA311" s="25"/>
      <c r="DB311" s="25"/>
      <c r="DC311" s="25"/>
      <c r="DD311" s="25"/>
      <c r="DE311" s="25"/>
      <c r="DF311" s="25"/>
      <c r="DG311" s="25"/>
      <c r="DH311" s="25"/>
      <c r="DI311" s="25"/>
      <c r="DJ311" s="48"/>
    </row>
    <row r="312" spans="14:114" ht="14.25" customHeight="1" x14ac:dyDescent="0.2">
      <c r="N312" s="47"/>
      <c r="O312" s="439"/>
      <c r="P312" s="439"/>
      <c r="Q312" s="439"/>
      <c r="R312" s="439"/>
      <c r="S312" s="439"/>
      <c r="T312" s="439"/>
      <c r="U312" s="439"/>
      <c r="V312" s="439"/>
      <c r="W312" s="439"/>
      <c r="X312" s="439"/>
      <c r="Y312" s="439"/>
      <c r="Z312" s="439"/>
      <c r="AA312" s="439"/>
      <c r="AB312" s="439"/>
      <c r="AC312" s="439"/>
      <c r="AD312" s="439"/>
      <c r="AE312" s="439"/>
      <c r="AF312" s="439"/>
      <c r="AG312" s="439"/>
      <c r="AH312" s="439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5"/>
      <c r="BJ312" s="25"/>
      <c r="BK312" s="25"/>
      <c r="BL312" s="25"/>
      <c r="BM312" s="25"/>
      <c r="BN312" s="25"/>
      <c r="BO312" s="25"/>
      <c r="BP312" s="25"/>
      <c r="BQ312" s="25"/>
      <c r="BR312" s="25"/>
      <c r="BS312" s="25"/>
      <c r="BT312" s="25"/>
      <c r="BU312" s="25"/>
      <c r="BV312" s="25"/>
      <c r="BW312" s="25"/>
      <c r="BX312" s="25"/>
      <c r="BY312" s="25"/>
      <c r="BZ312" s="25"/>
      <c r="CA312" s="25"/>
      <c r="CB312" s="25"/>
      <c r="CC312" s="25"/>
      <c r="CD312" s="25"/>
      <c r="CE312" s="25"/>
      <c r="CF312" s="25"/>
      <c r="CG312" s="25"/>
      <c r="CH312" s="25"/>
      <c r="CI312" s="25"/>
      <c r="CJ312" s="25"/>
      <c r="CK312" s="25"/>
      <c r="CL312" s="25"/>
      <c r="CM312" s="25"/>
      <c r="CN312" s="25"/>
      <c r="CO312" s="25"/>
      <c r="CP312" s="25"/>
      <c r="CQ312" s="25"/>
      <c r="CR312" s="25"/>
      <c r="CS312" s="25"/>
      <c r="CT312" s="25"/>
      <c r="CU312" s="25"/>
      <c r="CV312" s="25"/>
      <c r="CW312" s="25"/>
      <c r="CX312" s="25"/>
      <c r="CY312" s="25"/>
      <c r="CZ312" s="25"/>
      <c r="DA312" s="25"/>
      <c r="DB312" s="25"/>
      <c r="DC312" s="25"/>
      <c r="DD312" s="25"/>
      <c r="DE312" s="25"/>
      <c r="DF312" s="25"/>
      <c r="DG312" s="25"/>
      <c r="DH312" s="25"/>
      <c r="DI312" s="25"/>
      <c r="DJ312" s="48"/>
    </row>
    <row r="313" spans="14:114" ht="14.25" customHeight="1" x14ac:dyDescent="0.2">
      <c r="N313" s="47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5"/>
      <c r="BJ313" s="25"/>
      <c r="BK313" s="25"/>
      <c r="BL313" s="25"/>
      <c r="BM313" s="25"/>
      <c r="BN313" s="25"/>
      <c r="BO313" s="25"/>
      <c r="BP313" s="25"/>
      <c r="BQ313" s="25"/>
      <c r="BR313" s="25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25"/>
      <c r="CD313" s="25"/>
      <c r="CE313" s="25"/>
      <c r="CF313" s="25"/>
      <c r="CG313" s="25"/>
      <c r="CH313" s="25"/>
      <c r="CI313" s="25"/>
      <c r="CJ313" s="25"/>
      <c r="CK313" s="25"/>
      <c r="CL313" s="25"/>
      <c r="CM313" s="25"/>
      <c r="CN313" s="25"/>
      <c r="CO313" s="25"/>
      <c r="CP313" s="25"/>
      <c r="CQ313" s="25"/>
      <c r="CR313" s="25"/>
      <c r="CS313" s="25"/>
      <c r="CT313" s="25"/>
      <c r="CU313" s="25"/>
      <c r="CV313" s="25"/>
      <c r="CW313" s="25"/>
      <c r="CX313" s="25"/>
      <c r="CY313" s="25"/>
      <c r="CZ313" s="25"/>
      <c r="DA313" s="25"/>
      <c r="DB313" s="25"/>
      <c r="DC313" s="25"/>
      <c r="DD313" s="25"/>
      <c r="DE313" s="25"/>
      <c r="DF313" s="25"/>
      <c r="DG313" s="25"/>
      <c r="DH313" s="25"/>
      <c r="DI313" s="25"/>
      <c r="DJ313" s="48"/>
    </row>
    <row r="314" spans="14:114" ht="14.25" customHeight="1" x14ac:dyDescent="0.2">
      <c r="N314" s="47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5"/>
      <c r="BH314" s="25"/>
      <c r="BI314" s="25"/>
      <c r="BJ314" s="25"/>
      <c r="BK314" s="25"/>
      <c r="BL314" s="25"/>
      <c r="BM314" s="25"/>
      <c r="BN314" s="25"/>
      <c r="BO314" s="25"/>
      <c r="BP314" s="25"/>
      <c r="BQ314" s="25"/>
      <c r="BR314" s="25"/>
      <c r="BS314" s="25"/>
      <c r="BT314" s="25"/>
      <c r="BU314" s="25"/>
      <c r="BV314" s="25"/>
      <c r="BW314" s="25"/>
      <c r="BX314" s="25"/>
      <c r="BY314" s="25"/>
      <c r="BZ314" s="25"/>
      <c r="CA314" s="25"/>
      <c r="CB314" s="25"/>
      <c r="CC314" s="25"/>
      <c r="CD314" s="25"/>
      <c r="CE314" s="25"/>
      <c r="CF314" s="25"/>
      <c r="CG314" s="25"/>
      <c r="CH314" s="25"/>
      <c r="CI314" s="25"/>
      <c r="CJ314" s="25"/>
      <c r="CK314" s="25"/>
      <c r="CL314" s="25"/>
      <c r="CM314" s="25"/>
      <c r="CN314" s="25"/>
      <c r="CO314" s="25"/>
      <c r="CP314" s="25"/>
      <c r="CQ314" s="25"/>
      <c r="CR314" s="25"/>
      <c r="CS314" s="25"/>
      <c r="CT314" s="25"/>
      <c r="CU314" s="25"/>
      <c r="CV314" s="25"/>
      <c r="CW314" s="25"/>
      <c r="CX314" s="25"/>
      <c r="CY314" s="25"/>
      <c r="CZ314" s="25"/>
      <c r="DA314" s="25"/>
      <c r="DB314" s="25"/>
      <c r="DC314" s="25"/>
      <c r="DD314" s="25"/>
      <c r="DE314" s="25"/>
      <c r="DF314" s="25"/>
      <c r="DG314" s="25"/>
      <c r="DH314" s="25"/>
      <c r="DI314" s="25"/>
      <c r="DJ314" s="48"/>
    </row>
    <row r="315" spans="14:114" ht="14.25" customHeight="1" x14ac:dyDescent="0.2">
      <c r="N315" s="47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5"/>
      <c r="BH315" s="25"/>
      <c r="BI315" s="25"/>
      <c r="BJ315" s="25"/>
      <c r="BK315" s="25"/>
      <c r="BL315" s="25"/>
      <c r="BM315" s="25"/>
      <c r="BN315" s="25"/>
      <c r="BO315" s="25"/>
      <c r="BP315" s="25"/>
      <c r="BQ315" s="25"/>
      <c r="BR315" s="25"/>
      <c r="BS315" s="25"/>
      <c r="BT315" s="25"/>
      <c r="BU315" s="25"/>
      <c r="BV315" s="25"/>
      <c r="BW315" s="25"/>
      <c r="BX315" s="25"/>
      <c r="BY315" s="25"/>
      <c r="BZ315" s="25"/>
      <c r="CA315" s="25"/>
      <c r="CB315" s="25"/>
      <c r="CC315" s="25"/>
      <c r="CD315" s="25"/>
      <c r="CE315" s="25"/>
      <c r="CF315" s="25"/>
      <c r="CG315" s="25"/>
      <c r="CH315" s="25"/>
      <c r="CI315" s="25"/>
      <c r="CJ315" s="25"/>
      <c r="CK315" s="25"/>
      <c r="CL315" s="25"/>
      <c r="CM315" s="25"/>
      <c r="CN315" s="25"/>
      <c r="CO315" s="25"/>
      <c r="CP315" s="25"/>
      <c r="CQ315" s="25"/>
      <c r="CR315" s="25"/>
      <c r="CS315" s="25"/>
      <c r="CT315" s="25"/>
      <c r="CU315" s="25"/>
      <c r="CV315" s="25"/>
      <c r="CW315" s="25"/>
      <c r="CX315" s="25"/>
      <c r="CY315" s="25"/>
      <c r="CZ315" s="25"/>
      <c r="DA315" s="25"/>
      <c r="DB315" s="25"/>
      <c r="DC315" s="25"/>
      <c r="DD315" s="25"/>
      <c r="DE315" s="25"/>
      <c r="DF315" s="25"/>
      <c r="DG315" s="25"/>
      <c r="DH315" s="25"/>
      <c r="DI315" s="25"/>
      <c r="DJ315" s="48"/>
    </row>
    <row r="316" spans="14:114" ht="14.25" customHeight="1" x14ac:dyDescent="0.2">
      <c r="N316" s="47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5"/>
      <c r="BH316" s="25"/>
      <c r="BI316" s="25"/>
      <c r="BJ316" s="25"/>
      <c r="BK316" s="25"/>
      <c r="BL316" s="25"/>
      <c r="BM316" s="25"/>
      <c r="BN316" s="25"/>
      <c r="BO316" s="25"/>
      <c r="BP316" s="25"/>
      <c r="BQ316" s="25"/>
      <c r="BR316" s="25"/>
      <c r="BS316" s="25"/>
      <c r="BT316" s="25"/>
      <c r="BU316" s="25"/>
      <c r="BV316" s="25"/>
      <c r="BW316" s="25"/>
      <c r="BX316" s="25"/>
      <c r="BY316" s="25"/>
      <c r="BZ316" s="25"/>
      <c r="CA316" s="25"/>
      <c r="CB316" s="25"/>
      <c r="CC316" s="25"/>
      <c r="CD316" s="25"/>
      <c r="CE316" s="25"/>
      <c r="CF316" s="25"/>
      <c r="CG316" s="25"/>
      <c r="CH316" s="25"/>
      <c r="CI316" s="25"/>
      <c r="CJ316" s="25"/>
      <c r="CK316" s="25"/>
      <c r="CL316" s="25"/>
      <c r="CM316" s="25"/>
      <c r="CN316" s="25"/>
      <c r="CO316" s="25"/>
      <c r="CP316" s="25"/>
      <c r="CQ316" s="25"/>
      <c r="CR316" s="25"/>
      <c r="CS316" s="25"/>
      <c r="CT316" s="25"/>
      <c r="CU316" s="25"/>
      <c r="CV316" s="25"/>
      <c r="CW316" s="25"/>
      <c r="CX316" s="25"/>
      <c r="CY316" s="25"/>
      <c r="CZ316" s="25"/>
      <c r="DA316" s="25"/>
      <c r="DB316" s="25"/>
      <c r="DC316" s="25"/>
      <c r="DD316" s="25"/>
      <c r="DE316" s="25"/>
      <c r="DF316" s="25"/>
      <c r="DG316" s="25"/>
      <c r="DH316" s="25"/>
      <c r="DI316" s="25"/>
      <c r="DJ316" s="48"/>
    </row>
    <row r="317" spans="14:114" ht="14.25" customHeight="1" x14ac:dyDescent="0.2">
      <c r="N317" s="47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5"/>
      <c r="BJ317" s="25"/>
      <c r="BK317" s="25"/>
      <c r="BL317" s="25"/>
      <c r="BM317" s="25"/>
      <c r="BN317" s="25"/>
      <c r="BO317" s="25"/>
      <c r="BP317" s="25"/>
      <c r="BQ317" s="25"/>
      <c r="BR317" s="25"/>
      <c r="BS317" s="25"/>
      <c r="BT317" s="25"/>
      <c r="BU317" s="25"/>
      <c r="BV317" s="25"/>
      <c r="BW317" s="25"/>
      <c r="BX317" s="25"/>
      <c r="BY317" s="25"/>
      <c r="BZ317" s="25"/>
      <c r="CA317" s="25"/>
      <c r="CB317" s="25"/>
      <c r="CC317" s="25"/>
      <c r="CD317" s="25"/>
      <c r="CE317" s="25"/>
      <c r="CF317" s="25"/>
      <c r="CG317" s="25"/>
      <c r="CH317" s="25"/>
      <c r="CI317" s="25"/>
      <c r="CJ317" s="25"/>
      <c r="CK317" s="25"/>
      <c r="CL317" s="25"/>
      <c r="CM317" s="25"/>
      <c r="CN317" s="25"/>
      <c r="CO317" s="25"/>
      <c r="CP317" s="25"/>
      <c r="CQ317" s="25"/>
      <c r="CR317" s="25"/>
      <c r="CS317" s="25"/>
      <c r="CT317" s="25"/>
      <c r="CU317" s="25"/>
      <c r="CV317" s="25"/>
      <c r="CW317" s="25"/>
      <c r="CX317" s="25"/>
      <c r="CY317" s="25"/>
      <c r="CZ317" s="25"/>
      <c r="DA317" s="25"/>
      <c r="DB317" s="25"/>
      <c r="DC317" s="25"/>
      <c r="DD317" s="25"/>
      <c r="DE317" s="25"/>
      <c r="DF317" s="25"/>
      <c r="DG317" s="25"/>
      <c r="DH317" s="25"/>
      <c r="DI317" s="25"/>
      <c r="DJ317" s="48"/>
    </row>
    <row r="318" spans="14:114" ht="14.25" customHeight="1" x14ac:dyDescent="0.2">
      <c r="N318" s="47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5"/>
      <c r="BH318" s="25"/>
      <c r="BI318" s="25"/>
      <c r="BJ318" s="25"/>
      <c r="BK318" s="25"/>
      <c r="BL318" s="25"/>
      <c r="BM318" s="25"/>
      <c r="BN318" s="25"/>
      <c r="BO318" s="25"/>
      <c r="BP318" s="25"/>
      <c r="BQ318" s="25"/>
      <c r="BR318" s="25"/>
      <c r="BS318" s="25"/>
      <c r="BT318" s="25"/>
      <c r="BU318" s="25"/>
      <c r="BV318" s="25"/>
      <c r="BW318" s="25"/>
      <c r="BX318" s="25"/>
      <c r="BY318" s="25"/>
      <c r="BZ318" s="25"/>
      <c r="CA318" s="25"/>
      <c r="CB318" s="25"/>
      <c r="CC318" s="25"/>
      <c r="CD318" s="25"/>
      <c r="CE318" s="25"/>
      <c r="CF318" s="25"/>
      <c r="CG318" s="25"/>
      <c r="CH318" s="25"/>
      <c r="CI318" s="25"/>
      <c r="CJ318" s="25"/>
      <c r="CK318" s="25"/>
      <c r="CL318" s="25"/>
      <c r="CM318" s="25"/>
      <c r="CN318" s="25"/>
      <c r="CO318" s="25"/>
      <c r="CP318" s="25"/>
      <c r="CQ318" s="25"/>
      <c r="CR318" s="25"/>
      <c r="CS318" s="25"/>
      <c r="CT318" s="25"/>
      <c r="CU318" s="25"/>
      <c r="CV318" s="25"/>
      <c r="CW318" s="25"/>
      <c r="CX318" s="25"/>
      <c r="CY318" s="25"/>
      <c r="CZ318" s="25"/>
      <c r="DA318" s="25"/>
      <c r="DB318" s="25"/>
      <c r="DC318" s="25"/>
      <c r="DD318" s="25"/>
      <c r="DE318" s="25"/>
      <c r="DF318" s="25"/>
      <c r="DG318" s="25"/>
      <c r="DH318" s="25"/>
      <c r="DI318" s="25"/>
      <c r="DJ318" s="48"/>
    </row>
    <row r="319" spans="14:114" ht="14.25" customHeight="1" x14ac:dyDescent="0.2">
      <c r="N319" s="47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5"/>
      <c r="BH319" s="25"/>
      <c r="BI319" s="25"/>
      <c r="BJ319" s="25"/>
      <c r="BK319" s="25"/>
      <c r="BL319" s="25"/>
      <c r="BM319" s="25"/>
      <c r="BN319" s="25"/>
      <c r="BO319" s="25"/>
      <c r="BP319" s="25"/>
      <c r="BQ319" s="25"/>
      <c r="BR319" s="25"/>
      <c r="BS319" s="25"/>
      <c r="BT319" s="25"/>
      <c r="BU319" s="25"/>
      <c r="BV319" s="25"/>
      <c r="BW319" s="25"/>
      <c r="BX319" s="25"/>
      <c r="BY319" s="25"/>
      <c r="BZ319" s="25"/>
      <c r="CA319" s="25"/>
      <c r="CB319" s="25"/>
      <c r="CC319" s="25"/>
      <c r="CD319" s="25"/>
      <c r="CE319" s="25"/>
      <c r="CF319" s="25"/>
      <c r="CG319" s="25"/>
      <c r="CH319" s="25"/>
      <c r="CI319" s="25"/>
      <c r="CJ319" s="25"/>
      <c r="CK319" s="25"/>
      <c r="CL319" s="25"/>
      <c r="CM319" s="25"/>
      <c r="CN319" s="25"/>
      <c r="CO319" s="25"/>
      <c r="CP319" s="25"/>
      <c r="CQ319" s="25"/>
      <c r="CR319" s="25"/>
      <c r="CS319" s="25"/>
      <c r="CT319" s="25"/>
      <c r="CU319" s="25"/>
      <c r="CV319" s="25"/>
      <c r="CW319" s="25"/>
      <c r="CX319" s="25"/>
      <c r="CY319" s="25"/>
      <c r="CZ319" s="25"/>
      <c r="DA319" s="25"/>
      <c r="DB319" s="25"/>
      <c r="DC319" s="25"/>
      <c r="DD319" s="25"/>
      <c r="DE319" s="25"/>
      <c r="DF319" s="25"/>
      <c r="DG319" s="25"/>
      <c r="DH319" s="25"/>
      <c r="DI319" s="25"/>
      <c r="DJ319" s="48"/>
    </row>
    <row r="320" spans="14:114" ht="14.25" customHeight="1" x14ac:dyDescent="0.2">
      <c r="N320" s="47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5"/>
      <c r="BH320" s="25"/>
      <c r="BI320" s="25"/>
      <c r="BJ320" s="25"/>
      <c r="BK320" s="25"/>
      <c r="BL320" s="25"/>
      <c r="BM320" s="25"/>
      <c r="BN320" s="25"/>
      <c r="BO320" s="25"/>
      <c r="BP320" s="25"/>
      <c r="BQ320" s="25"/>
      <c r="BR320" s="25"/>
      <c r="BS320" s="25"/>
      <c r="BT320" s="25"/>
      <c r="BU320" s="25"/>
      <c r="BV320" s="25"/>
      <c r="BW320" s="25"/>
      <c r="BX320" s="25"/>
      <c r="BY320" s="25"/>
      <c r="BZ320" s="25"/>
      <c r="CA320" s="25"/>
      <c r="CB320" s="25"/>
      <c r="CC320" s="25"/>
      <c r="CD320" s="25"/>
      <c r="CE320" s="25"/>
      <c r="CF320" s="25"/>
      <c r="CG320" s="25"/>
      <c r="CH320" s="25"/>
      <c r="CI320" s="25"/>
      <c r="CJ320" s="25"/>
      <c r="CK320" s="25"/>
      <c r="CL320" s="25"/>
      <c r="CM320" s="25"/>
      <c r="CN320" s="25"/>
      <c r="CO320" s="25"/>
      <c r="CP320" s="25"/>
      <c r="CQ320" s="25"/>
      <c r="CR320" s="25"/>
      <c r="CS320" s="25"/>
      <c r="CT320" s="25"/>
      <c r="CU320" s="25"/>
      <c r="CV320" s="25"/>
      <c r="CW320" s="25"/>
      <c r="CX320" s="25"/>
      <c r="CY320" s="25"/>
      <c r="CZ320" s="25"/>
      <c r="DA320" s="25"/>
      <c r="DB320" s="25"/>
      <c r="DC320" s="25"/>
      <c r="DD320" s="25"/>
      <c r="DE320" s="25"/>
      <c r="DF320" s="25"/>
      <c r="DG320" s="25"/>
      <c r="DH320" s="25"/>
      <c r="DI320" s="25"/>
      <c r="DJ320" s="48"/>
    </row>
    <row r="321" spans="14:114" ht="14.25" customHeight="1" x14ac:dyDescent="0.2">
      <c r="N321" s="47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5"/>
      <c r="BJ321" s="25"/>
      <c r="BK321" s="25"/>
      <c r="BL321" s="25"/>
      <c r="BM321" s="25"/>
      <c r="BN321" s="25"/>
      <c r="BO321" s="25"/>
      <c r="BP321" s="25"/>
      <c r="BQ321" s="25"/>
      <c r="BR321" s="25"/>
      <c r="BS321" s="25"/>
      <c r="BT321" s="25"/>
      <c r="BU321" s="25"/>
      <c r="BV321" s="25"/>
      <c r="BW321" s="25"/>
      <c r="BX321" s="25"/>
      <c r="BY321" s="25"/>
      <c r="BZ321" s="25"/>
      <c r="CA321" s="25"/>
      <c r="CB321" s="25"/>
      <c r="CC321" s="25"/>
      <c r="CD321" s="25"/>
      <c r="CE321" s="25"/>
      <c r="CF321" s="25"/>
      <c r="CG321" s="25"/>
      <c r="CH321" s="25"/>
      <c r="CI321" s="25"/>
      <c r="CJ321" s="25"/>
      <c r="CK321" s="25"/>
      <c r="CL321" s="25"/>
      <c r="CM321" s="25"/>
      <c r="CN321" s="25"/>
      <c r="CO321" s="25"/>
      <c r="CP321" s="25"/>
      <c r="CQ321" s="25"/>
      <c r="CR321" s="25"/>
      <c r="CS321" s="25"/>
      <c r="CT321" s="25"/>
      <c r="CU321" s="25"/>
      <c r="CV321" s="25"/>
      <c r="CW321" s="25"/>
      <c r="CX321" s="25"/>
      <c r="CY321" s="25"/>
      <c r="CZ321" s="25"/>
      <c r="DA321" s="25"/>
      <c r="DB321" s="25"/>
      <c r="DC321" s="25"/>
      <c r="DD321" s="25"/>
      <c r="DE321" s="25"/>
      <c r="DF321" s="25"/>
      <c r="DG321" s="25"/>
      <c r="DH321" s="25"/>
      <c r="DI321" s="25"/>
      <c r="DJ321" s="48"/>
    </row>
    <row r="322" spans="14:114" ht="14.25" customHeight="1" x14ac:dyDescent="0.2">
      <c r="N322" s="47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5"/>
      <c r="BA322" s="25"/>
      <c r="BB322" s="25"/>
      <c r="BC322" s="25"/>
      <c r="BD322" s="25"/>
      <c r="BE322" s="25"/>
      <c r="BF322" s="25"/>
      <c r="BG322" s="25"/>
      <c r="BH322" s="25"/>
      <c r="BI322" s="25"/>
      <c r="BJ322" s="25"/>
      <c r="BK322" s="25"/>
      <c r="BL322" s="25"/>
      <c r="BM322" s="25"/>
      <c r="BN322" s="25"/>
      <c r="BO322" s="25"/>
      <c r="BP322" s="25"/>
      <c r="BQ322" s="25"/>
      <c r="BR322" s="25"/>
      <c r="BS322" s="25"/>
      <c r="BT322" s="25"/>
      <c r="BU322" s="25"/>
      <c r="BV322" s="25"/>
      <c r="BW322" s="25"/>
      <c r="BX322" s="25"/>
      <c r="BY322" s="25"/>
      <c r="BZ322" s="25"/>
      <c r="CA322" s="25"/>
      <c r="CB322" s="25"/>
      <c r="CC322" s="25"/>
      <c r="CD322" s="25"/>
      <c r="CE322" s="25"/>
      <c r="CF322" s="25"/>
      <c r="CG322" s="25"/>
      <c r="CH322" s="25"/>
      <c r="CI322" s="25"/>
      <c r="CJ322" s="25"/>
      <c r="CK322" s="25"/>
      <c r="CL322" s="25"/>
      <c r="CM322" s="25"/>
      <c r="CN322" s="25"/>
      <c r="CO322" s="25"/>
      <c r="CP322" s="25"/>
      <c r="CQ322" s="25"/>
      <c r="CR322" s="25"/>
      <c r="CS322" s="25"/>
      <c r="CT322" s="25"/>
      <c r="CU322" s="25"/>
      <c r="CV322" s="25"/>
      <c r="CW322" s="25"/>
      <c r="CX322" s="25"/>
      <c r="CY322" s="25"/>
      <c r="CZ322" s="25"/>
      <c r="DA322" s="25"/>
      <c r="DB322" s="25"/>
      <c r="DC322" s="25"/>
      <c r="DD322" s="25"/>
      <c r="DE322" s="25"/>
      <c r="DF322" s="25"/>
      <c r="DG322" s="25"/>
      <c r="DH322" s="25"/>
      <c r="DI322" s="25"/>
      <c r="DJ322" s="48"/>
    </row>
    <row r="323" spans="14:114" ht="14.25" customHeight="1" x14ac:dyDescent="0.2">
      <c r="N323" s="47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5"/>
      <c r="BH323" s="25"/>
      <c r="BI323" s="25"/>
      <c r="BJ323" s="25"/>
      <c r="BK323" s="25"/>
      <c r="BL323" s="25"/>
      <c r="BM323" s="25"/>
      <c r="BN323" s="25"/>
      <c r="BO323" s="25"/>
      <c r="BP323" s="25"/>
      <c r="BQ323" s="25"/>
      <c r="BR323" s="25"/>
      <c r="BS323" s="25"/>
      <c r="BT323" s="25"/>
      <c r="BU323" s="25"/>
      <c r="BV323" s="25"/>
      <c r="BW323" s="25"/>
      <c r="BX323" s="25"/>
      <c r="BY323" s="25"/>
      <c r="BZ323" s="25"/>
      <c r="CA323" s="25"/>
      <c r="CB323" s="25"/>
      <c r="CC323" s="25"/>
      <c r="CD323" s="25"/>
      <c r="CE323" s="25"/>
      <c r="CF323" s="25"/>
      <c r="CG323" s="25"/>
      <c r="CH323" s="25"/>
      <c r="CI323" s="25"/>
      <c r="CJ323" s="25"/>
      <c r="CK323" s="25"/>
      <c r="CL323" s="25"/>
      <c r="CM323" s="25"/>
      <c r="CN323" s="25"/>
      <c r="CO323" s="25"/>
      <c r="CP323" s="25"/>
      <c r="CQ323" s="25"/>
      <c r="CR323" s="25"/>
      <c r="CS323" s="25"/>
      <c r="CT323" s="25"/>
      <c r="CU323" s="25"/>
      <c r="CV323" s="25"/>
      <c r="CW323" s="25"/>
      <c r="CX323" s="25"/>
      <c r="CY323" s="25"/>
      <c r="CZ323" s="25"/>
      <c r="DA323" s="25"/>
      <c r="DB323" s="25"/>
      <c r="DC323" s="25"/>
      <c r="DD323" s="25"/>
      <c r="DE323" s="25"/>
      <c r="DF323" s="25"/>
      <c r="DG323" s="25"/>
      <c r="DH323" s="25"/>
      <c r="DI323" s="25"/>
      <c r="DJ323" s="48"/>
    </row>
    <row r="324" spans="14:114" ht="14.25" customHeight="1" x14ac:dyDescent="0.2">
      <c r="N324" s="47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5"/>
      <c r="BH324" s="25"/>
      <c r="BI324" s="25"/>
      <c r="BJ324" s="25"/>
      <c r="BK324" s="25"/>
      <c r="BL324" s="25"/>
      <c r="BM324" s="25"/>
      <c r="BN324" s="25"/>
      <c r="BO324" s="25"/>
      <c r="BP324" s="25"/>
      <c r="BQ324" s="25"/>
      <c r="BR324" s="25"/>
      <c r="BS324" s="25"/>
      <c r="BT324" s="25"/>
      <c r="BU324" s="25"/>
      <c r="BV324" s="25"/>
      <c r="BW324" s="25"/>
      <c r="BX324" s="25"/>
      <c r="BY324" s="25"/>
      <c r="BZ324" s="25"/>
      <c r="CA324" s="25"/>
      <c r="CB324" s="25"/>
      <c r="CC324" s="25"/>
      <c r="CD324" s="25"/>
      <c r="CE324" s="25"/>
      <c r="CF324" s="25"/>
      <c r="CG324" s="25"/>
      <c r="CH324" s="25"/>
      <c r="CI324" s="25"/>
      <c r="CJ324" s="25"/>
      <c r="CK324" s="25"/>
      <c r="CL324" s="25"/>
      <c r="CM324" s="25"/>
      <c r="CN324" s="25"/>
      <c r="CO324" s="25"/>
      <c r="CP324" s="25"/>
      <c r="CQ324" s="25"/>
      <c r="CR324" s="25"/>
      <c r="CS324" s="25"/>
      <c r="CT324" s="25"/>
      <c r="CU324" s="25"/>
      <c r="CV324" s="25"/>
      <c r="CW324" s="25"/>
      <c r="CX324" s="25"/>
      <c r="CY324" s="25"/>
      <c r="CZ324" s="25"/>
      <c r="DA324" s="25"/>
      <c r="DB324" s="25"/>
      <c r="DC324" s="25"/>
      <c r="DD324" s="25"/>
      <c r="DE324" s="25"/>
      <c r="DF324" s="25"/>
      <c r="DG324" s="25"/>
      <c r="DH324" s="25"/>
      <c r="DI324" s="25"/>
      <c r="DJ324" s="48"/>
    </row>
    <row r="325" spans="14:114" ht="14.25" customHeight="1" x14ac:dyDescent="0.2">
      <c r="N325" s="47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5"/>
      <c r="BH325" s="25"/>
      <c r="BI325" s="25"/>
      <c r="BJ325" s="25"/>
      <c r="BK325" s="25"/>
      <c r="BL325" s="25"/>
      <c r="BM325" s="25"/>
      <c r="BN325" s="25"/>
      <c r="BO325" s="25"/>
      <c r="BP325" s="25"/>
      <c r="BQ325" s="25"/>
      <c r="BR325" s="25"/>
      <c r="BS325" s="25"/>
      <c r="BT325" s="25"/>
      <c r="BU325" s="25"/>
      <c r="BV325" s="25"/>
      <c r="BW325" s="25"/>
      <c r="BX325" s="25"/>
      <c r="BY325" s="25"/>
      <c r="BZ325" s="25"/>
      <c r="CA325" s="25"/>
      <c r="CB325" s="25"/>
      <c r="CC325" s="25"/>
      <c r="CD325" s="25"/>
      <c r="CE325" s="25"/>
      <c r="CF325" s="25"/>
      <c r="CG325" s="25"/>
      <c r="CH325" s="25"/>
      <c r="CI325" s="25"/>
      <c r="CJ325" s="25"/>
      <c r="CK325" s="25"/>
      <c r="CL325" s="25"/>
      <c r="CM325" s="25"/>
      <c r="CN325" s="25"/>
      <c r="CO325" s="25"/>
      <c r="CP325" s="25"/>
      <c r="CQ325" s="25"/>
      <c r="CR325" s="25"/>
      <c r="CS325" s="25"/>
      <c r="CT325" s="25"/>
      <c r="CU325" s="25"/>
      <c r="CV325" s="25"/>
      <c r="CW325" s="25"/>
      <c r="CX325" s="25"/>
      <c r="CY325" s="25"/>
      <c r="CZ325" s="25"/>
      <c r="DA325" s="25"/>
      <c r="DB325" s="25"/>
      <c r="DC325" s="25"/>
      <c r="DD325" s="25"/>
      <c r="DE325" s="25"/>
      <c r="DF325" s="25"/>
      <c r="DG325" s="25"/>
      <c r="DH325" s="25"/>
      <c r="DI325" s="25"/>
      <c r="DJ325" s="48"/>
    </row>
    <row r="326" spans="14:114" ht="14.25" customHeight="1" x14ac:dyDescent="0.2">
      <c r="N326" s="47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5"/>
      <c r="BH326" s="25"/>
      <c r="BI326" s="25"/>
      <c r="BJ326" s="25"/>
      <c r="BK326" s="25"/>
      <c r="BL326" s="25"/>
      <c r="BM326" s="25"/>
      <c r="BN326" s="25"/>
      <c r="BO326" s="25"/>
      <c r="BP326" s="25"/>
      <c r="BQ326" s="25"/>
      <c r="BR326" s="25"/>
      <c r="BS326" s="25"/>
      <c r="BT326" s="25"/>
      <c r="BU326" s="25"/>
      <c r="BV326" s="25"/>
      <c r="BW326" s="25"/>
      <c r="BX326" s="25"/>
      <c r="BY326" s="25"/>
      <c r="BZ326" s="25"/>
      <c r="CA326" s="25"/>
      <c r="CB326" s="25"/>
      <c r="CC326" s="25"/>
      <c r="CD326" s="25"/>
      <c r="CE326" s="25"/>
      <c r="CF326" s="25"/>
      <c r="CG326" s="25"/>
      <c r="CH326" s="25"/>
      <c r="CI326" s="25"/>
      <c r="CJ326" s="25"/>
      <c r="CK326" s="25"/>
      <c r="CL326" s="25"/>
      <c r="CM326" s="25"/>
      <c r="CN326" s="25"/>
      <c r="CO326" s="25"/>
      <c r="CP326" s="25"/>
      <c r="CQ326" s="25"/>
      <c r="CR326" s="25"/>
      <c r="CS326" s="25"/>
      <c r="CT326" s="25"/>
      <c r="CU326" s="25"/>
      <c r="CV326" s="25"/>
      <c r="CW326" s="25"/>
      <c r="CX326" s="25"/>
      <c r="CY326" s="25"/>
      <c r="CZ326" s="25"/>
      <c r="DA326" s="25"/>
      <c r="DB326" s="25"/>
      <c r="DC326" s="25"/>
      <c r="DD326" s="25"/>
      <c r="DE326" s="25"/>
      <c r="DF326" s="25"/>
      <c r="DG326" s="25"/>
      <c r="DH326" s="25"/>
      <c r="DI326" s="25"/>
      <c r="DJ326" s="48"/>
    </row>
    <row r="327" spans="14:114" ht="14.25" customHeight="1" x14ac:dyDescent="0.2">
      <c r="N327" s="47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5"/>
      <c r="BH327" s="25"/>
      <c r="BI327" s="25"/>
      <c r="BJ327" s="25"/>
      <c r="BK327" s="25"/>
      <c r="BL327" s="25"/>
      <c r="BM327" s="25"/>
      <c r="BN327" s="25"/>
      <c r="BO327" s="25"/>
      <c r="BP327" s="25"/>
      <c r="BQ327" s="25"/>
      <c r="BR327" s="25"/>
      <c r="BS327" s="25"/>
      <c r="BT327" s="25"/>
      <c r="BU327" s="25"/>
      <c r="BV327" s="25"/>
      <c r="BW327" s="25"/>
      <c r="BX327" s="25"/>
      <c r="BY327" s="25"/>
      <c r="BZ327" s="25"/>
      <c r="CA327" s="25"/>
      <c r="CB327" s="25"/>
      <c r="CC327" s="25"/>
      <c r="CD327" s="25"/>
      <c r="CE327" s="25"/>
      <c r="CF327" s="25"/>
      <c r="CG327" s="25"/>
      <c r="CH327" s="25"/>
      <c r="CI327" s="25"/>
      <c r="CJ327" s="25"/>
      <c r="CK327" s="25"/>
      <c r="CL327" s="25"/>
      <c r="CM327" s="25"/>
      <c r="CN327" s="25"/>
      <c r="CO327" s="25"/>
      <c r="CP327" s="25"/>
      <c r="CQ327" s="25"/>
      <c r="CR327" s="25"/>
      <c r="CS327" s="25"/>
      <c r="CT327" s="25"/>
      <c r="CU327" s="25"/>
      <c r="CV327" s="25"/>
      <c r="CW327" s="25"/>
      <c r="CX327" s="25"/>
      <c r="CY327" s="25"/>
      <c r="CZ327" s="25"/>
      <c r="DA327" s="25"/>
      <c r="DB327" s="25"/>
      <c r="DC327" s="25"/>
      <c r="DD327" s="25"/>
      <c r="DE327" s="25"/>
      <c r="DF327" s="25"/>
      <c r="DG327" s="25"/>
      <c r="DH327" s="25"/>
      <c r="DI327" s="25"/>
      <c r="DJ327" s="48"/>
    </row>
    <row r="328" spans="14:114" ht="14.25" customHeight="1" x14ac:dyDescent="0.2">
      <c r="N328" s="47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5"/>
      <c r="BH328" s="25"/>
      <c r="BI328" s="25"/>
      <c r="BJ328" s="25"/>
      <c r="BK328" s="25"/>
      <c r="BL328" s="25"/>
      <c r="BM328" s="25"/>
      <c r="BN328" s="25"/>
      <c r="BO328" s="25"/>
      <c r="BP328" s="25"/>
      <c r="BQ328" s="25"/>
      <c r="BR328" s="25"/>
      <c r="BS328" s="25"/>
      <c r="BT328" s="25"/>
      <c r="BU328" s="25"/>
      <c r="BV328" s="25"/>
      <c r="BW328" s="25"/>
      <c r="BX328" s="25"/>
      <c r="BY328" s="25"/>
      <c r="BZ328" s="25"/>
      <c r="CA328" s="25"/>
      <c r="CB328" s="25"/>
      <c r="CC328" s="25"/>
      <c r="CD328" s="25"/>
      <c r="CE328" s="25"/>
      <c r="CF328" s="25"/>
      <c r="CG328" s="25"/>
      <c r="CH328" s="25"/>
      <c r="CI328" s="25"/>
      <c r="CJ328" s="25"/>
      <c r="CK328" s="25"/>
      <c r="CL328" s="25"/>
      <c r="CM328" s="25"/>
      <c r="CN328" s="25"/>
      <c r="CO328" s="25"/>
      <c r="CP328" s="25"/>
      <c r="CQ328" s="25"/>
      <c r="CR328" s="25"/>
      <c r="CS328" s="25"/>
      <c r="CT328" s="25"/>
      <c r="CU328" s="25"/>
      <c r="CV328" s="25"/>
      <c r="CW328" s="25"/>
      <c r="CX328" s="25"/>
      <c r="CY328" s="25"/>
      <c r="CZ328" s="25"/>
      <c r="DA328" s="25"/>
      <c r="DB328" s="25"/>
      <c r="DC328" s="25"/>
      <c r="DD328" s="25"/>
      <c r="DE328" s="25"/>
      <c r="DF328" s="25"/>
      <c r="DG328" s="25"/>
      <c r="DH328" s="25"/>
      <c r="DI328" s="25"/>
      <c r="DJ328" s="48"/>
    </row>
    <row r="329" spans="14:114" ht="14.25" customHeight="1" x14ac:dyDescent="0.2">
      <c r="N329" s="47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5"/>
      <c r="BH329" s="25"/>
      <c r="BI329" s="25"/>
      <c r="BJ329" s="25"/>
      <c r="BK329" s="25"/>
      <c r="BL329" s="25"/>
      <c r="BM329" s="25"/>
      <c r="BN329" s="25"/>
      <c r="BO329" s="25"/>
      <c r="BP329" s="25"/>
      <c r="BQ329" s="25"/>
      <c r="BR329" s="25"/>
      <c r="BS329" s="25"/>
      <c r="BT329" s="25"/>
      <c r="BU329" s="25"/>
      <c r="BV329" s="25"/>
      <c r="BW329" s="25"/>
      <c r="BX329" s="25"/>
      <c r="BY329" s="25"/>
      <c r="BZ329" s="25"/>
      <c r="CA329" s="25"/>
      <c r="CB329" s="25"/>
      <c r="CC329" s="25"/>
      <c r="CD329" s="25"/>
      <c r="CE329" s="25"/>
      <c r="CF329" s="25"/>
      <c r="CG329" s="25"/>
      <c r="CH329" s="25"/>
      <c r="CI329" s="25"/>
      <c r="CJ329" s="25"/>
      <c r="CK329" s="25"/>
      <c r="CL329" s="25"/>
      <c r="CM329" s="25"/>
      <c r="CN329" s="25"/>
      <c r="CO329" s="25"/>
      <c r="CP329" s="25"/>
      <c r="CQ329" s="25"/>
      <c r="CR329" s="25"/>
      <c r="CS329" s="25"/>
      <c r="CT329" s="25"/>
      <c r="CU329" s="25"/>
      <c r="CV329" s="25"/>
      <c r="CW329" s="25"/>
      <c r="CX329" s="25"/>
      <c r="CY329" s="25"/>
      <c r="CZ329" s="25"/>
      <c r="DA329" s="25"/>
      <c r="DB329" s="25"/>
      <c r="DC329" s="25"/>
      <c r="DD329" s="25"/>
      <c r="DE329" s="25"/>
      <c r="DF329" s="25"/>
      <c r="DG329" s="25"/>
      <c r="DH329" s="25"/>
      <c r="DI329" s="25"/>
      <c r="DJ329" s="48"/>
    </row>
    <row r="330" spans="14:114" ht="14.25" customHeight="1" x14ac:dyDescent="0.2">
      <c r="N330" s="47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5"/>
      <c r="BH330" s="25"/>
      <c r="BI330" s="25"/>
      <c r="BJ330" s="25"/>
      <c r="BK330" s="25"/>
      <c r="BL330" s="25"/>
      <c r="BM330" s="25"/>
      <c r="BN330" s="25"/>
      <c r="BO330" s="25"/>
      <c r="BP330" s="25"/>
      <c r="BQ330" s="25"/>
      <c r="BR330" s="25"/>
      <c r="BS330" s="25"/>
      <c r="BT330" s="25"/>
      <c r="BU330" s="25"/>
      <c r="BV330" s="25"/>
      <c r="BW330" s="25"/>
      <c r="BX330" s="25"/>
      <c r="BY330" s="25"/>
      <c r="BZ330" s="25"/>
      <c r="CA330" s="25"/>
      <c r="CB330" s="25"/>
      <c r="CC330" s="25"/>
      <c r="CD330" s="25"/>
      <c r="CE330" s="25"/>
      <c r="CF330" s="25"/>
      <c r="CG330" s="25"/>
      <c r="CH330" s="25"/>
      <c r="CI330" s="25"/>
      <c r="CJ330" s="25"/>
      <c r="CK330" s="25"/>
      <c r="CL330" s="25"/>
      <c r="CM330" s="25"/>
      <c r="CN330" s="25"/>
      <c r="CO330" s="25"/>
      <c r="CP330" s="25"/>
      <c r="CQ330" s="25"/>
      <c r="CR330" s="25"/>
      <c r="CS330" s="25"/>
      <c r="CT330" s="25"/>
      <c r="CU330" s="25"/>
      <c r="CV330" s="25"/>
      <c r="CW330" s="25"/>
      <c r="CX330" s="25"/>
      <c r="CY330" s="25"/>
      <c r="CZ330" s="25"/>
      <c r="DA330" s="25"/>
      <c r="DB330" s="25"/>
      <c r="DC330" s="25"/>
      <c r="DD330" s="25"/>
      <c r="DE330" s="25"/>
      <c r="DF330" s="25"/>
      <c r="DG330" s="25"/>
      <c r="DH330" s="25"/>
      <c r="DI330" s="25"/>
      <c r="DJ330" s="48"/>
    </row>
    <row r="331" spans="14:114" ht="14.25" customHeight="1" x14ac:dyDescent="0.2">
      <c r="N331" s="47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5"/>
      <c r="BH331" s="25"/>
      <c r="BI331" s="25"/>
      <c r="BJ331" s="25"/>
      <c r="BK331" s="25"/>
      <c r="BL331" s="25"/>
      <c r="BM331" s="25"/>
      <c r="BN331" s="25"/>
      <c r="BO331" s="25"/>
      <c r="BP331" s="25"/>
      <c r="BQ331" s="25"/>
      <c r="BR331" s="25"/>
      <c r="BS331" s="25"/>
      <c r="BT331" s="25"/>
      <c r="BU331" s="25"/>
      <c r="BV331" s="25"/>
      <c r="BW331" s="25"/>
      <c r="BX331" s="25"/>
      <c r="BY331" s="25"/>
      <c r="BZ331" s="25"/>
      <c r="CA331" s="25"/>
      <c r="CB331" s="25"/>
      <c r="CC331" s="25"/>
      <c r="CD331" s="25"/>
      <c r="CE331" s="25"/>
      <c r="CF331" s="25"/>
      <c r="CG331" s="25"/>
      <c r="CH331" s="25"/>
      <c r="CI331" s="25"/>
      <c r="CJ331" s="25"/>
      <c r="CK331" s="25"/>
      <c r="CL331" s="25"/>
      <c r="CM331" s="25"/>
      <c r="CN331" s="25"/>
      <c r="CO331" s="25"/>
      <c r="CP331" s="25"/>
      <c r="CQ331" s="25"/>
      <c r="CR331" s="25"/>
      <c r="CS331" s="25"/>
      <c r="CT331" s="25"/>
      <c r="CU331" s="25"/>
      <c r="CV331" s="25"/>
      <c r="CW331" s="25"/>
      <c r="CX331" s="25"/>
      <c r="CY331" s="25"/>
      <c r="CZ331" s="25"/>
      <c r="DA331" s="25"/>
      <c r="DB331" s="25"/>
      <c r="DC331" s="25"/>
      <c r="DD331" s="25"/>
      <c r="DE331" s="25"/>
      <c r="DF331" s="25"/>
      <c r="DG331" s="25"/>
      <c r="DH331" s="25"/>
      <c r="DI331" s="25"/>
      <c r="DJ331" s="48"/>
    </row>
    <row r="332" spans="14:114" ht="14.25" customHeight="1" x14ac:dyDescent="0.2">
      <c r="N332" s="47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5"/>
      <c r="BH332" s="25"/>
      <c r="BI332" s="25"/>
      <c r="BJ332" s="25"/>
      <c r="BK332" s="25"/>
      <c r="BL332" s="25"/>
      <c r="BM332" s="25"/>
      <c r="BN332" s="25"/>
      <c r="BO332" s="25"/>
      <c r="BP332" s="25"/>
      <c r="BQ332" s="25"/>
      <c r="BR332" s="25"/>
      <c r="BS332" s="25"/>
      <c r="BT332" s="25"/>
      <c r="BU332" s="25"/>
      <c r="BV332" s="25"/>
      <c r="BW332" s="25"/>
      <c r="BX332" s="25"/>
      <c r="BY332" s="25"/>
      <c r="BZ332" s="25"/>
      <c r="CA332" s="25"/>
      <c r="CB332" s="25"/>
      <c r="CC332" s="25"/>
      <c r="CD332" s="25"/>
      <c r="CE332" s="25"/>
      <c r="CF332" s="25"/>
      <c r="CG332" s="25"/>
      <c r="CH332" s="25"/>
      <c r="CI332" s="25"/>
      <c r="CJ332" s="25"/>
      <c r="CK332" s="25"/>
      <c r="CL332" s="25"/>
      <c r="CM332" s="25"/>
      <c r="CN332" s="25"/>
      <c r="CO332" s="25"/>
      <c r="CP332" s="25"/>
      <c r="CQ332" s="25"/>
      <c r="CR332" s="25"/>
      <c r="CS332" s="25"/>
      <c r="CT332" s="25"/>
      <c r="CU332" s="25"/>
      <c r="CV332" s="25"/>
      <c r="CW332" s="25"/>
      <c r="CX332" s="25"/>
      <c r="CY332" s="25"/>
      <c r="CZ332" s="25"/>
      <c r="DA332" s="25"/>
      <c r="DB332" s="25"/>
      <c r="DC332" s="25"/>
      <c r="DD332" s="25"/>
      <c r="DE332" s="25"/>
      <c r="DF332" s="25"/>
      <c r="DG332" s="25"/>
      <c r="DH332" s="25"/>
      <c r="DI332" s="25"/>
      <c r="DJ332" s="48"/>
    </row>
    <row r="333" spans="14:114" ht="14.25" customHeight="1" x14ac:dyDescent="0.2">
      <c r="N333" s="47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5"/>
      <c r="BH333" s="25"/>
      <c r="BI333" s="25"/>
      <c r="BJ333" s="25"/>
      <c r="BK333" s="25"/>
      <c r="BL333" s="25"/>
      <c r="BM333" s="25"/>
      <c r="BN333" s="25"/>
      <c r="BO333" s="25"/>
      <c r="BP333" s="25"/>
      <c r="BQ333" s="25"/>
      <c r="BR333" s="25"/>
      <c r="BS333" s="25"/>
      <c r="BT333" s="25"/>
      <c r="BU333" s="25"/>
      <c r="BV333" s="25"/>
      <c r="BW333" s="25"/>
      <c r="BX333" s="25"/>
      <c r="BY333" s="25"/>
      <c r="BZ333" s="25"/>
      <c r="CA333" s="25"/>
      <c r="CB333" s="25"/>
      <c r="CC333" s="25"/>
      <c r="CD333" s="25"/>
      <c r="CE333" s="25"/>
      <c r="CF333" s="25"/>
      <c r="CG333" s="25"/>
      <c r="CH333" s="25"/>
      <c r="CI333" s="25"/>
      <c r="CJ333" s="25"/>
      <c r="CK333" s="25"/>
      <c r="CL333" s="25"/>
      <c r="CM333" s="25"/>
      <c r="CN333" s="25"/>
      <c r="CO333" s="25"/>
      <c r="CP333" s="25"/>
      <c r="CQ333" s="25"/>
      <c r="CR333" s="25"/>
      <c r="CS333" s="25"/>
      <c r="CT333" s="25"/>
      <c r="CU333" s="25"/>
      <c r="CV333" s="25"/>
      <c r="CW333" s="25"/>
      <c r="CX333" s="25"/>
      <c r="CY333" s="25"/>
      <c r="CZ333" s="25"/>
      <c r="DA333" s="25"/>
      <c r="DB333" s="25"/>
      <c r="DC333" s="25"/>
      <c r="DD333" s="25"/>
      <c r="DE333" s="25"/>
      <c r="DF333" s="25"/>
      <c r="DG333" s="25"/>
      <c r="DH333" s="25"/>
      <c r="DI333" s="25"/>
      <c r="DJ333" s="48"/>
    </row>
    <row r="334" spans="14:114" ht="14.25" customHeight="1" x14ac:dyDescent="0.2">
      <c r="N334" s="47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5"/>
      <c r="BH334" s="25"/>
      <c r="BI334" s="25"/>
      <c r="BJ334" s="25"/>
      <c r="BK334" s="25"/>
      <c r="BL334" s="25"/>
      <c r="BM334" s="25"/>
      <c r="BN334" s="25"/>
      <c r="BO334" s="25"/>
      <c r="BP334" s="25"/>
      <c r="BQ334" s="25"/>
      <c r="BR334" s="25"/>
      <c r="BS334" s="25"/>
      <c r="BT334" s="25"/>
      <c r="BU334" s="25"/>
      <c r="BV334" s="25"/>
      <c r="BW334" s="25"/>
      <c r="BX334" s="25"/>
      <c r="BY334" s="25"/>
      <c r="BZ334" s="25"/>
      <c r="CA334" s="25"/>
      <c r="CB334" s="25"/>
      <c r="CC334" s="25"/>
      <c r="CD334" s="25"/>
      <c r="CE334" s="25"/>
      <c r="CF334" s="25"/>
      <c r="CG334" s="25"/>
      <c r="CH334" s="25"/>
      <c r="CI334" s="25"/>
      <c r="CJ334" s="25"/>
      <c r="CK334" s="25"/>
      <c r="CL334" s="25"/>
      <c r="CM334" s="25"/>
      <c r="CN334" s="25"/>
      <c r="CO334" s="25"/>
      <c r="CP334" s="25"/>
      <c r="CQ334" s="25"/>
      <c r="CR334" s="25"/>
      <c r="CS334" s="25"/>
      <c r="CT334" s="25"/>
      <c r="CU334" s="25"/>
      <c r="CV334" s="25"/>
      <c r="CW334" s="25"/>
      <c r="CX334" s="25"/>
      <c r="CY334" s="25"/>
      <c r="CZ334" s="25"/>
      <c r="DA334" s="25"/>
      <c r="DB334" s="25"/>
      <c r="DC334" s="25"/>
      <c r="DD334" s="25"/>
      <c r="DE334" s="25"/>
      <c r="DF334" s="25"/>
      <c r="DG334" s="25"/>
      <c r="DH334" s="25"/>
      <c r="DI334" s="25"/>
      <c r="DJ334" s="48"/>
    </row>
    <row r="335" spans="14:114" ht="14.25" customHeight="1" x14ac:dyDescent="0.2">
      <c r="N335" s="47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5"/>
      <c r="BH335" s="25"/>
      <c r="BI335" s="25"/>
      <c r="BJ335" s="25"/>
      <c r="BK335" s="25"/>
      <c r="BL335" s="25"/>
      <c r="BM335" s="25"/>
      <c r="BN335" s="25"/>
      <c r="BO335" s="25"/>
      <c r="BP335" s="25"/>
      <c r="BQ335" s="25"/>
      <c r="BR335" s="25"/>
      <c r="BS335" s="25"/>
      <c r="BT335" s="25"/>
      <c r="BU335" s="25"/>
      <c r="BV335" s="25"/>
      <c r="BW335" s="25"/>
      <c r="BX335" s="25"/>
      <c r="BY335" s="25"/>
      <c r="BZ335" s="25"/>
      <c r="CA335" s="25"/>
      <c r="CB335" s="25"/>
      <c r="CC335" s="25"/>
      <c r="CD335" s="25"/>
      <c r="CE335" s="25"/>
      <c r="CF335" s="25"/>
      <c r="CG335" s="25"/>
      <c r="CH335" s="25"/>
      <c r="CI335" s="25"/>
      <c r="CJ335" s="25"/>
      <c r="CK335" s="25"/>
      <c r="CL335" s="25"/>
      <c r="CM335" s="25"/>
      <c r="CN335" s="25"/>
      <c r="CO335" s="25"/>
      <c r="CP335" s="25"/>
      <c r="CQ335" s="25"/>
      <c r="CR335" s="25"/>
      <c r="CS335" s="25"/>
      <c r="CT335" s="25"/>
      <c r="CU335" s="25"/>
      <c r="CV335" s="25"/>
      <c r="CW335" s="25"/>
      <c r="CX335" s="25"/>
      <c r="CY335" s="25"/>
      <c r="CZ335" s="25"/>
      <c r="DA335" s="25"/>
      <c r="DB335" s="25"/>
      <c r="DC335" s="25"/>
      <c r="DD335" s="25"/>
      <c r="DE335" s="25"/>
      <c r="DF335" s="25"/>
      <c r="DG335" s="25"/>
      <c r="DH335" s="25"/>
      <c r="DI335" s="25"/>
      <c r="DJ335" s="48"/>
    </row>
    <row r="336" spans="14:114" ht="14.25" customHeight="1" x14ac:dyDescent="0.2">
      <c r="N336" s="47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5"/>
      <c r="BH336" s="25"/>
      <c r="BI336" s="25"/>
      <c r="BJ336" s="25"/>
      <c r="BK336" s="25"/>
      <c r="BL336" s="25"/>
      <c r="BM336" s="25"/>
      <c r="BN336" s="25"/>
      <c r="BO336" s="25"/>
      <c r="BP336" s="25"/>
      <c r="BQ336" s="25"/>
      <c r="BR336" s="25"/>
      <c r="BS336" s="25"/>
      <c r="BT336" s="25"/>
      <c r="BU336" s="25"/>
      <c r="BV336" s="25"/>
      <c r="BW336" s="25"/>
      <c r="BX336" s="25"/>
      <c r="BY336" s="25"/>
      <c r="BZ336" s="25"/>
      <c r="CA336" s="25"/>
      <c r="CB336" s="25"/>
      <c r="CC336" s="25"/>
      <c r="CD336" s="25"/>
      <c r="CE336" s="25"/>
      <c r="CF336" s="25"/>
      <c r="CG336" s="25"/>
      <c r="CH336" s="25"/>
      <c r="CI336" s="25"/>
      <c r="CJ336" s="25"/>
      <c r="CK336" s="25"/>
      <c r="CL336" s="25"/>
      <c r="CM336" s="25"/>
      <c r="CN336" s="25"/>
      <c r="CO336" s="25"/>
      <c r="CP336" s="25"/>
      <c r="CQ336" s="25"/>
      <c r="CR336" s="25"/>
      <c r="CS336" s="25"/>
      <c r="CT336" s="25"/>
      <c r="CU336" s="25"/>
      <c r="CV336" s="25"/>
      <c r="CW336" s="25"/>
      <c r="CX336" s="25"/>
      <c r="CY336" s="25"/>
      <c r="CZ336" s="25"/>
      <c r="DA336" s="25"/>
      <c r="DB336" s="25"/>
      <c r="DC336" s="25"/>
      <c r="DD336" s="25"/>
      <c r="DE336" s="25"/>
      <c r="DF336" s="25"/>
      <c r="DG336" s="25"/>
      <c r="DH336" s="25"/>
      <c r="DI336" s="25"/>
      <c r="DJ336" s="48"/>
    </row>
    <row r="337" spans="14:114" ht="14.25" customHeight="1" x14ac:dyDescent="0.2">
      <c r="N337" s="47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5"/>
      <c r="BA337" s="25"/>
      <c r="BB337" s="25"/>
      <c r="BC337" s="25"/>
      <c r="BD337" s="25"/>
      <c r="BE337" s="25"/>
      <c r="BF337" s="25"/>
      <c r="BG337" s="25"/>
      <c r="BH337" s="25"/>
      <c r="BI337" s="25"/>
      <c r="BJ337" s="25"/>
      <c r="BK337" s="25"/>
      <c r="BL337" s="25"/>
      <c r="BM337" s="25"/>
      <c r="BN337" s="25"/>
      <c r="BO337" s="25"/>
      <c r="BP337" s="25"/>
      <c r="BQ337" s="25"/>
      <c r="BR337" s="25"/>
      <c r="BS337" s="25"/>
      <c r="BT337" s="25"/>
      <c r="BU337" s="25"/>
      <c r="BV337" s="25"/>
      <c r="BW337" s="25"/>
      <c r="BX337" s="25"/>
      <c r="BY337" s="25"/>
      <c r="BZ337" s="25"/>
      <c r="CA337" s="25"/>
      <c r="CB337" s="25"/>
      <c r="CC337" s="25"/>
      <c r="CD337" s="25"/>
      <c r="CE337" s="25"/>
      <c r="CF337" s="25"/>
      <c r="CG337" s="25"/>
      <c r="CH337" s="25"/>
      <c r="CI337" s="25"/>
      <c r="CJ337" s="25"/>
      <c r="CK337" s="25"/>
      <c r="CL337" s="25"/>
      <c r="CM337" s="25"/>
      <c r="CN337" s="25"/>
      <c r="CO337" s="25"/>
      <c r="CP337" s="25"/>
      <c r="CQ337" s="25"/>
      <c r="CR337" s="25"/>
      <c r="CS337" s="25"/>
      <c r="CT337" s="25"/>
      <c r="CU337" s="25"/>
      <c r="CV337" s="25"/>
      <c r="CW337" s="25"/>
      <c r="CX337" s="25"/>
      <c r="CY337" s="25"/>
      <c r="CZ337" s="25"/>
      <c r="DA337" s="25"/>
      <c r="DB337" s="25"/>
      <c r="DC337" s="25"/>
      <c r="DD337" s="25"/>
      <c r="DE337" s="25"/>
      <c r="DF337" s="25"/>
      <c r="DG337" s="25"/>
      <c r="DH337" s="25"/>
      <c r="DI337" s="25"/>
      <c r="DJ337" s="48"/>
    </row>
    <row r="338" spans="14:114" ht="14.25" customHeight="1" x14ac:dyDescent="0.2">
      <c r="N338" s="47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5"/>
      <c r="BH338" s="25"/>
      <c r="BI338" s="25"/>
      <c r="BJ338" s="25"/>
      <c r="BK338" s="25"/>
      <c r="BL338" s="25"/>
      <c r="BM338" s="25"/>
      <c r="BN338" s="25"/>
      <c r="BO338" s="25"/>
      <c r="BP338" s="25"/>
      <c r="BQ338" s="25"/>
      <c r="BR338" s="25"/>
      <c r="BS338" s="25"/>
      <c r="BT338" s="25"/>
      <c r="BU338" s="25"/>
      <c r="BV338" s="25"/>
      <c r="BW338" s="25"/>
      <c r="BX338" s="25"/>
      <c r="BY338" s="25"/>
      <c r="BZ338" s="25"/>
      <c r="CA338" s="25"/>
      <c r="CB338" s="25"/>
      <c r="CC338" s="25"/>
      <c r="CD338" s="25"/>
      <c r="CE338" s="25"/>
      <c r="CF338" s="25"/>
      <c r="CG338" s="25"/>
      <c r="CH338" s="25"/>
      <c r="CI338" s="25"/>
      <c r="CJ338" s="25"/>
      <c r="CK338" s="25"/>
      <c r="CL338" s="25"/>
      <c r="CM338" s="25"/>
      <c r="CN338" s="25"/>
      <c r="CO338" s="25"/>
      <c r="CP338" s="25"/>
      <c r="CQ338" s="25"/>
      <c r="CR338" s="25"/>
      <c r="CS338" s="25"/>
      <c r="CT338" s="25"/>
      <c r="CU338" s="25"/>
      <c r="CV338" s="25"/>
      <c r="CW338" s="25"/>
      <c r="CX338" s="25"/>
      <c r="CY338" s="25"/>
      <c r="CZ338" s="25"/>
      <c r="DA338" s="25"/>
      <c r="DB338" s="25"/>
      <c r="DC338" s="25"/>
      <c r="DD338" s="25"/>
      <c r="DE338" s="25"/>
      <c r="DF338" s="25"/>
      <c r="DG338" s="25"/>
      <c r="DH338" s="25"/>
      <c r="DI338" s="25"/>
      <c r="DJ338" s="48"/>
    </row>
    <row r="339" spans="14:114" ht="14.25" customHeight="1" x14ac:dyDescent="0.2">
      <c r="N339" s="47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5"/>
      <c r="BH339" s="25"/>
      <c r="BI339" s="25"/>
      <c r="BJ339" s="25"/>
      <c r="BK339" s="25"/>
      <c r="BL339" s="25"/>
      <c r="BM339" s="25"/>
      <c r="BN339" s="25"/>
      <c r="BO339" s="25"/>
      <c r="BP339" s="25"/>
      <c r="BQ339" s="25"/>
      <c r="BR339" s="25"/>
      <c r="BS339" s="25"/>
      <c r="BT339" s="25"/>
      <c r="BU339" s="25"/>
      <c r="BV339" s="25"/>
      <c r="BW339" s="25"/>
      <c r="BX339" s="25"/>
      <c r="BY339" s="25"/>
      <c r="BZ339" s="25"/>
      <c r="CA339" s="25"/>
      <c r="CB339" s="25"/>
      <c r="CC339" s="25"/>
      <c r="CD339" s="25"/>
      <c r="CE339" s="25"/>
      <c r="CF339" s="25"/>
      <c r="CG339" s="25"/>
      <c r="CH339" s="25"/>
      <c r="CI339" s="25"/>
      <c r="CJ339" s="25"/>
      <c r="CK339" s="25"/>
      <c r="CL339" s="25"/>
      <c r="CM339" s="25"/>
      <c r="CN339" s="25"/>
      <c r="CO339" s="25"/>
      <c r="CP339" s="25"/>
      <c r="CQ339" s="25"/>
      <c r="CR339" s="25"/>
      <c r="CS339" s="25"/>
      <c r="CT339" s="25"/>
      <c r="CU339" s="25"/>
      <c r="CV339" s="25"/>
      <c r="CW339" s="25"/>
      <c r="CX339" s="25"/>
      <c r="CY339" s="25"/>
      <c r="CZ339" s="25"/>
      <c r="DA339" s="25"/>
      <c r="DB339" s="25"/>
      <c r="DC339" s="25"/>
      <c r="DD339" s="25"/>
      <c r="DE339" s="25"/>
      <c r="DF339" s="25"/>
      <c r="DG339" s="25"/>
      <c r="DH339" s="25"/>
      <c r="DI339" s="25"/>
      <c r="DJ339" s="48"/>
    </row>
    <row r="340" spans="14:114" ht="14.25" customHeight="1" x14ac:dyDescent="0.2">
      <c r="N340" s="47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5"/>
      <c r="BH340" s="25"/>
      <c r="BI340" s="25"/>
      <c r="BJ340" s="25"/>
      <c r="BK340" s="25"/>
      <c r="BL340" s="25"/>
      <c r="BM340" s="25"/>
      <c r="BN340" s="25"/>
      <c r="BO340" s="25"/>
      <c r="BP340" s="25"/>
      <c r="BQ340" s="25"/>
      <c r="BR340" s="25"/>
      <c r="BS340" s="25"/>
      <c r="BT340" s="25"/>
      <c r="BU340" s="25"/>
      <c r="BV340" s="25"/>
      <c r="BW340" s="25"/>
      <c r="BX340" s="25"/>
      <c r="BY340" s="25"/>
      <c r="BZ340" s="25"/>
      <c r="CA340" s="25"/>
      <c r="CB340" s="25"/>
      <c r="CC340" s="25"/>
      <c r="CD340" s="25"/>
      <c r="CE340" s="25"/>
      <c r="CF340" s="25"/>
      <c r="CG340" s="25"/>
      <c r="CH340" s="25"/>
      <c r="CI340" s="25"/>
      <c r="CJ340" s="25"/>
      <c r="CK340" s="25"/>
      <c r="CL340" s="25"/>
      <c r="CM340" s="25"/>
      <c r="CN340" s="25"/>
      <c r="CO340" s="25"/>
      <c r="CP340" s="25"/>
      <c r="CQ340" s="25"/>
      <c r="CR340" s="25"/>
      <c r="CS340" s="25"/>
      <c r="CT340" s="25"/>
      <c r="CU340" s="25"/>
      <c r="CV340" s="25"/>
      <c r="CW340" s="25"/>
      <c r="CX340" s="25"/>
      <c r="CY340" s="25"/>
      <c r="CZ340" s="25"/>
      <c r="DA340" s="25"/>
      <c r="DB340" s="25"/>
      <c r="DC340" s="25"/>
      <c r="DD340" s="25"/>
      <c r="DE340" s="25"/>
      <c r="DF340" s="25"/>
      <c r="DG340" s="25"/>
      <c r="DH340" s="25"/>
      <c r="DI340" s="25"/>
      <c r="DJ340" s="48"/>
    </row>
    <row r="341" spans="14:114" ht="14.25" customHeight="1" x14ac:dyDescent="0.2">
      <c r="N341" s="47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5"/>
      <c r="BH341" s="25"/>
      <c r="BI341" s="25"/>
      <c r="BJ341" s="25"/>
      <c r="BK341" s="25"/>
      <c r="BL341" s="25"/>
      <c r="BM341" s="25"/>
      <c r="BN341" s="25"/>
      <c r="BO341" s="25"/>
      <c r="BP341" s="25"/>
      <c r="BQ341" s="25"/>
      <c r="BR341" s="25"/>
      <c r="BS341" s="25"/>
      <c r="BT341" s="25"/>
      <c r="BU341" s="25"/>
      <c r="BV341" s="25"/>
      <c r="BW341" s="25"/>
      <c r="BX341" s="25"/>
      <c r="BY341" s="25"/>
      <c r="BZ341" s="25"/>
      <c r="CA341" s="25"/>
      <c r="CB341" s="25"/>
      <c r="CC341" s="25"/>
      <c r="CD341" s="25"/>
      <c r="CE341" s="25"/>
      <c r="CF341" s="25"/>
      <c r="CG341" s="25"/>
      <c r="CH341" s="25"/>
      <c r="CI341" s="25"/>
      <c r="CJ341" s="25"/>
      <c r="CK341" s="25"/>
      <c r="CL341" s="25"/>
      <c r="CM341" s="25"/>
      <c r="CN341" s="25"/>
      <c r="CO341" s="25"/>
      <c r="CP341" s="25"/>
      <c r="CQ341" s="25"/>
      <c r="CR341" s="25"/>
      <c r="CS341" s="25"/>
      <c r="CT341" s="25"/>
      <c r="CU341" s="25"/>
      <c r="CV341" s="25"/>
      <c r="CW341" s="25"/>
      <c r="CX341" s="25"/>
      <c r="CY341" s="25"/>
      <c r="CZ341" s="25"/>
      <c r="DA341" s="25"/>
      <c r="DB341" s="25"/>
      <c r="DC341" s="25"/>
      <c r="DD341" s="25"/>
      <c r="DE341" s="25"/>
      <c r="DF341" s="25"/>
      <c r="DG341" s="25"/>
      <c r="DH341" s="25"/>
      <c r="DI341" s="25"/>
      <c r="DJ341" s="48"/>
    </row>
    <row r="342" spans="14:114" ht="14.25" customHeight="1" x14ac:dyDescent="0.2">
      <c r="N342" s="47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5"/>
      <c r="BH342" s="25"/>
      <c r="BI342" s="25"/>
      <c r="BJ342" s="25"/>
      <c r="BK342" s="25"/>
      <c r="BL342" s="25"/>
      <c r="BM342" s="25"/>
      <c r="BN342" s="25"/>
      <c r="BO342" s="25"/>
      <c r="BP342" s="25"/>
      <c r="BQ342" s="25"/>
      <c r="BR342" s="25"/>
      <c r="BS342" s="25"/>
      <c r="BT342" s="25"/>
      <c r="BU342" s="25"/>
      <c r="BV342" s="25"/>
      <c r="BW342" s="25"/>
      <c r="BX342" s="25"/>
      <c r="BY342" s="25"/>
      <c r="BZ342" s="25"/>
      <c r="CA342" s="25"/>
      <c r="CB342" s="25"/>
      <c r="CC342" s="25"/>
      <c r="CD342" s="25"/>
      <c r="CE342" s="25"/>
      <c r="CF342" s="25"/>
      <c r="CG342" s="25"/>
      <c r="CH342" s="25"/>
      <c r="CI342" s="25"/>
      <c r="CJ342" s="25"/>
      <c r="CK342" s="25"/>
      <c r="CL342" s="25"/>
      <c r="CM342" s="25"/>
      <c r="CN342" s="25"/>
      <c r="CO342" s="25"/>
      <c r="CP342" s="25"/>
      <c r="CQ342" s="25"/>
      <c r="CR342" s="25"/>
      <c r="CS342" s="25"/>
      <c r="CT342" s="25"/>
      <c r="CU342" s="25"/>
      <c r="CV342" s="25"/>
      <c r="CW342" s="25"/>
      <c r="CX342" s="25"/>
      <c r="CY342" s="25"/>
      <c r="CZ342" s="25"/>
      <c r="DA342" s="25"/>
      <c r="DB342" s="25"/>
      <c r="DC342" s="25"/>
      <c r="DD342" s="25"/>
      <c r="DE342" s="25"/>
      <c r="DF342" s="25"/>
      <c r="DG342" s="25"/>
      <c r="DH342" s="25"/>
      <c r="DI342" s="25"/>
      <c r="DJ342" s="48"/>
    </row>
    <row r="343" spans="14:114" ht="14.25" customHeight="1" x14ac:dyDescent="0.2">
      <c r="N343" s="47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5"/>
      <c r="BH343" s="25"/>
      <c r="BI343" s="25"/>
      <c r="BJ343" s="25"/>
      <c r="BK343" s="25"/>
      <c r="BL343" s="25"/>
      <c r="BM343" s="25"/>
      <c r="BN343" s="25"/>
      <c r="BO343" s="25"/>
      <c r="BP343" s="25"/>
      <c r="BQ343" s="25"/>
      <c r="BR343" s="25"/>
      <c r="BS343" s="25"/>
      <c r="BT343" s="25"/>
      <c r="BU343" s="25"/>
      <c r="BV343" s="25"/>
      <c r="BW343" s="25"/>
      <c r="BX343" s="25"/>
      <c r="BY343" s="25"/>
      <c r="BZ343" s="25"/>
      <c r="CA343" s="25"/>
      <c r="CB343" s="25"/>
      <c r="CC343" s="25"/>
      <c r="CD343" s="25"/>
      <c r="CE343" s="25"/>
      <c r="CF343" s="25"/>
      <c r="CG343" s="25"/>
      <c r="CH343" s="25"/>
      <c r="CI343" s="25"/>
      <c r="CJ343" s="25"/>
      <c r="CK343" s="25"/>
      <c r="CL343" s="25"/>
      <c r="CM343" s="25"/>
      <c r="CN343" s="25"/>
      <c r="CO343" s="25"/>
      <c r="CP343" s="25"/>
      <c r="CQ343" s="25"/>
      <c r="CR343" s="25"/>
      <c r="CS343" s="25"/>
      <c r="CT343" s="25"/>
      <c r="CU343" s="25"/>
      <c r="CV343" s="25"/>
      <c r="CW343" s="25"/>
      <c r="CX343" s="25"/>
      <c r="CY343" s="25"/>
      <c r="CZ343" s="25"/>
      <c r="DA343" s="25"/>
      <c r="DB343" s="25"/>
      <c r="DC343" s="25"/>
      <c r="DD343" s="25"/>
      <c r="DE343" s="25"/>
      <c r="DF343" s="25"/>
      <c r="DG343" s="25"/>
      <c r="DH343" s="25"/>
      <c r="DI343" s="25"/>
      <c r="DJ343" s="48"/>
    </row>
    <row r="344" spans="14:114" ht="14.25" customHeight="1" x14ac:dyDescent="0.2">
      <c r="N344" s="47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5"/>
      <c r="BH344" s="25"/>
      <c r="BI344" s="25"/>
      <c r="BJ344" s="25"/>
      <c r="BK344" s="25"/>
      <c r="BL344" s="25"/>
      <c r="BM344" s="25"/>
      <c r="BN344" s="25"/>
      <c r="BO344" s="25"/>
      <c r="BP344" s="25"/>
      <c r="BQ344" s="25"/>
      <c r="BR344" s="25"/>
      <c r="BS344" s="25"/>
      <c r="BT344" s="25"/>
      <c r="BU344" s="25"/>
      <c r="BV344" s="25"/>
      <c r="BW344" s="25"/>
      <c r="BX344" s="25"/>
      <c r="BY344" s="25"/>
      <c r="BZ344" s="25"/>
      <c r="CA344" s="25"/>
      <c r="CB344" s="25"/>
      <c r="CC344" s="25"/>
      <c r="CD344" s="25"/>
      <c r="CE344" s="25"/>
      <c r="CF344" s="25"/>
      <c r="CG344" s="25"/>
      <c r="CH344" s="25"/>
      <c r="CI344" s="25"/>
      <c r="CJ344" s="25"/>
      <c r="CK344" s="25"/>
      <c r="CL344" s="25"/>
      <c r="CM344" s="25"/>
      <c r="CN344" s="25"/>
      <c r="CO344" s="25"/>
      <c r="CP344" s="25"/>
      <c r="CQ344" s="25"/>
      <c r="CR344" s="25"/>
      <c r="CS344" s="25"/>
      <c r="CT344" s="25"/>
      <c r="CU344" s="25"/>
      <c r="CV344" s="25"/>
      <c r="CW344" s="25"/>
      <c r="CX344" s="25"/>
      <c r="CY344" s="25"/>
      <c r="CZ344" s="25"/>
      <c r="DA344" s="25"/>
      <c r="DB344" s="25"/>
      <c r="DC344" s="25"/>
      <c r="DD344" s="25"/>
      <c r="DE344" s="25"/>
      <c r="DF344" s="25"/>
      <c r="DG344" s="25"/>
      <c r="DH344" s="25"/>
      <c r="DI344" s="25"/>
      <c r="DJ344" s="48"/>
    </row>
    <row r="345" spans="14:114" ht="14.25" customHeight="1" x14ac:dyDescent="0.2">
      <c r="N345" s="47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5"/>
      <c r="BH345" s="25"/>
      <c r="BI345" s="25"/>
      <c r="BJ345" s="25"/>
      <c r="BK345" s="25"/>
      <c r="BL345" s="25"/>
      <c r="BM345" s="25"/>
      <c r="BN345" s="25"/>
      <c r="BO345" s="25"/>
      <c r="BP345" s="25"/>
      <c r="BQ345" s="25"/>
      <c r="BR345" s="25"/>
      <c r="BS345" s="25"/>
      <c r="BT345" s="25"/>
      <c r="BU345" s="25"/>
      <c r="BV345" s="25"/>
      <c r="BW345" s="25"/>
      <c r="BX345" s="25"/>
      <c r="BY345" s="25"/>
      <c r="BZ345" s="25"/>
      <c r="CA345" s="25"/>
      <c r="CB345" s="25"/>
      <c r="CC345" s="25"/>
      <c r="CD345" s="25"/>
      <c r="CE345" s="25"/>
      <c r="CF345" s="25"/>
      <c r="CG345" s="25"/>
      <c r="CH345" s="25"/>
      <c r="CI345" s="25"/>
      <c r="CJ345" s="25"/>
      <c r="CK345" s="25"/>
      <c r="CL345" s="25"/>
      <c r="CM345" s="25"/>
      <c r="CN345" s="25"/>
      <c r="CO345" s="25"/>
      <c r="CP345" s="25"/>
      <c r="CQ345" s="25"/>
      <c r="CR345" s="25"/>
      <c r="CS345" s="25"/>
      <c r="CT345" s="25"/>
      <c r="CU345" s="25"/>
      <c r="CV345" s="25"/>
      <c r="CW345" s="25"/>
      <c r="CX345" s="25"/>
      <c r="CY345" s="25"/>
      <c r="CZ345" s="25"/>
      <c r="DA345" s="25"/>
      <c r="DB345" s="25"/>
      <c r="DC345" s="25"/>
      <c r="DD345" s="25"/>
      <c r="DE345" s="25"/>
      <c r="DF345" s="25"/>
      <c r="DG345" s="25"/>
      <c r="DH345" s="25"/>
      <c r="DI345" s="25"/>
      <c r="DJ345" s="48"/>
    </row>
    <row r="346" spans="14:114" ht="14.25" customHeight="1" x14ac:dyDescent="0.2">
      <c r="N346" s="47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5"/>
      <c r="BH346" s="25"/>
      <c r="BI346" s="25"/>
      <c r="BJ346" s="25"/>
      <c r="BK346" s="25"/>
      <c r="BL346" s="25"/>
      <c r="BM346" s="25"/>
      <c r="BN346" s="25"/>
      <c r="BO346" s="25"/>
      <c r="BP346" s="25"/>
      <c r="BQ346" s="25"/>
      <c r="BR346" s="25"/>
      <c r="BS346" s="25"/>
      <c r="BT346" s="25"/>
      <c r="BU346" s="25"/>
      <c r="BV346" s="25"/>
      <c r="BW346" s="25"/>
      <c r="BX346" s="25"/>
      <c r="BY346" s="25"/>
      <c r="BZ346" s="25"/>
      <c r="CA346" s="25"/>
      <c r="CB346" s="25"/>
      <c r="CC346" s="25"/>
      <c r="CD346" s="25"/>
      <c r="CE346" s="25"/>
      <c r="CF346" s="25"/>
      <c r="CG346" s="25"/>
      <c r="CH346" s="25"/>
      <c r="CI346" s="25"/>
      <c r="CJ346" s="25"/>
      <c r="CK346" s="25"/>
      <c r="CL346" s="25"/>
      <c r="CM346" s="25"/>
      <c r="CN346" s="25"/>
      <c r="CO346" s="25"/>
      <c r="CP346" s="25"/>
      <c r="CQ346" s="25"/>
      <c r="CR346" s="25"/>
      <c r="CS346" s="25"/>
      <c r="CT346" s="25"/>
      <c r="CU346" s="25"/>
      <c r="CV346" s="25"/>
      <c r="CW346" s="25"/>
      <c r="CX346" s="25"/>
      <c r="CY346" s="25"/>
      <c r="CZ346" s="25"/>
      <c r="DA346" s="25"/>
      <c r="DB346" s="25"/>
      <c r="DC346" s="25"/>
      <c r="DD346" s="25"/>
      <c r="DE346" s="25"/>
      <c r="DF346" s="25"/>
      <c r="DG346" s="25"/>
      <c r="DH346" s="25"/>
      <c r="DI346" s="25"/>
      <c r="DJ346" s="48"/>
    </row>
    <row r="347" spans="14:114" ht="14.25" customHeight="1" x14ac:dyDescent="0.2">
      <c r="N347" s="47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5"/>
      <c r="BH347" s="25"/>
      <c r="BI347" s="25"/>
      <c r="BJ347" s="25"/>
      <c r="BK347" s="25"/>
      <c r="BL347" s="25"/>
      <c r="BM347" s="25"/>
      <c r="BN347" s="25"/>
      <c r="BO347" s="25"/>
      <c r="BP347" s="25"/>
      <c r="BQ347" s="25"/>
      <c r="BR347" s="25"/>
      <c r="BS347" s="25"/>
      <c r="BT347" s="25"/>
      <c r="BU347" s="25"/>
      <c r="BV347" s="25"/>
      <c r="BW347" s="25"/>
      <c r="BX347" s="25"/>
      <c r="BY347" s="25"/>
      <c r="BZ347" s="25"/>
      <c r="CA347" s="25"/>
      <c r="CB347" s="25"/>
      <c r="CC347" s="25"/>
      <c r="CD347" s="25"/>
      <c r="CE347" s="25"/>
      <c r="CF347" s="25"/>
      <c r="CG347" s="25"/>
      <c r="CH347" s="25"/>
      <c r="CI347" s="25"/>
      <c r="CJ347" s="25"/>
      <c r="CK347" s="25"/>
      <c r="CL347" s="25"/>
      <c r="CM347" s="25"/>
      <c r="CN347" s="25"/>
      <c r="CO347" s="25"/>
      <c r="CP347" s="25"/>
      <c r="CQ347" s="25"/>
      <c r="CR347" s="25"/>
      <c r="CS347" s="25"/>
      <c r="CT347" s="25"/>
      <c r="CU347" s="25"/>
      <c r="CV347" s="25"/>
      <c r="CW347" s="25"/>
      <c r="CX347" s="25"/>
      <c r="CY347" s="25"/>
      <c r="CZ347" s="25"/>
      <c r="DA347" s="25"/>
      <c r="DB347" s="25"/>
      <c r="DC347" s="25"/>
      <c r="DD347" s="25"/>
      <c r="DE347" s="25"/>
      <c r="DF347" s="25"/>
      <c r="DG347" s="25"/>
      <c r="DH347" s="25"/>
      <c r="DI347" s="25"/>
      <c r="DJ347" s="48"/>
    </row>
    <row r="348" spans="14:114" ht="14.25" customHeight="1" x14ac:dyDescent="0.2">
      <c r="N348" s="47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5"/>
      <c r="BH348" s="25"/>
      <c r="BI348" s="25"/>
      <c r="BJ348" s="25"/>
      <c r="BK348" s="25"/>
      <c r="BL348" s="25"/>
      <c r="BM348" s="25"/>
      <c r="BN348" s="25"/>
      <c r="BO348" s="25"/>
      <c r="BP348" s="25"/>
      <c r="BQ348" s="25"/>
      <c r="BR348" s="25"/>
      <c r="BS348" s="25"/>
      <c r="BT348" s="25"/>
      <c r="BU348" s="25"/>
      <c r="BV348" s="25"/>
      <c r="BW348" s="25"/>
      <c r="BX348" s="25"/>
      <c r="BY348" s="25"/>
      <c r="BZ348" s="25"/>
      <c r="CA348" s="25"/>
      <c r="CB348" s="25"/>
      <c r="CC348" s="25"/>
      <c r="CD348" s="25"/>
      <c r="CE348" s="25"/>
      <c r="CF348" s="25"/>
      <c r="CG348" s="25"/>
      <c r="CH348" s="25"/>
      <c r="CI348" s="25"/>
      <c r="CJ348" s="25"/>
      <c r="CK348" s="25"/>
      <c r="CL348" s="25"/>
      <c r="CM348" s="25"/>
      <c r="CN348" s="25"/>
      <c r="CO348" s="25"/>
      <c r="CP348" s="25"/>
      <c r="CQ348" s="25"/>
      <c r="CR348" s="25"/>
      <c r="CS348" s="25"/>
      <c r="CT348" s="25"/>
      <c r="CU348" s="25"/>
      <c r="CV348" s="25"/>
      <c r="CW348" s="25"/>
      <c r="CX348" s="25"/>
      <c r="CY348" s="25"/>
      <c r="CZ348" s="25"/>
      <c r="DA348" s="25"/>
      <c r="DB348" s="25"/>
      <c r="DC348" s="25"/>
      <c r="DD348" s="25"/>
      <c r="DE348" s="25"/>
      <c r="DF348" s="25"/>
      <c r="DG348" s="25"/>
      <c r="DH348" s="25"/>
      <c r="DI348" s="25"/>
      <c r="DJ348" s="48"/>
    </row>
    <row r="349" spans="14:114" ht="14.25" customHeight="1" x14ac:dyDescent="0.2">
      <c r="N349" s="47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5"/>
      <c r="BH349" s="25"/>
      <c r="BI349" s="25"/>
      <c r="BJ349" s="25"/>
      <c r="BK349" s="25"/>
      <c r="BL349" s="25"/>
      <c r="BM349" s="25"/>
      <c r="BN349" s="25"/>
      <c r="BO349" s="25"/>
      <c r="BP349" s="25"/>
      <c r="BQ349" s="25"/>
      <c r="BR349" s="25"/>
      <c r="BS349" s="25"/>
      <c r="BT349" s="25"/>
      <c r="BU349" s="25"/>
      <c r="BV349" s="25"/>
      <c r="BW349" s="25"/>
      <c r="BX349" s="25"/>
      <c r="BY349" s="25"/>
      <c r="BZ349" s="25"/>
      <c r="CA349" s="25"/>
      <c r="CB349" s="25"/>
      <c r="CC349" s="25"/>
      <c r="CD349" s="25"/>
      <c r="CE349" s="25"/>
      <c r="CF349" s="25"/>
      <c r="CG349" s="25"/>
      <c r="CH349" s="25"/>
      <c r="CI349" s="25"/>
      <c r="CJ349" s="25"/>
      <c r="CK349" s="25"/>
      <c r="CL349" s="25"/>
      <c r="CM349" s="25"/>
      <c r="CN349" s="25"/>
      <c r="CO349" s="25"/>
      <c r="CP349" s="25"/>
      <c r="CQ349" s="25"/>
      <c r="CR349" s="25"/>
      <c r="CS349" s="25"/>
      <c r="CT349" s="25"/>
      <c r="CU349" s="25"/>
      <c r="CV349" s="25"/>
      <c r="CW349" s="25"/>
      <c r="CX349" s="25"/>
      <c r="CY349" s="25"/>
      <c r="CZ349" s="25"/>
      <c r="DA349" s="25"/>
      <c r="DB349" s="25"/>
      <c r="DC349" s="25"/>
      <c r="DD349" s="25"/>
      <c r="DE349" s="25"/>
      <c r="DF349" s="25"/>
      <c r="DG349" s="25"/>
      <c r="DH349" s="25"/>
      <c r="DI349" s="25"/>
      <c r="DJ349" s="48"/>
    </row>
    <row r="350" spans="14:114" ht="14.25" customHeight="1" x14ac:dyDescent="0.2">
      <c r="N350" s="47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5"/>
      <c r="BH350" s="25"/>
      <c r="BI350" s="25"/>
      <c r="BJ350" s="25"/>
      <c r="BK350" s="25"/>
      <c r="BL350" s="25"/>
      <c r="BM350" s="25"/>
      <c r="BN350" s="25"/>
      <c r="BO350" s="25"/>
      <c r="BP350" s="25"/>
      <c r="BQ350" s="25"/>
      <c r="BR350" s="25"/>
      <c r="BS350" s="25"/>
      <c r="BT350" s="25"/>
      <c r="BU350" s="25"/>
      <c r="BV350" s="25"/>
      <c r="BW350" s="25"/>
      <c r="BX350" s="25"/>
      <c r="BY350" s="25"/>
      <c r="BZ350" s="25"/>
      <c r="CA350" s="25"/>
      <c r="CB350" s="25"/>
      <c r="CC350" s="25"/>
      <c r="CD350" s="25"/>
      <c r="CE350" s="25"/>
      <c r="CF350" s="25"/>
      <c r="CG350" s="25"/>
      <c r="CH350" s="25"/>
      <c r="CI350" s="25"/>
      <c r="CJ350" s="25"/>
      <c r="CK350" s="25"/>
      <c r="CL350" s="25"/>
      <c r="CM350" s="25"/>
      <c r="CN350" s="25"/>
      <c r="CO350" s="25"/>
      <c r="CP350" s="25"/>
      <c r="CQ350" s="25"/>
      <c r="CR350" s="25"/>
      <c r="CS350" s="25"/>
      <c r="CT350" s="25"/>
      <c r="CU350" s="25"/>
      <c r="CV350" s="25"/>
      <c r="CW350" s="25"/>
      <c r="CX350" s="25"/>
      <c r="CY350" s="25"/>
      <c r="CZ350" s="25"/>
      <c r="DA350" s="25"/>
      <c r="DB350" s="25"/>
      <c r="DC350" s="25"/>
      <c r="DD350" s="25"/>
      <c r="DE350" s="25"/>
      <c r="DF350" s="25"/>
      <c r="DG350" s="25"/>
      <c r="DH350" s="25"/>
      <c r="DI350" s="25"/>
      <c r="DJ350" s="48"/>
    </row>
    <row r="351" spans="14:114" ht="14.25" customHeight="1" x14ac:dyDescent="0.2">
      <c r="N351" s="47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5"/>
      <c r="BH351" s="25"/>
      <c r="BI351" s="25"/>
      <c r="BJ351" s="25"/>
      <c r="BK351" s="25"/>
      <c r="BL351" s="25"/>
      <c r="BM351" s="25"/>
      <c r="BN351" s="25"/>
      <c r="BO351" s="25"/>
      <c r="BP351" s="25"/>
      <c r="BQ351" s="25"/>
      <c r="BR351" s="25"/>
      <c r="BS351" s="25"/>
      <c r="BT351" s="25"/>
      <c r="BU351" s="25"/>
      <c r="BV351" s="25"/>
      <c r="BW351" s="25"/>
      <c r="BX351" s="25"/>
      <c r="BY351" s="25"/>
      <c r="BZ351" s="25"/>
      <c r="CA351" s="25"/>
      <c r="CB351" s="25"/>
      <c r="CC351" s="25"/>
      <c r="CD351" s="25"/>
      <c r="CE351" s="25"/>
      <c r="CF351" s="25"/>
      <c r="CG351" s="25"/>
      <c r="CH351" s="25"/>
      <c r="CI351" s="25"/>
      <c r="CJ351" s="25"/>
      <c r="CK351" s="25"/>
      <c r="CL351" s="25"/>
      <c r="CM351" s="25"/>
      <c r="CN351" s="25"/>
      <c r="CO351" s="25"/>
      <c r="CP351" s="25"/>
      <c r="CQ351" s="25"/>
      <c r="CR351" s="25"/>
      <c r="CS351" s="25"/>
      <c r="CT351" s="25"/>
      <c r="CU351" s="25"/>
      <c r="CV351" s="25"/>
      <c r="CW351" s="25"/>
      <c r="CX351" s="25"/>
      <c r="CY351" s="25"/>
      <c r="CZ351" s="25"/>
      <c r="DA351" s="25"/>
      <c r="DB351" s="25"/>
      <c r="DC351" s="25"/>
      <c r="DD351" s="25"/>
      <c r="DE351" s="25"/>
      <c r="DF351" s="25"/>
      <c r="DG351" s="25"/>
      <c r="DH351" s="25"/>
      <c r="DI351" s="25"/>
      <c r="DJ351" s="48"/>
    </row>
    <row r="352" spans="14:114" ht="14.25" customHeight="1" x14ac:dyDescent="0.2">
      <c r="N352" s="47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5"/>
      <c r="BH352" s="25"/>
      <c r="BI352" s="25"/>
      <c r="BJ352" s="25"/>
      <c r="BK352" s="25"/>
      <c r="BL352" s="25"/>
      <c r="BM352" s="25"/>
      <c r="BN352" s="25"/>
      <c r="BO352" s="25"/>
      <c r="BP352" s="25"/>
      <c r="BQ352" s="25"/>
      <c r="BR352" s="25"/>
      <c r="BS352" s="25"/>
      <c r="BT352" s="25"/>
      <c r="BU352" s="25"/>
      <c r="BV352" s="25"/>
      <c r="BW352" s="25"/>
      <c r="BX352" s="25"/>
      <c r="BY352" s="25"/>
      <c r="BZ352" s="25"/>
      <c r="CA352" s="25"/>
      <c r="CB352" s="25"/>
      <c r="CC352" s="25"/>
      <c r="CD352" s="25"/>
      <c r="CE352" s="25"/>
      <c r="CF352" s="25"/>
      <c r="CG352" s="25"/>
      <c r="CH352" s="25"/>
      <c r="CI352" s="25"/>
      <c r="CJ352" s="25"/>
      <c r="CK352" s="25"/>
      <c r="CL352" s="25"/>
      <c r="CM352" s="25"/>
      <c r="CN352" s="25"/>
      <c r="CO352" s="25"/>
      <c r="CP352" s="25"/>
      <c r="CQ352" s="25"/>
      <c r="CR352" s="25"/>
      <c r="CS352" s="25"/>
      <c r="CT352" s="25"/>
      <c r="CU352" s="25"/>
      <c r="CV352" s="25"/>
      <c r="CW352" s="25"/>
      <c r="CX352" s="25"/>
      <c r="CY352" s="25"/>
      <c r="CZ352" s="25"/>
      <c r="DA352" s="25"/>
      <c r="DB352" s="25"/>
      <c r="DC352" s="25"/>
      <c r="DD352" s="25"/>
      <c r="DE352" s="25"/>
      <c r="DF352" s="25"/>
      <c r="DG352" s="25"/>
      <c r="DH352" s="25"/>
      <c r="DI352" s="25"/>
      <c r="DJ352" s="48"/>
    </row>
    <row r="353" spans="14:114" ht="14.25" customHeight="1" x14ac:dyDescent="0.2">
      <c r="N353" s="47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5"/>
      <c r="BH353" s="25"/>
      <c r="BI353" s="25"/>
      <c r="BJ353" s="25"/>
      <c r="BK353" s="25"/>
      <c r="BL353" s="25"/>
      <c r="BM353" s="25"/>
      <c r="BN353" s="25"/>
      <c r="BO353" s="25"/>
      <c r="BP353" s="25"/>
      <c r="BQ353" s="25"/>
      <c r="BR353" s="25"/>
      <c r="BS353" s="25"/>
      <c r="BT353" s="25"/>
      <c r="BU353" s="25"/>
      <c r="BV353" s="25"/>
      <c r="BW353" s="25"/>
      <c r="BX353" s="25"/>
      <c r="BY353" s="25"/>
      <c r="BZ353" s="25"/>
      <c r="CA353" s="25"/>
      <c r="CB353" s="25"/>
      <c r="CC353" s="25"/>
      <c r="CD353" s="25"/>
      <c r="CE353" s="25"/>
      <c r="CF353" s="25"/>
      <c r="CG353" s="25"/>
      <c r="CH353" s="25"/>
      <c r="CI353" s="25"/>
      <c r="CJ353" s="25"/>
      <c r="CK353" s="25"/>
      <c r="CL353" s="25"/>
      <c r="CM353" s="25"/>
      <c r="CN353" s="25"/>
      <c r="CO353" s="25"/>
      <c r="CP353" s="25"/>
      <c r="CQ353" s="25"/>
      <c r="CR353" s="25"/>
      <c r="CS353" s="25"/>
      <c r="CT353" s="25"/>
      <c r="CU353" s="25"/>
      <c r="CV353" s="25"/>
      <c r="CW353" s="25"/>
      <c r="CX353" s="25"/>
      <c r="CY353" s="25"/>
      <c r="CZ353" s="25"/>
      <c r="DA353" s="25"/>
      <c r="DB353" s="25"/>
      <c r="DC353" s="25"/>
      <c r="DD353" s="25"/>
      <c r="DE353" s="25"/>
      <c r="DF353" s="25"/>
      <c r="DG353" s="25"/>
      <c r="DH353" s="25"/>
      <c r="DI353" s="25"/>
      <c r="DJ353" s="48"/>
    </row>
    <row r="354" spans="14:114" ht="14.25" customHeight="1" x14ac:dyDescent="0.2">
      <c r="N354" s="47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5"/>
      <c r="BH354" s="25"/>
      <c r="BI354" s="25"/>
      <c r="BJ354" s="25"/>
      <c r="BK354" s="25"/>
      <c r="BL354" s="25"/>
      <c r="BM354" s="25"/>
      <c r="BN354" s="25"/>
      <c r="BO354" s="25"/>
      <c r="BP354" s="25"/>
      <c r="BQ354" s="25"/>
      <c r="BR354" s="25"/>
      <c r="BS354" s="25"/>
      <c r="BT354" s="25"/>
      <c r="BU354" s="25"/>
      <c r="BV354" s="25"/>
      <c r="BW354" s="25"/>
      <c r="BX354" s="25"/>
      <c r="BY354" s="25"/>
      <c r="BZ354" s="25"/>
      <c r="CA354" s="25"/>
      <c r="CB354" s="25"/>
      <c r="CC354" s="25"/>
      <c r="CD354" s="25"/>
      <c r="CE354" s="25"/>
      <c r="CF354" s="25"/>
      <c r="CG354" s="25"/>
      <c r="CH354" s="25"/>
      <c r="CI354" s="25"/>
      <c r="CJ354" s="25"/>
      <c r="CK354" s="25"/>
      <c r="CL354" s="25"/>
      <c r="CM354" s="25"/>
      <c r="CN354" s="25"/>
      <c r="CO354" s="25"/>
      <c r="CP354" s="25"/>
      <c r="CQ354" s="25"/>
      <c r="CR354" s="25"/>
      <c r="CS354" s="25"/>
      <c r="CT354" s="25"/>
      <c r="CU354" s="25"/>
      <c r="CV354" s="25"/>
      <c r="CW354" s="25"/>
      <c r="CX354" s="25"/>
      <c r="CY354" s="25"/>
      <c r="CZ354" s="25"/>
      <c r="DA354" s="25"/>
      <c r="DB354" s="25"/>
      <c r="DC354" s="25"/>
      <c r="DD354" s="25"/>
      <c r="DE354" s="25"/>
      <c r="DF354" s="25"/>
      <c r="DG354" s="25"/>
      <c r="DH354" s="25"/>
      <c r="DI354" s="25"/>
      <c r="DJ354" s="48"/>
    </row>
    <row r="355" spans="14:114" ht="14.25" customHeight="1" x14ac:dyDescent="0.2">
      <c r="N355" s="47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5"/>
      <c r="BH355" s="25"/>
      <c r="BI355" s="25"/>
      <c r="BJ355" s="25"/>
      <c r="BK355" s="25"/>
      <c r="BL355" s="25"/>
      <c r="BM355" s="25"/>
      <c r="BN355" s="25"/>
      <c r="BO355" s="25"/>
      <c r="BP355" s="25"/>
      <c r="BQ355" s="25"/>
      <c r="BR355" s="25"/>
      <c r="BS355" s="25"/>
      <c r="BT355" s="25"/>
      <c r="BU355" s="25"/>
      <c r="BV355" s="25"/>
      <c r="BW355" s="25"/>
      <c r="BX355" s="25"/>
      <c r="BY355" s="25"/>
      <c r="BZ355" s="25"/>
      <c r="CA355" s="25"/>
      <c r="CB355" s="25"/>
      <c r="CC355" s="25"/>
      <c r="CD355" s="25"/>
      <c r="CE355" s="25"/>
      <c r="CF355" s="25"/>
      <c r="CG355" s="25"/>
      <c r="CH355" s="25"/>
      <c r="CI355" s="25"/>
      <c r="CJ355" s="25"/>
      <c r="CK355" s="25"/>
      <c r="CL355" s="25"/>
      <c r="CM355" s="25"/>
      <c r="CN355" s="25"/>
      <c r="CO355" s="25"/>
      <c r="CP355" s="25"/>
      <c r="CQ355" s="25"/>
      <c r="CR355" s="25"/>
      <c r="CS355" s="25"/>
      <c r="CT355" s="25"/>
      <c r="CU355" s="25"/>
      <c r="CV355" s="25"/>
      <c r="CW355" s="25"/>
      <c r="CX355" s="25"/>
      <c r="CY355" s="25"/>
      <c r="CZ355" s="25"/>
      <c r="DA355" s="25"/>
      <c r="DB355" s="25"/>
      <c r="DC355" s="25"/>
      <c r="DD355" s="25"/>
      <c r="DE355" s="25"/>
      <c r="DF355" s="25"/>
      <c r="DG355" s="25"/>
      <c r="DH355" s="25"/>
      <c r="DI355" s="25"/>
      <c r="DJ355" s="48"/>
    </row>
    <row r="356" spans="14:114" ht="14.25" customHeight="1" x14ac:dyDescent="0.2">
      <c r="N356" s="47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5"/>
      <c r="BH356" s="25"/>
      <c r="BI356" s="25"/>
      <c r="BJ356" s="25"/>
      <c r="BK356" s="25"/>
      <c r="BL356" s="25"/>
      <c r="BM356" s="25"/>
      <c r="BN356" s="25"/>
      <c r="BO356" s="25"/>
      <c r="BP356" s="25"/>
      <c r="BQ356" s="25"/>
      <c r="BR356" s="25"/>
      <c r="BS356" s="25"/>
      <c r="BT356" s="25"/>
      <c r="BU356" s="25"/>
      <c r="BV356" s="25"/>
      <c r="BW356" s="25"/>
      <c r="BX356" s="25"/>
      <c r="BY356" s="25"/>
      <c r="BZ356" s="25"/>
      <c r="CA356" s="25"/>
      <c r="CB356" s="25"/>
      <c r="CC356" s="25"/>
      <c r="CD356" s="25"/>
      <c r="CE356" s="25"/>
      <c r="CF356" s="25"/>
      <c r="CG356" s="25"/>
      <c r="CH356" s="25"/>
      <c r="CI356" s="25"/>
      <c r="CJ356" s="25"/>
      <c r="CK356" s="25"/>
      <c r="CL356" s="25"/>
      <c r="CM356" s="25"/>
      <c r="CN356" s="25"/>
      <c r="CO356" s="25"/>
      <c r="CP356" s="25"/>
      <c r="CQ356" s="25"/>
      <c r="CR356" s="25"/>
      <c r="CS356" s="25"/>
      <c r="CT356" s="25"/>
      <c r="CU356" s="25"/>
      <c r="CV356" s="25"/>
      <c r="CW356" s="25"/>
      <c r="CX356" s="25"/>
      <c r="CY356" s="25"/>
      <c r="CZ356" s="25"/>
      <c r="DA356" s="25"/>
      <c r="DB356" s="25"/>
      <c r="DC356" s="25"/>
      <c r="DD356" s="25"/>
      <c r="DE356" s="25"/>
      <c r="DF356" s="25"/>
      <c r="DG356" s="25"/>
      <c r="DH356" s="25"/>
      <c r="DI356" s="25"/>
      <c r="DJ356" s="48"/>
    </row>
    <row r="357" spans="14:114" ht="14.25" customHeight="1" x14ac:dyDescent="0.2">
      <c r="N357" s="47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5"/>
      <c r="BH357" s="25"/>
      <c r="BI357" s="25"/>
      <c r="BJ357" s="25"/>
      <c r="BK357" s="25"/>
      <c r="BL357" s="25"/>
      <c r="BM357" s="25"/>
      <c r="BN357" s="25"/>
      <c r="BO357" s="25"/>
      <c r="BP357" s="25"/>
      <c r="BQ357" s="25"/>
      <c r="BR357" s="25"/>
      <c r="BS357" s="25"/>
      <c r="BT357" s="25"/>
      <c r="BU357" s="25"/>
      <c r="BV357" s="25"/>
      <c r="BW357" s="25"/>
      <c r="BX357" s="25"/>
      <c r="BY357" s="25"/>
      <c r="BZ357" s="25"/>
      <c r="CA357" s="25"/>
      <c r="CB357" s="25"/>
      <c r="CC357" s="25"/>
      <c r="CD357" s="25"/>
      <c r="CE357" s="25"/>
      <c r="CF357" s="25"/>
      <c r="CG357" s="25"/>
      <c r="CH357" s="25"/>
      <c r="CI357" s="25"/>
      <c r="CJ357" s="25"/>
      <c r="CK357" s="25"/>
      <c r="CL357" s="25"/>
      <c r="CM357" s="25"/>
      <c r="CN357" s="25"/>
      <c r="CO357" s="25"/>
      <c r="CP357" s="25"/>
      <c r="CQ357" s="25"/>
      <c r="CR357" s="25"/>
      <c r="CS357" s="25"/>
      <c r="CT357" s="25"/>
      <c r="CU357" s="25"/>
      <c r="CV357" s="25"/>
      <c r="CW357" s="25"/>
      <c r="CX357" s="25"/>
      <c r="CY357" s="25"/>
      <c r="CZ357" s="25"/>
      <c r="DA357" s="25"/>
      <c r="DB357" s="25"/>
      <c r="DC357" s="25"/>
      <c r="DD357" s="25"/>
      <c r="DE357" s="25"/>
      <c r="DF357" s="25"/>
      <c r="DG357" s="25"/>
      <c r="DH357" s="25"/>
      <c r="DI357" s="25"/>
      <c r="DJ357" s="48"/>
    </row>
    <row r="358" spans="14:114" ht="14.25" customHeight="1" x14ac:dyDescent="0.2">
      <c r="N358" s="47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  <c r="BE358" s="25"/>
      <c r="BF358" s="25"/>
      <c r="BG358" s="25"/>
      <c r="BH358" s="25"/>
      <c r="BI358" s="25"/>
      <c r="BJ358" s="25"/>
      <c r="BK358" s="25"/>
      <c r="BL358" s="25"/>
      <c r="BM358" s="25"/>
      <c r="BN358" s="25"/>
      <c r="BO358" s="25"/>
      <c r="BP358" s="25"/>
      <c r="BQ358" s="25"/>
      <c r="BR358" s="25"/>
      <c r="BS358" s="25"/>
      <c r="BT358" s="25"/>
      <c r="BU358" s="25"/>
      <c r="BV358" s="25"/>
      <c r="BW358" s="25"/>
      <c r="BX358" s="25"/>
      <c r="BY358" s="25"/>
      <c r="BZ358" s="25"/>
      <c r="CA358" s="25"/>
      <c r="CB358" s="25"/>
      <c r="CC358" s="25"/>
      <c r="CD358" s="25"/>
      <c r="CE358" s="25"/>
      <c r="CF358" s="25"/>
      <c r="CG358" s="25"/>
      <c r="CH358" s="25"/>
      <c r="CI358" s="25"/>
      <c r="CJ358" s="25"/>
      <c r="CK358" s="25"/>
      <c r="CL358" s="25"/>
      <c r="CM358" s="25"/>
      <c r="CN358" s="25"/>
      <c r="CO358" s="25"/>
      <c r="CP358" s="25"/>
      <c r="CQ358" s="25"/>
      <c r="CR358" s="25"/>
      <c r="CS358" s="25"/>
      <c r="CT358" s="25"/>
      <c r="CU358" s="25"/>
      <c r="CV358" s="25"/>
      <c r="CW358" s="25"/>
      <c r="CX358" s="25"/>
      <c r="CY358" s="25"/>
      <c r="CZ358" s="25"/>
      <c r="DA358" s="25"/>
      <c r="DB358" s="25"/>
      <c r="DC358" s="25"/>
      <c r="DD358" s="25"/>
      <c r="DE358" s="25"/>
      <c r="DF358" s="25"/>
      <c r="DG358" s="25"/>
      <c r="DH358" s="25"/>
      <c r="DI358" s="25"/>
      <c r="DJ358" s="48"/>
    </row>
    <row r="359" spans="14:114" ht="14.25" customHeight="1" x14ac:dyDescent="0.2">
      <c r="N359" s="47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5"/>
      <c r="BH359" s="25"/>
      <c r="BI359" s="25"/>
      <c r="BJ359" s="25"/>
      <c r="BK359" s="25"/>
      <c r="BL359" s="25"/>
      <c r="BM359" s="25"/>
      <c r="BN359" s="25"/>
      <c r="BO359" s="25"/>
      <c r="BP359" s="25"/>
      <c r="BQ359" s="25"/>
      <c r="BR359" s="25"/>
      <c r="BS359" s="25"/>
      <c r="BT359" s="25"/>
      <c r="BU359" s="25"/>
      <c r="BV359" s="25"/>
      <c r="BW359" s="25"/>
      <c r="BX359" s="25"/>
      <c r="BY359" s="25"/>
      <c r="BZ359" s="25"/>
      <c r="CA359" s="25"/>
      <c r="CB359" s="25"/>
      <c r="CC359" s="25"/>
      <c r="CD359" s="25"/>
      <c r="CE359" s="25"/>
      <c r="CF359" s="25"/>
      <c r="CG359" s="25"/>
      <c r="CH359" s="25"/>
      <c r="CI359" s="25"/>
      <c r="CJ359" s="25"/>
      <c r="CK359" s="25"/>
      <c r="CL359" s="25"/>
      <c r="CM359" s="25"/>
      <c r="CN359" s="25"/>
      <c r="CO359" s="25"/>
      <c r="CP359" s="25"/>
      <c r="CQ359" s="25"/>
      <c r="CR359" s="25"/>
      <c r="CS359" s="25"/>
      <c r="CT359" s="25"/>
      <c r="CU359" s="25"/>
      <c r="CV359" s="25"/>
      <c r="CW359" s="25"/>
      <c r="CX359" s="25"/>
      <c r="CY359" s="25"/>
      <c r="CZ359" s="25"/>
      <c r="DA359" s="25"/>
      <c r="DB359" s="25"/>
      <c r="DC359" s="25"/>
      <c r="DD359" s="25"/>
      <c r="DE359" s="25"/>
      <c r="DF359" s="25"/>
      <c r="DG359" s="25"/>
      <c r="DH359" s="25"/>
      <c r="DI359" s="25"/>
      <c r="DJ359" s="48"/>
    </row>
    <row r="360" spans="14:114" ht="14.25" customHeight="1" x14ac:dyDescent="0.2">
      <c r="N360" s="47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5"/>
      <c r="BH360" s="25"/>
      <c r="BI360" s="25"/>
      <c r="BJ360" s="25"/>
      <c r="BK360" s="25"/>
      <c r="BL360" s="25"/>
      <c r="BM360" s="25"/>
      <c r="BN360" s="25"/>
      <c r="BO360" s="25"/>
      <c r="BP360" s="25"/>
      <c r="BQ360" s="25"/>
      <c r="BR360" s="25"/>
      <c r="BS360" s="25"/>
      <c r="BT360" s="25"/>
      <c r="BU360" s="25"/>
      <c r="BV360" s="25"/>
      <c r="BW360" s="25"/>
      <c r="BX360" s="25"/>
      <c r="BY360" s="25"/>
      <c r="BZ360" s="25"/>
      <c r="CA360" s="25"/>
      <c r="CB360" s="25"/>
      <c r="CC360" s="25"/>
      <c r="CD360" s="25"/>
      <c r="CE360" s="25"/>
      <c r="CF360" s="25"/>
      <c r="CG360" s="25"/>
      <c r="CH360" s="25"/>
      <c r="CI360" s="25"/>
      <c r="CJ360" s="25"/>
      <c r="CK360" s="25"/>
      <c r="CL360" s="25"/>
      <c r="CM360" s="25"/>
      <c r="CN360" s="25"/>
      <c r="CO360" s="25"/>
      <c r="CP360" s="25"/>
      <c r="CQ360" s="25"/>
      <c r="CR360" s="25"/>
      <c r="CS360" s="25"/>
      <c r="CT360" s="25"/>
      <c r="CU360" s="25"/>
      <c r="CV360" s="25"/>
      <c r="CW360" s="25"/>
      <c r="CX360" s="25"/>
      <c r="CY360" s="25"/>
      <c r="CZ360" s="25"/>
      <c r="DA360" s="25"/>
      <c r="DB360" s="25"/>
      <c r="DC360" s="25"/>
      <c r="DD360" s="25"/>
      <c r="DE360" s="25"/>
      <c r="DF360" s="25"/>
      <c r="DG360" s="25"/>
      <c r="DH360" s="25"/>
      <c r="DI360" s="25"/>
      <c r="DJ360" s="48"/>
    </row>
    <row r="361" spans="14:114" ht="14.25" customHeight="1" x14ac:dyDescent="0.2">
      <c r="N361" s="47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5"/>
      <c r="BH361" s="25"/>
      <c r="BI361" s="25"/>
      <c r="BJ361" s="25"/>
      <c r="BK361" s="25"/>
      <c r="BL361" s="25"/>
      <c r="BM361" s="25"/>
      <c r="BN361" s="25"/>
      <c r="BO361" s="25"/>
      <c r="BP361" s="25"/>
      <c r="BQ361" s="25"/>
      <c r="BR361" s="25"/>
      <c r="BS361" s="25"/>
      <c r="BT361" s="25"/>
      <c r="BU361" s="25"/>
      <c r="BV361" s="25"/>
      <c r="BW361" s="25"/>
      <c r="BX361" s="25"/>
      <c r="BY361" s="25"/>
      <c r="BZ361" s="25"/>
      <c r="CA361" s="25"/>
      <c r="CB361" s="25"/>
      <c r="CC361" s="25"/>
      <c r="CD361" s="25"/>
      <c r="CE361" s="25"/>
      <c r="CF361" s="25"/>
      <c r="CG361" s="25"/>
      <c r="CH361" s="25"/>
      <c r="CI361" s="25"/>
      <c r="CJ361" s="25"/>
      <c r="CK361" s="25"/>
      <c r="CL361" s="25"/>
      <c r="CM361" s="25"/>
      <c r="CN361" s="25"/>
      <c r="CO361" s="25"/>
      <c r="CP361" s="25"/>
      <c r="CQ361" s="25"/>
      <c r="CR361" s="25"/>
      <c r="CS361" s="25"/>
      <c r="CT361" s="25"/>
      <c r="CU361" s="25"/>
      <c r="CV361" s="25"/>
      <c r="CW361" s="25"/>
      <c r="CX361" s="25"/>
      <c r="CY361" s="25"/>
      <c r="CZ361" s="25"/>
      <c r="DA361" s="25"/>
      <c r="DB361" s="25"/>
      <c r="DC361" s="25"/>
      <c r="DD361" s="25"/>
      <c r="DE361" s="25"/>
      <c r="DF361" s="25"/>
      <c r="DG361" s="25"/>
      <c r="DH361" s="25"/>
      <c r="DI361" s="25"/>
      <c r="DJ361" s="48"/>
    </row>
    <row r="362" spans="14:114" ht="14.25" customHeight="1" x14ac:dyDescent="0.2">
      <c r="N362" s="47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5"/>
      <c r="BH362" s="25"/>
      <c r="BI362" s="25"/>
      <c r="BJ362" s="25"/>
      <c r="BK362" s="25"/>
      <c r="BL362" s="25"/>
      <c r="BM362" s="25"/>
      <c r="BN362" s="25"/>
      <c r="BO362" s="25"/>
      <c r="BP362" s="25"/>
      <c r="BQ362" s="25"/>
      <c r="BR362" s="25"/>
      <c r="BS362" s="25"/>
      <c r="BT362" s="25"/>
      <c r="BU362" s="25"/>
      <c r="BV362" s="25"/>
      <c r="BW362" s="25"/>
      <c r="BX362" s="25"/>
      <c r="BY362" s="25"/>
      <c r="BZ362" s="25"/>
      <c r="CA362" s="25"/>
      <c r="CB362" s="25"/>
      <c r="CC362" s="25"/>
      <c r="CD362" s="25"/>
      <c r="CE362" s="25"/>
      <c r="CF362" s="25"/>
      <c r="CG362" s="25"/>
      <c r="CH362" s="25"/>
      <c r="CI362" s="25"/>
      <c r="CJ362" s="25"/>
      <c r="CK362" s="25"/>
      <c r="CL362" s="25"/>
      <c r="CM362" s="25"/>
      <c r="CN362" s="25"/>
      <c r="CO362" s="25"/>
      <c r="CP362" s="25"/>
      <c r="CQ362" s="25"/>
      <c r="CR362" s="25"/>
      <c r="CS362" s="25"/>
      <c r="CT362" s="25"/>
      <c r="CU362" s="25"/>
      <c r="CV362" s="25"/>
      <c r="CW362" s="25"/>
      <c r="CX362" s="25"/>
      <c r="CY362" s="25"/>
      <c r="CZ362" s="25"/>
      <c r="DA362" s="25"/>
      <c r="DB362" s="25"/>
      <c r="DC362" s="25"/>
      <c r="DD362" s="25"/>
      <c r="DE362" s="25"/>
      <c r="DF362" s="25"/>
      <c r="DG362" s="25"/>
      <c r="DH362" s="25"/>
      <c r="DI362" s="25"/>
      <c r="DJ362" s="48"/>
    </row>
    <row r="363" spans="14:114" ht="14.25" customHeight="1" x14ac:dyDescent="0.2">
      <c r="N363" s="47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5"/>
      <c r="BH363" s="25"/>
      <c r="BI363" s="25"/>
      <c r="BJ363" s="25"/>
      <c r="BK363" s="25"/>
      <c r="BL363" s="25"/>
      <c r="BM363" s="25"/>
      <c r="BN363" s="25"/>
      <c r="BO363" s="25"/>
      <c r="BP363" s="25"/>
      <c r="BQ363" s="25"/>
      <c r="BR363" s="25"/>
      <c r="BS363" s="25"/>
      <c r="BT363" s="25"/>
      <c r="BU363" s="25"/>
      <c r="BV363" s="25"/>
      <c r="BW363" s="25"/>
      <c r="BX363" s="25"/>
      <c r="BY363" s="25"/>
      <c r="BZ363" s="25"/>
      <c r="CA363" s="25"/>
      <c r="CB363" s="25"/>
      <c r="CC363" s="25"/>
      <c r="CD363" s="25"/>
      <c r="CE363" s="25"/>
      <c r="CF363" s="25"/>
      <c r="CG363" s="25"/>
      <c r="CH363" s="25"/>
      <c r="CI363" s="25"/>
      <c r="CJ363" s="25"/>
      <c r="CK363" s="25"/>
      <c r="CL363" s="25"/>
      <c r="CM363" s="25"/>
      <c r="CN363" s="25"/>
      <c r="CO363" s="25"/>
      <c r="CP363" s="25"/>
      <c r="CQ363" s="25"/>
      <c r="CR363" s="25"/>
      <c r="CS363" s="25"/>
      <c r="CT363" s="25"/>
      <c r="CU363" s="25"/>
      <c r="CV363" s="25"/>
      <c r="CW363" s="25"/>
      <c r="CX363" s="25"/>
      <c r="CY363" s="25"/>
      <c r="CZ363" s="25"/>
      <c r="DA363" s="25"/>
      <c r="DB363" s="25"/>
      <c r="DC363" s="25"/>
      <c r="DD363" s="25"/>
      <c r="DE363" s="25"/>
      <c r="DF363" s="25"/>
      <c r="DG363" s="25"/>
      <c r="DH363" s="25"/>
      <c r="DI363" s="25"/>
      <c r="DJ363" s="48"/>
    </row>
    <row r="364" spans="14:114" ht="14.25" customHeight="1" x14ac:dyDescent="0.2">
      <c r="N364" s="47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5"/>
      <c r="BH364" s="25"/>
      <c r="BI364" s="25"/>
      <c r="BJ364" s="25"/>
      <c r="BK364" s="25"/>
      <c r="BL364" s="25"/>
      <c r="BM364" s="25"/>
      <c r="BN364" s="25"/>
      <c r="BO364" s="25"/>
      <c r="BP364" s="25"/>
      <c r="BQ364" s="25"/>
      <c r="BR364" s="25"/>
      <c r="BS364" s="25"/>
      <c r="BT364" s="25"/>
      <c r="BU364" s="25"/>
      <c r="BV364" s="25"/>
      <c r="BW364" s="25"/>
      <c r="BX364" s="25"/>
      <c r="BY364" s="25"/>
      <c r="BZ364" s="25"/>
      <c r="CA364" s="25"/>
      <c r="CB364" s="25"/>
      <c r="CC364" s="25"/>
      <c r="CD364" s="25"/>
      <c r="CE364" s="25"/>
      <c r="CF364" s="25"/>
      <c r="CG364" s="25"/>
      <c r="CH364" s="25"/>
      <c r="CI364" s="25"/>
      <c r="CJ364" s="25"/>
      <c r="CK364" s="25"/>
      <c r="CL364" s="25"/>
      <c r="CM364" s="25"/>
      <c r="CN364" s="25"/>
      <c r="CO364" s="25"/>
      <c r="CP364" s="25"/>
      <c r="CQ364" s="25"/>
      <c r="CR364" s="25"/>
      <c r="CS364" s="25"/>
      <c r="CT364" s="25"/>
      <c r="CU364" s="25"/>
      <c r="CV364" s="25"/>
      <c r="CW364" s="25"/>
      <c r="CX364" s="25"/>
      <c r="CY364" s="25"/>
      <c r="CZ364" s="25"/>
      <c r="DA364" s="25"/>
      <c r="DB364" s="25"/>
      <c r="DC364" s="25"/>
      <c r="DD364" s="25"/>
      <c r="DE364" s="25"/>
      <c r="DF364" s="25"/>
      <c r="DG364" s="25"/>
      <c r="DH364" s="25"/>
      <c r="DI364" s="25"/>
      <c r="DJ364" s="48"/>
    </row>
    <row r="365" spans="14:114" ht="14.25" customHeight="1" x14ac:dyDescent="0.2">
      <c r="N365" s="47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5"/>
      <c r="BH365" s="25"/>
      <c r="BI365" s="25"/>
      <c r="BJ365" s="25"/>
      <c r="BK365" s="25"/>
      <c r="BL365" s="25"/>
      <c r="BM365" s="25"/>
      <c r="BN365" s="25"/>
      <c r="BO365" s="25"/>
      <c r="BP365" s="25"/>
      <c r="BQ365" s="25"/>
      <c r="BR365" s="25"/>
      <c r="BS365" s="25"/>
      <c r="BT365" s="25"/>
      <c r="BU365" s="25"/>
      <c r="BV365" s="25"/>
      <c r="BW365" s="25"/>
      <c r="BX365" s="25"/>
      <c r="BY365" s="25"/>
      <c r="BZ365" s="25"/>
      <c r="CA365" s="25"/>
      <c r="CB365" s="25"/>
      <c r="CC365" s="25"/>
      <c r="CD365" s="25"/>
      <c r="CE365" s="25"/>
      <c r="CF365" s="25"/>
      <c r="CG365" s="25"/>
      <c r="CH365" s="25"/>
      <c r="CI365" s="25"/>
      <c r="CJ365" s="25"/>
      <c r="CK365" s="25"/>
      <c r="CL365" s="25"/>
      <c r="CM365" s="25"/>
      <c r="CN365" s="25"/>
      <c r="CO365" s="25"/>
      <c r="CP365" s="25"/>
      <c r="CQ365" s="25"/>
      <c r="CR365" s="25"/>
      <c r="CS365" s="25"/>
      <c r="CT365" s="25"/>
      <c r="CU365" s="25"/>
      <c r="CV365" s="25"/>
      <c r="CW365" s="25"/>
      <c r="CX365" s="25"/>
      <c r="CY365" s="25"/>
      <c r="CZ365" s="25"/>
      <c r="DA365" s="25"/>
      <c r="DB365" s="25"/>
      <c r="DC365" s="25"/>
      <c r="DD365" s="25"/>
      <c r="DE365" s="25"/>
      <c r="DF365" s="25"/>
      <c r="DG365" s="25"/>
      <c r="DH365" s="25"/>
      <c r="DI365" s="25"/>
      <c r="DJ365" s="48"/>
    </row>
    <row r="366" spans="14:114" ht="14.25" customHeight="1" x14ac:dyDescent="0.2">
      <c r="N366" s="47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5"/>
      <c r="BH366" s="25"/>
      <c r="BI366" s="25"/>
      <c r="BJ366" s="25"/>
      <c r="BK366" s="25"/>
      <c r="BL366" s="25"/>
      <c r="BM366" s="25"/>
      <c r="BN366" s="25"/>
      <c r="BO366" s="25"/>
      <c r="BP366" s="25"/>
      <c r="BQ366" s="25"/>
      <c r="BR366" s="25"/>
      <c r="BS366" s="25"/>
      <c r="BT366" s="25"/>
      <c r="BU366" s="25"/>
      <c r="BV366" s="25"/>
      <c r="BW366" s="25"/>
      <c r="BX366" s="25"/>
      <c r="BY366" s="25"/>
      <c r="BZ366" s="25"/>
      <c r="CA366" s="25"/>
      <c r="CB366" s="25"/>
      <c r="CC366" s="25"/>
      <c r="CD366" s="25"/>
      <c r="CE366" s="25"/>
      <c r="CF366" s="25"/>
      <c r="CG366" s="25"/>
      <c r="CH366" s="25"/>
      <c r="CI366" s="25"/>
      <c r="CJ366" s="25"/>
      <c r="CK366" s="25"/>
      <c r="CL366" s="25"/>
      <c r="CM366" s="25"/>
      <c r="CN366" s="25"/>
      <c r="CO366" s="25"/>
      <c r="CP366" s="25"/>
      <c r="CQ366" s="25"/>
      <c r="CR366" s="25"/>
      <c r="CS366" s="25"/>
      <c r="CT366" s="25"/>
      <c r="CU366" s="25"/>
      <c r="CV366" s="25"/>
      <c r="CW366" s="25"/>
      <c r="CX366" s="25"/>
      <c r="CY366" s="25"/>
      <c r="CZ366" s="25"/>
      <c r="DA366" s="25"/>
      <c r="DB366" s="25"/>
      <c r="DC366" s="25"/>
      <c r="DD366" s="25"/>
      <c r="DE366" s="25"/>
      <c r="DF366" s="25"/>
      <c r="DG366" s="25"/>
      <c r="DH366" s="25"/>
      <c r="DI366" s="25"/>
      <c r="DJ366" s="48"/>
    </row>
    <row r="367" spans="14:114" ht="14.25" customHeight="1" x14ac:dyDescent="0.2">
      <c r="N367" s="47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5"/>
      <c r="BH367" s="25"/>
      <c r="BI367" s="25"/>
      <c r="BJ367" s="25"/>
      <c r="BK367" s="25"/>
      <c r="BL367" s="25"/>
      <c r="BM367" s="25"/>
      <c r="BN367" s="25"/>
      <c r="BO367" s="25"/>
      <c r="BP367" s="25"/>
      <c r="BQ367" s="25"/>
      <c r="BR367" s="25"/>
      <c r="BS367" s="25"/>
      <c r="BT367" s="25"/>
      <c r="BU367" s="25"/>
      <c r="BV367" s="25"/>
      <c r="BW367" s="25"/>
      <c r="BX367" s="25"/>
      <c r="BY367" s="25"/>
      <c r="BZ367" s="25"/>
      <c r="CA367" s="25"/>
      <c r="CB367" s="25"/>
      <c r="CC367" s="25"/>
      <c r="CD367" s="25"/>
      <c r="CE367" s="25"/>
      <c r="CF367" s="25"/>
      <c r="CG367" s="25"/>
      <c r="CH367" s="25"/>
      <c r="CI367" s="25"/>
      <c r="CJ367" s="25"/>
      <c r="CK367" s="25"/>
      <c r="CL367" s="25"/>
      <c r="CM367" s="25"/>
      <c r="CN367" s="25"/>
      <c r="CO367" s="25"/>
      <c r="CP367" s="25"/>
      <c r="CQ367" s="25"/>
      <c r="CR367" s="25"/>
      <c r="CS367" s="25"/>
      <c r="CT367" s="25"/>
      <c r="CU367" s="25"/>
      <c r="CV367" s="25"/>
      <c r="CW367" s="25"/>
      <c r="CX367" s="25"/>
      <c r="CY367" s="25"/>
      <c r="CZ367" s="25"/>
      <c r="DA367" s="25"/>
      <c r="DB367" s="25"/>
      <c r="DC367" s="25"/>
      <c r="DD367" s="25"/>
      <c r="DE367" s="25"/>
      <c r="DF367" s="25"/>
      <c r="DG367" s="25"/>
      <c r="DH367" s="25"/>
      <c r="DI367" s="25"/>
      <c r="DJ367" s="48"/>
    </row>
    <row r="368" spans="14:114" ht="14.25" customHeight="1" x14ac:dyDescent="0.2">
      <c r="N368" s="47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5"/>
      <c r="BH368" s="25"/>
      <c r="BI368" s="25"/>
      <c r="BJ368" s="25"/>
      <c r="BK368" s="25"/>
      <c r="BL368" s="25"/>
      <c r="BM368" s="25"/>
      <c r="BN368" s="25"/>
      <c r="BO368" s="25"/>
      <c r="BP368" s="25"/>
      <c r="BQ368" s="25"/>
      <c r="BR368" s="25"/>
      <c r="BS368" s="25"/>
      <c r="BT368" s="25"/>
      <c r="BU368" s="25"/>
      <c r="BV368" s="25"/>
      <c r="BW368" s="25"/>
      <c r="BX368" s="25"/>
      <c r="BY368" s="25"/>
      <c r="BZ368" s="25"/>
      <c r="CA368" s="25"/>
      <c r="CB368" s="25"/>
      <c r="CC368" s="25"/>
      <c r="CD368" s="25"/>
      <c r="CE368" s="25"/>
      <c r="CF368" s="25"/>
      <c r="CG368" s="25"/>
      <c r="CH368" s="25"/>
      <c r="CI368" s="25"/>
      <c r="CJ368" s="25"/>
      <c r="CK368" s="25"/>
      <c r="CL368" s="25"/>
      <c r="CM368" s="25"/>
      <c r="CN368" s="25"/>
      <c r="CO368" s="25"/>
      <c r="CP368" s="25"/>
      <c r="CQ368" s="25"/>
      <c r="CR368" s="25"/>
      <c r="CS368" s="25"/>
      <c r="CT368" s="25"/>
      <c r="CU368" s="25"/>
      <c r="CV368" s="25"/>
      <c r="CW368" s="25"/>
      <c r="CX368" s="25"/>
      <c r="CY368" s="25"/>
      <c r="CZ368" s="25"/>
      <c r="DA368" s="25"/>
      <c r="DB368" s="25"/>
      <c r="DC368" s="25"/>
      <c r="DD368" s="25"/>
      <c r="DE368" s="25"/>
      <c r="DF368" s="25"/>
      <c r="DG368" s="25"/>
      <c r="DH368" s="25"/>
      <c r="DI368" s="25"/>
      <c r="DJ368" s="48"/>
    </row>
    <row r="369" spans="14:114" ht="14.25" customHeight="1" x14ac:dyDescent="0.2">
      <c r="N369" s="47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5"/>
      <c r="BH369" s="25"/>
      <c r="BI369" s="25"/>
      <c r="BJ369" s="25"/>
      <c r="BK369" s="25"/>
      <c r="BL369" s="25"/>
      <c r="BM369" s="25"/>
      <c r="BN369" s="25"/>
      <c r="BO369" s="25"/>
      <c r="BP369" s="25"/>
      <c r="BQ369" s="25"/>
      <c r="BR369" s="25"/>
      <c r="BS369" s="25"/>
      <c r="BT369" s="25"/>
      <c r="BU369" s="25"/>
      <c r="BV369" s="25"/>
      <c r="BW369" s="25"/>
      <c r="BX369" s="25"/>
      <c r="BY369" s="25"/>
      <c r="BZ369" s="25"/>
      <c r="CA369" s="25"/>
      <c r="CB369" s="25"/>
      <c r="CC369" s="25"/>
      <c r="CD369" s="25"/>
      <c r="CE369" s="25"/>
      <c r="CF369" s="25"/>
      <c r="CG369" s="25"/>
      <c r="CH369" s="25"/>
      <c r="CI369" s="25"/>
      <c r="CJ369" s="25"/>
      <c r="CK369" s="25"/>
      <c r="CL369" s="25"/>
      <c r="CM369" s="25"/>
      <c r="CN369" s="25"/>
      <c r="CO369" s="25"/>
      <c r="CP369" s="25"/>
      <c r="CQ369" s="25"/>
      <c r="CR369" s="25"/>
      <c r="CS369" s="25"/>
      <c r="CT369" s="25"/>
      <c r="CU369" s="25"/>
      <c r="CV369" s="25"/>
      <c r="CW369" s="25"/>
      <c r="CX369" s="25"/>
      <c r="CY369" s="25"/>
      <c r="CZ369" s="25"/>
      <c r="DA369" s="25"/>
      <c r="DB369" s="25"/>
      <c r="DC369" s="25"/>
      <c r="DD369" s="25"/>
      <c r="DE369" s="25"/>
      <c r="DF369" s="25"/>
      <c r="DG369" s="25"/>
      <c r="DH369" s="25"/>
      <c r="DI369" s="25"/>
      <c r="DJ369" s="48"/>
    </row>
    <row r="370" spans="14:114" ht="14.25" customHeight="1" x14ac:dyDescent="0.2">
      <c r="N370" s="47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5"/>
      <c r="BH370" s="25"/>
      <c r="BI370" s="25"/>
      <c r="BJ370" s="25"/>
      <c r="BK370" s="25"/>
      <c r="BL370" s="25"/>
      <c r="BM370" s="25"/>
      <c r="BN370" s="25"/>
      <c r="BO370" s="25"/>
      <c r="BP370" s="25"/>
      <c r="BQ370" s="25"/>
      <c r="BR370" s="25"/>
      <c r="BS370" s="25"/>
      <c r="BT370" s="25"/>
      <c r="BU370" s="25"/>
      <c r="BV370" s="25"/>
      <c r="BW370" s="25"/>
      <c r="BX370" s="25"/>
      <c r="BY370" s="25"/>
      <c r="BZ370" s="25"/>
      <c r="CA370" s="25"/>
      <c r="CB370" s="25"/>
      <c r="CC370" s="25"/>
      <c r="CD370" s="25"/>
      <c r="CE370" s="25"/>
      <c r="CF370" s="25"/>
      <c r="CG370" s="25"/>
      <c r="CH370" s="25"/>
      <c r="CI370" s="25"/>
      <c r="CJ370" s="25"/>
      <c r="CK370" s="25"/>
      <c r="CL370" s="25"/>
      <c r="CM370" s="25"/>
      <c r="CN370" s="25"/>
      <c r="CO370" s="25"/>
      <c r="CP370" s="25"/>
      <c r="CQ370" s="25"/>
      <c r="CR370" s="25"/>
      <c r="CS370" s="25"/>
      <c r="CT370" s="25"/>
      <c r="CU370" s="25"/>
      <c r="CV370" s="25"/>
      <c r="CW370" s="25"/>
      <c r="CX370" s="25"/>
      <c r="CY370" s="25"/>
      <c r="CZ370" s="25"/>
      <c r="DA370" s="25"/>
      <c r="DB370" s="25"/>
      <c r="DC370" s="25"/>
      <c r="DD370" s="25"/>
      <c r="DE370" s="25"/>
      <c r="DF370" s="25"/>
      <c r="DG370" s="25"/>
      <c r="DH370" s="25"/>
      <c r="DI370" s="25"/>
      <c r="DJ370" s="48"/>
    </row>
    <row r="371" spans="14:114" ht="14.25" customHeight="1" x14ac:dyDescent="0.2">
      <c r="N371" s="47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5"/>
      <c r="BH371" s="25"/>
      <c r="BI371" s="25"/>
      <c r="BJ371" s="25"/>
      <c r="BK371" s="25"/>
      <c r="BL371" s="25"/>
      <c r="BM371" s="25"/>
      <c r="BN371" s="25"/>
      <c r="BO371" s="25"/>
      <c r="BP371" s="25"/>
      <c r="BQ371" s="25"/>
      <c r="BR371" s="25"/>
      <c r="BS371" s="25"/>
      <c r="BT371" s="25"/>
      <c r="BU371" s="25"/>
      <c r="BV371" s="25"/>
      <c r="BW371" s="25"/>
      <c r="BX371" s="25"/>
      <c r="BY371" s="25"/>
      <c r="BZ371" s="25"/>
      <c r="CA371" s="25"/>
      <c r="CB371" s="25"/>
      <c r="CC371" s="25"/>
      <c r="CD371" s="25"/>
      <c r="CE371" s="25"/>
      <c r="CF371" s="25"/>
      <c r="CG371" s="25"/>
      <c r="CH371" s="25"/>
      <c r="CI371" s="25"/>
      <c r="CJ371" s="25"/>
      <c r="CK371" s="25"/>
      <c r="CL371" s="25"/>
      <c r="CM371" s="25"/>
      <c r="CN371" s="25"/>
      <c r="CO371" s="25"/>
      <c r="CP371" s="25"/>
      <c r="CQ371" s="25"/>
      <c r="CR371" s="25"/>
      <c r="CS371" s="25"/>
      <c r="CT371" s="25"/>
      <c r="CU371" s="25"/>
      <c r="CV371" s="25"/>
      <c r="CW371" s="25"/>
      <c r="CX371" s="25"/>
      <c r="CY371" s="25"/>
      <c r="CZ371" s="25"/>
      <c r="DA371" s="25"/>
      <c r="DB371" s="25"/>
      <c r="DC371" s="25"/>
      <c r="DD371" s="25"/>
      <c r="DE371" s="25"/>
      <c r="DF371" s="25"/>
      <c r="DG371" s="25"/>
      <c r="DH371" s="25"/>
      <c r="DI371" s="25"/>
      <c r="DJ371" s="48"/>
    </row>
    <row r="372" spans="14:114" ht="14.25" customHeight="1" x14ac:dyDescent="0.2">
      <c r="N372" s="47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5"/>
      <c r="BH372" s="25"/>
      <c r="BI372" s="25"/>
      <c r="BJ372" s="25"/>
      <c r="BK372" s="25"/>
      <c r="BL372" s="25"/>
      <c r="BM372" s="25"/>
      <c r="BN372" s="25"/>
      <c r="BO372" s="25"/>
      <c r="BP372" s="25"/>
      <c r="BQ372" s="25"/>
      <c r="BR372" s="25"/>
      <c r="BS372" s="25"/>
      <c r="BT372" s="25"/>
      <c r="BU372" s="25"/>
      <c r="BV372" s="25"/>
      <c r="BW372" s="25"/>
      <c r="BX372" s="25"/>
      <c r="BY372" s="25"/>
      <c r="BZ372" s="25"/>
      <c r="CA372" s="25"/>
      <c r="CB372" s="25"/>
      <c r="CC372" s="25"/>
      <c r="CD372" s="25"/>
      <c r="CE372" s="25"/>
      <c r="CF372" s="25"/>
      <c r="CG372" s="25"/>
      <c r="CH372" s="25"/>
      <c r="CI372" s="25"/>
      <c r="CJ372" s="25"/>
      <c r="CK372" s="25"/>
      <c r="CL372" s="25"/>
      <c r="CM372" s="25"/>
      <c r="CN372" s="25"/>
      <c r="CO372" s="25"/>
      <c r="CP372" s="25"/>
      <c r="CQ372" s="25"/>
      <c r="CR372" s="25"/>
      <c r="CS372" s="25"/>
      <c r="CT372" s="25"/>
      <c r="CU372" s="25"/>
      <c r="CV372" s="25"/>
      <c r="CW372" s="25"/>
      <c r="CX372" s="25"/>
      <c r="CY372" s="25"/>
      <c r="CZ372" s="25"/>
      <c r="DA372" s="25"/>
      <c r="DB372" s="25"/>
      <c r="DC372" s="25"/>
      <c r="DD372" s="25"/>
      <c r="DE372" s="25"/>
      <c r="DF372" s="25"/>
      <c r="DG372" s="25"/>
      <c r="DH372" s="25"/>
      <c r="DI372" s="25"/>
      <c r="DJ372" s="48"/>
    </row>
    <row r="373" spans="14:114" ht="14.25" customHeight="1" x14ac:dyDescent="0.2">
      <c r="N373" s="47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  <c r="BE373" s="25"/>
      <c r="BF373" s="25"/>
      <c r="BG373" s="25"/>
      <c r="BH373" s="25"/>
      <c r="BI373" s="25"/>
      <c r="BJ373" s="25"/>
      <c r="BK373" s="25"/>
      <c r="BL373" s="25"/>
      <c r="BM373" s="25"/>
      <c r="BN373" s="25"/>
      <c r="BO373" s="25"/>
      <c r="BP373" s="25"/>
      <c r="BQ373" s="25"/>
      <c r="BR373" s="25"/>
      <c r="BS373" s="25"/>
      <c r="BT373" s="25"/>
      <c r="BU373" s="25"/>
      <c r="BV373" s="25"/>
      <c r="BW373" s="25"/>
      <c r="BX373" s="25"/>
      <c r="BY373" s="25"/>
      <c r="BZ373" s="25"/>
      <c r="CA373" s="25"/>
      <c r="CB373" s="25"/>
      <c r="CC373" s="25"/>
      <c r="CD373" s="25"/>
      <c r="CE373" s="25"/>
      <c r="CF373" s="25"/>
      <c r="CG373" s="25"/>
      <c r="CH373" s="25"/>
      <c r="CI373" s="25"/>
      <c r="CJ373" s="25"/>
      <c r="CK373" s="25"/>
      <c r="CL373" s="25"/>
      <c r="CM373" s="25"/>
      <c r="CN373" s="25"/>
      <c r="CO373" s="25"/>
      <c r="CP373" s="25"/>
      <c r="CQ373" s="25"/>
      <c r="CR373" s="25"/>
      <c r="CS373" s="25"/>
      <c r="CT373" s="25"/>
      <c r="CU373" s="25"/>
      <c r="CV373" s="25"/>
      <c r="CW373" s="25"/>
      <c r="CX373" s="25"/>
      <c r="CY373" s="25"/>
      <c r="CZ373" s="25"/>
      <c r="DA373" s="25"/>
      <c r="DB373" s="25"/>
      <c r="DC373" s="25"/>
      <c r="DD373" s="25"/>
      <c r="DE373" s="25"/>
      <c r="DF373" s="25"/>
      <c r="DG373" s="25"/>
      <c r="DH373" s="25"/>
      <c r="DI373" s="25"/>
      <c r="DJ373" s="48"/>
    </row>
    <row r="374" spans="14:114" ht="14.25" customHeight="1" x14ac:dyDescent="0.2">
      <c r="N374" s="47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5"/>
      <c r="BH374" s="25"/>
      <c r="BI374" s="25"/>
      <c r="BJ374" s="25"/>
      <c r="BK374" s="25"/>
      <c r="BL374" s="25"/>
      <c r="BM374" s="25"/>
      <c r="BN374" s="25"/>
      <c r="BO374" s="25"/>
      <c r="BP374" s="25"/>
      <c r="BQ374" s="25"/>
      <c r="BR374" s="25"/>
      <c r="BS374" s="25"/>
      <c r="BT374" s="25"/>
      <c r="BU374" s="25"/>
      <c r="BV374" s="25"/>
      <c r="BW374" s="25"/>
      <c r="BX374" s="25"/>
      <c r="BY374" s="25"/>
      <c r="BZ374" s="25"/>
      <c r="CA374" s="25"/>
      <c r="CB374" s="25"/>
      <c r="CC374" s="25"/>
      <c r="CD374" s="25"/>
      <c r="CE374" s="25"/>
      <c r="CF374" s="25"/>
      <c r="CG374" s="25"/>
      <c r="CH374" s="25"/>
      <c r="CI374" s="25"/>
      <c r="CJ374" s="25"/>
      <c r="CK374" s="25"/>
      <c r="CL374" s="25"/>
      <c r="CM374" s="25"/>
      <c r="CN374" s="25"/>
      <c r="CO374" s="25"/>
      <c r="CP374" s="25"/>
      <c r="CQ374" s="25"/>
      <c r="CR374" s="25"/>
      <c r="CS374" s="25"/>
      <c r="CT374" s="25"/>
      <c r="CU374" s="25"/>
      <c r="CV374" s="25"/>
      <c r="CW374" s="25"/>
      <c r="CX374" s="25"/>
      <c r="CY374" s="25"/>
      <c r="CZ374" s="25"/>
      <c r="DA374" s="25"/>
      <c r="DB374" s="25"/>
      <c r="DC374" s="25"/>
      <c r="DD374" s="25"/>
      <c r="DE374" s="25"/>
      <c r="DF374" s="25"/>
      <c r="DG374" s="25"/>
      <c r="DH374" s="25"/>
      <c r="DI374" s="25"/>
      <c r="DJ374" s="48"/>
    </row>
    <row r="375" spans="14:114" ht="14.25" customHeight="1" x14ac:dyDescent="0.2">
      <c r="N375" s="47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5"/>
      <c r="BH375" s="25"/>
      <c r="BI375" s="25"/>
      <c r="BJ375" s="25"/>
      <c r="BK375" s="25"/>
      <c r="BL375" s="25"/>
      <c r="BM375" s="25"/>
      <c r="BN375" s="25"/>
      <c r="BO375" s="25"/>
      <c r="BP375" s="25"/>
      <c r="BQ375" s="25"/>
      <c r="BR375" s="25"/>
      <c r="BS375" s="25"/>
      <c r="BT375" s="25"/>
      <c r="BU375" s="25"/>
      <c r="BV375" s="25"/>
      <c r="BW375" s="25"/>
      <c r="BX375" s="25"/>
      <c r="BY375" s="25"/>
      <c r="BZ375" s="25"/>
      <c r="CA375" s="25"/>
      <c r="CB375" s="25"/>
      <c r="CC375" s="25"/>
      <c r="CD375" s="25"/>
      <c r="CE375" s="25"/>
      <c r="CF375" s="25"/>
      <c r="CG375" s="25"/>
      <c r="CH375" s="25"/>
      <c r="CI375" s="25"/>
      <c r="CJ375" s="25"/>
      <c r="CK375" s="25"/>
      <c r="CL375" s="25"/>
      <c r="CM375" s="25"/>
      <c r="CN375" s="25"/>
      <c r="CO375" s="25"/>
      <c r="CP375" s="25"/>
      <c r="CQ375" s="25"/>
      <c r="CR375" s="25"/>
      <c r="CS375" s="25"/>
      <c r="CT375" s="25"/>
      <c r="CU375" s="25"/>
      <c r="CV375" s="25"/>
      <c r="CW375" s="25"/>
      <c r="CX375" s="25"/>
      <c r="CY375" s="25"/>
      <c r="CZ375" s="25"/>
      <c r="DA375" s="25"/>
      <c r="DB375" s="25"/>
      <c r="DC375" s="25"/>
      <c r="DD375" s="25"/>
      <c r="DE375" s="25"/>
      <c r="DF375" s="25"/>
      <c r="DG375" s="25"/>
      <c r="DH375" s="25"/>
      <c r="DI375" s="25"/>
      <c r="DJ375" s="48"/>
    </row>
    <row r="376" spans="14:114" ht="14.25" customHeight="1" x14ac:dyDescent="0.2">
      <c r="N376" s="47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5"/>
      <c r="BH376" s="25"/>
      <c r="BI376" s="25"/>
      <c r="BJ376" s="25"/>
      <c r="BK376" s="25"/>
      <c r="BL376" s="25"/>
      <c r="BM376" s="25"/>
      <c r="BN376" s="25"/>
      <c r="BO376" s="25"/>
      <c r="BP376" s="25"/>
      <c r="BQ376" s="25"/>
      <c r="BR376" s="25"/>
      <c r="BS376" s="25"/>
      <c r="BT376" s="25"/>
      <c r="BU376" s="25"/>
      <c r="BV376" s="25"/>
      <c r="BW376" s="25"/>
      <c r="BX376" s="25"/>
      <c r="BY376" s="25"/>
      <c r="BZ376" s="25"/>
      <c r="CA376" s="25"/>
      <c r="CB376" s="25"/>
      <c r="CC376" s="25"/>
      <c r="CD376" s="25"/>
      <c r="CE376" s="25"/>
      <c r="CF376" s="25"/>
      <c r="CG376" s="25"/>
      <c r="CH376" s="25"/>
      <c r="CI376" s="25"/>
      <c r="CJ376" s="25"/>
      <c r="CK376" s="25"/>
      <c r="CL376" s="25"/>
      <c r="CM376" s="25"/>
      <c r="CN376" s="25"/>
      <c r="CO376" s="25"/>
      <c r="CP376" s="25"/>
      <c r="CQ376" s="25"/>
      <c r="CR376" s="25"/>
      <c r="CS376" s="25"/>
      <c r="CT376" s="25"/>
      <c r="CU376" s="25"/>
      <c r="CV376" s="25"/>
      <c r="CW376" s="25"/>
      <c r="CX376" s="25"/>
      <c r="CY376" s="25"/>
      <c r="CZ376" s="25"/>
      <c r="DA376" s="25"/>
      <c r="DB376" s="25"/>
      <c r="DC376" s="25"/>
      <c r="DD376" s="25"/>
      <c r="DE376" s="25"/>
      <c r="DF376" s="25"/>
      <c r="DG376" s="25"/>
      <c r="DH376" s="25"/>
      <c r="DI376" s="25"/>
      <c r="DJ376" s="48"/>
    </row>
    <row r="377" spans="14:114" ht="14.25" customHeight="1" x14ac:dyDescent="0.2">
      <c r="N377" s="47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5"/>
      <c r="BH377" s="25"/>
      <c r="BI377" s="25"/>
      <c r="BJ377" s="25"/>
      <c r="BK377" s="25"/>
      <c r="BL377" s="25"/>
      <c r="BM377" s="25"/>
      <c r="BN377" s="25"/>
      <c r="BO377" s="25"/>
      <c r="BP377" s="25"/>
      <c r="BQ377" s="25"/>
      <c r="BR377" s="25"/>
      <c r="BS377" s="25"/>
      <c r="BT377" s="25"/>
      <c r="BU377" s="25"/>
      <c r="BV377" s="25"/>
      <c r="BW377" s="25"/>
      <c r="BX377" s="25"/>
      <c r="BY377" s="25"/>
      <c r="BZ377" s="25"/>
      <c r="CA377" s="25"/>
      <c r="CB377" s="25"/>
      <c r="CC377" s="25"/>
      <c r="CD377" s="25"/>
      <c r="CE377" s="25"/>
      <c r="CF377" s="25"/>
      <c r="CG377" s="25"/>
      <c r="CH377" s="25"/>
      <c r="CI377" s="25"/>
      <c r="CJ377" s="25"/>
      <c r="CK377" s="25"/>
      <c r="CL377" s="25"/>
      <c r="CM377" s="25"/>
      <c r="CN377" s="25"/>
      <c r="CO377" s="25"/>
      <c r="CP377" s="25"/>
      <c r="CQ377" s="25"/>
      <c r="CR377" s="25"/>
      <c r="CS377" s="25"/>
      <c r="CT377" s="25"/>
      <c r="CU377" s="25"/>
      <c r="CV377" s="25"/>
      <c r="CW377" s="25"/>
      <c r="CX377" s="25"/>
      <c r="CY377" s="25"/>
      <c r="CZ377" s="25"/>
      <c r="DA377" s="25"/>
      <c r="DB377" s="25"/>
      <c r="DC377" s="25"/>
      <c r="DD377" s="25"/>
      <c r="DE377" s="25"/>
      <c r="DF377" s="25"/>
      <c r="DG377" s="25"/>
      <c r="DH377" s="25"/>
      <c r="DI377" s="25"/>
      <c r="DJ377" s="48"/>
    </row>
    <row r="378" spans="14:114" ht="14.25" customHeight="1" x14ac:dyDescent="0.2">
      <c r="N378" s="47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5"/>
      <c r="BH378" s="25"/>
      <c r="BI378" s="25"/>
      <c r="BJ378" s="25"/>
      <c r="BK378" s="25"/>
      <c r="BL378" s="25"/>
      <c r="BM378" s="25"/>
      <c r="BN378" s="25"/>
      <c r="BO378" s="25"/>
      <c r="BP378" s="25"/>
      <c r="BQ378" s="25"/>
      <c r="BR378" s="25"/>
      <c r="BS378" s="25"/>
      <c r="BT378" s="25"/>
      <c r="BU378" s="25"/>
      <c r="BV378" s="25"/>
      <c r="BW378" s="25"/>
      <c r="BX378" s="25"/>
      <c r="BY378" s="25"/>
      <c r="BZ378" s="25"/>
      <c r="CA378" s="25"/>
      <c r="CB378" s="25"/>
      <c r="CC378" s="25"/>
      <c r="CD378" s="25"/>
      <c r="CE378" s="25"/>
      <c r="CF378" s="25"/>
      <c r="CG378" s="25"/>
      <c r="CH378" s="25"/>
      <c r="CI378" s="25"/>
      <c r="CJ378" s="25"/>
      <c r="CK378" s="25"/>
      <c r="CL378" s="25"/>
      <c r="CM378" s="25"/>
      <c r="CN378" s="25"/>
      <c r="CO378" s="25"/>
      <c r="CP378" s="25"/>
      <c r="CQ378" s="25"/>
      <c r="CR378" s="25"/>
      <c r="CS378" s="25"/>
      <c r="CT378" s="25"/>
      <c r="CU378" s="25"/>
      <c r="CV378" s="25"/>
      <c r="CW378" s="25"/>
      <c r="CX378" s="25"/>
      <c r="CY378" s="25"/>
      <c r="CZ378" s="25"/>
      <c r="DA378" s="25"/>
      <c r="DB378" s="25"/>
      <c r="DC378" s="25"/>
      <c r="DD378" s="25"/>
      <c r="DE378" s="25"/>
      <c r="DF378" s="25"/>
      <c r="DG378" s="25"/>
      <c r="DH378" s="25"/>
      <c r="DI378" s="25"/>
      <c r="DJ378" s="48"/>
    </row>
    <row r="379" spans="14:114" ht="14.25" customHeight="1" x14ac:dyDescent="0.2">
      <c r="N379" s="47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5"/>
      <c r="BH379" s="25"/>
      <c r="BI379" s="25"/>
      <c r="BJ379" s="25"/>
      <c r="BK379" s="25"/>
      <c r="BL379" s="25"/>
      <c r="BM379" s="25"/>
      <c r="BN379" s="25"/>
      <c r="BO379" s="25"/>
      <c r="BP379" s="25"/>
      <c r="BQ379" s="25"/>
      <c r="BR379" s="25"/>
      <c r="BS379" s="25"/>
      <c r="BT379" s="25"/>
      <c r="BU379" s="25"/>
      <c r="BV379" s="25"/>
      <c r="BW379" s="25"/>
      <c r="BX379" s="25"/>
      <c r="BY379" s="25"/>
      <c r="BZ379" s="25"/>
      <c r="CA379" s="25"/>
      <c r="CB379" s="25"/>
      <c r="CC379" s="25"/>
      <c r="CD379" s="25"/>
      <c r="CE379" s="25"/>
      <c r="CF379" s="25"/>
      <c r="CG379" s="25"/>
      <c r="CH379" s="25"/>
      <c r="CI379" s="25"/>
      <c r="CJ379" s="25"/>
      <c r="CK379" s="25"/>
      <c r="CL379" s="25"/>
      <c r="CM379" s="25"/>
      <c r="CN379" s="25"/>
      <c r="CO379" s="25"/>
      <c r="CP379" s="25"/>
      <c r="CQ379" s="25"/>
      <c r="CR379" s="25"/>
      <c r="CS379" s="25"/>
      <c r="CT379" s="25"/>
      <c r="CU379" s="25"/>
      <c r="CV379" s="25"/>
      <c r="CW379" s="25"/>
      <c r="CX379" s="25"/>
      <c r="CY379" s="25"/>
      <c r="CZ379" s="25"/>
      <c r="DA379" s="25"/>
      <c r="DB379" s="25"/>
      <c r="DC379" s="25"/>
      <c r="DD379" s="25"/>
      <c r="DE379" s="25"/>
      <c r="DF379" s="25"/>
      <c r="DG379" s="25"/>
      <c r="DH379" s="25"/>
      <c r="DI379" s="25"/>
      <c r="DJ379" s="48"/>
    </row>
    <row r="380" spans="14:114" ht="14.25" customHeight="1" x14ac:dyDescent="0.2">
      <c r="N380" s="47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5"/>
      <c r="BH380" s="25"/>
      <c r="BI380" s="25"/>
      <c r="BJ380" s="25"/>
      <c r="BK380" s="25"/>
      <c r="BL380" s="25"/>
      <c r="BM380" s="25"/>
      <c r="BN380" s="25"/>
      <c r="BO380" s="25"/>
      <c r="BP380" s="25"/>
      <c r="BQ380" s="25"/>
      <c r="BR380" s="25"/>
      <c r="BS380" s="25"/>
      <c r="BT380" s="25"/>
      <c r="BU380" s="25"/>
      <c r="BV380" s="25"/>
      <c r="BW380" s="25"/>
      <c r="BX380" s="25"/>
      <c r="BY380" s="25"/>
      <c r="BZ380" s="25"/>
      <c r="CA380" s="25"/>
      <c r="CB380" s="25"/>
      <c r="CC380" s="25"/>
      <c r="CD380" s="25"/>
      <c r="CE380" s="25"/>
      <c r="CF380" s="25"/>
      <c r="CG380" s="25"/>
      <c r="CH380" s="25"/>
      <c r="CI380" s="25"/>
      <c r="CJ380" s="25"/>
      <c r="CK380" s="25"/>
      <c r="CL380" s="25"/>
      <c r="CM380" s="25"/>
      <c r="CN380" s="25"/>
      <c r="CO380" s="25"/>
      <c r="CP380" s="25"/>
      <c r="CQ380" s="25"/>
      <c r="CR380" s="25"/>
      <c r="CS380" s="25"/>
      <c r="CT380" s="25"/>
      <c r="CU380" s="25"/>
      <c r="CV380" s="25"/>
      <c r="CW380" s="25"/>
      <c r="CX380" s="25"/>
      <c r="CY380" s="25"/>
      <c r="CZ380" s="25"/>
      <c r="DA380" s="25"/>
      <c r="DB380" s="25"/>
      <c r="DC380" s="25"/>
      <c r="DD380" s="25"/>
      <c r="DE380" s="25"/>
      <c r="DF380" s="25"/>
      <c r="DG380" s="25"/>
      <c r="DH380" s="25"/>
      <c r="DI380" s="25"/>
      <c r="DJ380" s="48"/>
    </row>
    <row r="381" spans="14:114" ht="14.25" customHeight="1" x14ac:dyDescent="0.2">
      <c r="N381" s="47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5"/>
      <c r="BH381" s="25"/>
      <c r="BI381" s="25"/>
      <c r="BJ381" s="25"/>
      <c r="BK381" s="25"/>
      <c r="BL381" s="25"/>
      <c r="BM381" s="25"/>
      <c r="BN381" s="25"/>
      <c r="BO381" s="25"/>
      <c r="BP381" s="25"/>
      <c r="BQ381" s="25"/>
      <c r="BR381" s="25"/>
      <c r="BS381" s="25"/>
      <c r="BT381" s="25"/>
      <c r="BU381" s="25"/>
      <c r="BV381" s="25"/>
      <c r="BW381" s="25"/>
      <c r="BX381" s="25"/>
      <c r="BY381" s="25"/>
      <c r="BZ381" s="25"/>
      <c r="CA381" s="25"/>
      <c r="CB381" s="25"/>
      <c r="CC381" s="25"/>
      <c r="CD381" s="25"/>
      <c r="CE381" s="25"/>
      <c r="CF381" s="25"/>
      <c r="CG381" s="25"/>
      <c r="CH381" s="25"/>
      <c r="CI381" s="25"/>
      <c r="CJ381" s="25"/>
      <c r="CK381" s="25"/>
      <c r="CL381" s="25"/>
      <c r="CM381" s="25"/>
      <c r="CN381" s="25"/>
      <c r="CO381" s="25"/>
      <c r="CP381" s="25"/>
      <c r="CQ381" s="25"/>
      <c r="CR381" s="25"/>
      <c r="CS381" s="25"/>
      <c r="CT381" s="25"/>
      <c r="CU381" s="25"/>
      <c r="CV381" s="25"/>
      <c r="CW381" s="25"/>
      <c r="CX381" s="25"/>
      <c r="CY381" s="25"/>
      <c r="CZ381" s="25"/>
      <c r="DA381" s="25"/>
      <c r="DB381" s="25"/>
      <c r="DC381" s="25"/>
      <c r="DD381" s="25"/>
      <c r="DE381" s="25"/>
      <c r="DF381" s="25"/>
      <c r="DG381" s="25"/>
      <c r="DH381" s="25"/>
      <c r="DI381" s="25"/>
      <c r="DJ381" s="48"/>
    </row>
    <row r="382" spans="14:114" ht="14.25" customHeight="1" x14ac:dyDescent="0.2">
      <c r="N382" s="47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5"/>
      <c r="BH382" s="25"/>
      <c r="BI382" s="25"/>
      <c r="BJ382" s="25"/>
      <c r="BK382" s="25"/>
      <c r="BL382" s="25"/>
      <c r="BM382" s="25"/>
      <c r="BN382" s="25"/>
      <c r="BO382" s="25"/>
      <c r="BP382" s="25"/>
      <c r="BQ382" s="25"/>
      <c r="BR382" s="25"/>
      <c r="BS382" s="25"/>
      <c r="BT382" s="25"/>
      <c r="BU382" s="25"/>
      <c r="BV382" s="25"/>
      <c r="BW382" s="25"/>
      <c r="BX382" s="25"/>
      <c r="BY382" s="25"/>
      <c r="BZ382" s="25"/>
      <c r="CA382" s="25"/>
      <c r="CB382" s="25"/>
      <c r="CC382" s="25"/>
      <c r="CD382" s="25"/>
      <c r="CE382" s="25"/>
      <c r="CF382" s="25"/>
      <c r="CG382" s="25"/>
      <c r="CH382" s="25"/>
      <c r="CI382" s="25"/>
      <c r="CJ382" s="25"/>
      <c r="CK382" s="25"/>
      <c r="CL382" s="25"/>
      <c r="CM382" s="25"/>
      <c r="CN382" s="25"/>
      <c r="CO382" s="25"/>
      <c r="CP382" s="25"/>
      <c r="CQ382" s="25"/>
      <c r="CR382" s="25"/>
      <c r="CS382" s="25"/>
      <c r="CT382" s="25"/>
      <c r="CU382" s="25"/>
      <c r="CV382" s="25"/>
      <c r="CW382" s="25"/>
      <c r="CX382" s="25"/>
      <c r="CY382" s="25"/>
      <c r="CZ382" s="25"/>
      <c r="DA382" s="25"/>
      <c r="DB382" s="25"/>
      <c r="DC382" s="25"/>
      <c r="DD382" s="25"/>
      <c r="DE382" s="25"/>
      <c r="DF382" s="25"/>
      <c r="DG382" s="25"/>
      <c r="DH382" s="25"/>
      <c r="DI382" s="25"/>
      <c r="DJ382" s="48"/>
    </row>
    <row r="383" spans="14:114" ht="14.25" customHeight="1" x14ac:dyDescent="0.2">
      <c r="N383" s="47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5"/>
      <c r="BH383" s="25"/>
      <c r="BI383" s="25"/>
      <c r="BJ383" s="25"/>
      <c r="BK383" s="25"/>
      <c r="BL383" s="25"/>
      <c r="BM383" s="25"/>
      <c r="BN383" s="25"/>
      <c r="BO383" s="25"/>
      <c r="BP383" s="25"/>
      <c r="BQ383" s="25"/>
      <c r="BR383" s="25"/>
      <c r="BS383" s="25"/>
      <c r="BT383" s="25"/>
      <c r="BU383" s="25"/>
      <c r="BV383" s="25"/>
      <c r="BW383" s="25"/>
      <c r="BX383" s="25"/>
      <c r="BY383" s="25"/>
      <c r="BZ383" s="25"/>
      <c r="CA383" s="25"/>
      <c r="CB383" s="25"/>
      <c r="CC383" s="25"/>
      <c r="CD383" s="25"/>
      <c r="CE383" s="25"/>
      <c r="CF383" s="25"/>
      <c r="CG383" s="25"/>
      <c r="CH383" s="25"/>
      <c r="CI383" s="25"/>
      <c r="CJ383" s="25"/>
      <c r="CK383" s="25"/>
      <c r="CL383" s="25"/>
      <c r="CM383" s="25"/>
      <c r="CN383" s="25"/>
      <c r="CO383" s="25"/>
      <c r="CP383" s="25"/>
      <c r="CQ383" s="25"/>
      <c r="CR383" s="25"/>
      <c r="CS383" s="25"/>
      <c r="CT383" s="25"/>
      <c r="CU383" s="25"/>
      <c r="CV383" s="25"/>
      <c r="CW383" s="25"/>
      <c r="CX383" s="25"/>
      <c r="CY383" s="25"/>
      <c r="CZ383" s="25"/>
      <c r="DA383" s="25"/>
      <c r="DB383" s="25"/>
      <c r="DC383" s="25"/>
      <c r="DD383" s="25"/>
      <c r="DE383" s="25"/>
      <c r="DF383" s="25"/>
      <c r="DG383" s="25"/>
      <c r="DH383" s="25"/>
      <c r="DI383" s="25"/>
      <c r="DJ383" s="48"/>
    </row>
    <row r="384" spans="14:114" ht="14.25" customHeight="1" x14ac:dyDescent="0.2">
      <c r="N384" s="47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5"/>
      <c r="BH384" s="25"/>
      <c r="BI384" s="25"/>
      <c r="BJ384" s="25"/>
      <c r="BK384" s="25"/>
      <c r="BL384" s="25"/>
      <c r="BM384" s="25"/>
      <c r="BN384" s="25"/>
      <c r="BO384" s="25"/>
      <c r="BP384" s="25"/>
      <c r="BQ384" s="25"/>
      <c r="BR384" s="25"/>
      <c r="BS384" s="25"/>
      <c r="BT384" s="25"/>
      <c r="BU384" s="25"/>
      <c r="BV384" s="25"/>
      <c r="BW384" s="25"/>
      <c r="BX384" s="25"/>
      <c r="BY384" s="25"/>
      <c r="BZ384" s="25"/>
      <c r="CA384" s="25"/>
      <c r="CB384" s="25"/>
      <c r="CC384" s="25"/>
      <c r="CD384" s="25"/>
      <c r="CE384" s="25"/>
      <c r="CF384" s="25"/>
      <c r="CG384" s="25"/>
      <c r="CH384" s="25"/>
      <c r="CI384" s="25"/>
      <c r="CJ384" s="25"/>
      <c r="CK384" s="25"/>
      <c r="CL384" s="25"/>
      <c r="CM384" s="25"/>
      <c r="CN384" s="25"/>
      <c r="CO384" s="25"/>
      <c r="CP384" s="25"/>
      <c r="CQ384" s="25"/>
      <c r="CR384" s="25"/>
      <c r="CS384" s="25"/>
      <c r="CT384" s="25"/>
      <c r="CU384" s="25"/>
      <c r="CV384" s="25"/>
      <c r="CW384" s="25"/>
      <c r="CX384" s="25"/>
      <c r="CY384" s="25"/>
      <c r="CZ384" s="25"/>
      <c r="DA384" s="25"/>
      <c r="DB384" s="25"/>
      <c r="DC384" s="25"/>
      <c r="DD384" s="25"/>
      <c r="DE384" s="25"/>
      <c r="DF384" s="25"/>
      <c r="DG384" s="25"/>
      <c r="DH384" s="25"/>
      <c r="DI384" s="25"/>
      <c r="DJ384" s="48"/>
    </row>
    <row r="385" spans="14:114" ht="14.25" customHeight="1" x14ac:dyDescent="0.2">
      <c r="N385" s="47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5"/>
      <c r="BH385" s="25"/>
      <c r="BI385" s="25"/>
      <c r="BJ385" s="25"/>
      <c r="BK385" s="25"/>
      <c r="BL385" s="25"/>
      <c r="BM385" s="25"/>
      <c r="BN385" s="25"/>
      <c r="BO385" s="25"/>
      <c r="BP385" s="25"/>
      <c r="BQ385" s="25"/>
      <c r="BR385" s="25"/>
      <c r="BS385" s="25"/>
      <c r="BT385" s="25"/>
      <c r="BU385" s="25"/>
      <c r="BV385" s="25"/>
      <c r="BW385" s="25"/>
      <c r="BX385" s="25"/>
      <c r="BY385" s="25"/>
      <c r="BZ385" s="25"/>
      <c r="CA385" s="25"/>
      <c r="CB385" s="25"/>
      <c r="CC385" s="25"/>
      <c r="CD385" s="25"/>
      <c r="CE385" s="25"/>
      <c r="CF385" s="25"/>
      <c r="CG385" s="25"/>
      <c r="CH385" s="25"/>
      <c r="CI385" s="25"/>
      <c r="CJ385" s="25"/>
      <c r="CK385" s="25"/>
      <c r="CL385" s="25"/>
      <c r="CM385" s="25"/>
      <c r="CN385" s="25"/>
      <c r="CO385" s="25"/>
      <c r="CP385" s="25"/>
      <c r="CQ385" s="25"/>
      <c r="CR385" s="25"/>
      <c r="CS385" s="25"/>
      <c r="CT385" s="25"/>
      <c r="CU385" s="25"/>
      <c r="CV385" s="25"/>
      <c r="CW385" s="25"/>
      <c r="CX385" s="25"/>
      <c r="CY385" s="25"/>
      <c r="CZ385" s="25"/>
      <c r="DA385" s="25"/>
      <c r="DB385" s="25"/>
      <c r="DC385" s="25"/>
      <c r="DD385" s="25"/>
      <c r="DE385" s="25"/>
      <c r="DF385" s="25"/>
      <c r="DG385" s="25"/>
      <c r="DH385" s="25"/>
      <c r="DI385" s="25"/>
      <c r="DJ385" s="48"/>
    </row>
    <row r="386" spans="14:114" ht="14.25" customHeight="1" x14ac:dyDescent="0.2">
      <c r="N386" s="47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5"/>
      <c r="BH386" s="25"/>
      <c r="BI386" s="25"/>
      <c r="BJ386" s="25"/>
      <c r="BK386" s="25"/>
      <c r="BL386" s="25"/>
      <c r="BM386" s="25"/>
      <c r="BN386" s="25"/>
      <c r="BO386" s="25"/>
      <c r="BP386" s="25"/>
      <c r="BQ386" s="25"/>
      <c r="BR386" s="25"/>
      <c r="BS386" s="25"/>
      <c r="BT386" s="25"/>
      <c r="BU386" s="25"/>
      <c r="BV386" s="25"/>
      <c r="BW386" s="25"/>
      <c r="BX386" s="25"/>
      <c r="BY386" s="25"/>
      <c r="BZ386" s="25"/>
      <c r="CA386" s="25"/>
      <c r="CB386" s="25"/>
      <c r="CC386" s="25"/>
      <c r="CD386" s="25"/>
      <c r="CE386" s="25"/>
      <c r="CF386" s="25"/>
      <c r="CG386" s="25"/>
      <c r="CH386" s="25"/>
      <c r="CI386" s="25"/>
      <c r="CJ386" s="25"/>
      <c r="CK386" s="25"/>
      <c r="CL386" s="25"/>
      <c r="CM386" s="25"/>
      <c r="CN386" s="25"/>
      <c r="CO386" s="25"/>
      <c r="CP386" s="25"/>
      <c r="CQ386" s="25"/>
      <c r="CR386" s="25"/>
      <c r="CS386" s="25"/>
      <c r="CT386" s="25"/>
      <c r="CU386" s="25"/>
      <c r="CV386" s="25"/>
      <c r="CW386" s="25"/>
      <c r="CX386" s="25"/>
      <c r="CY386" s="25"/>
      <c r="CZ386" s="25"/>
      <c r="DA386" s="25"/>
      <c r="DB386" s="25"/>
      <c r="DC386" s="25"/>
      <c r="DD386" s="25"/>
      <c r="DE386" s="25"/>
      <c r="DF386" s="25"/>
      <c r="DG386" s="25"/>
      <c r="DH386" s="25"/>
      <c r="DI386" s="25"/>
      <c r="DJ386" s="48"/>
    </row>
    <row r="387" spans="14:114" ht="14.25" customHeight="1" x14ac:dyDescent="0.2">
      <c r="N387" s="47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5"/>
      <c r="BH387" s="25"/>
      <c r="BI387" s="25"/>
      <c r="BJ387" s="25"/>
      <c r="BK387" s="25"/>
      <c r="BL387" s="25"/>
      <c r="BM387" s="25"/>
      <c r="BN387" s="25"/>
      <c r="BO387" s="25"/>
      <c r="BP387" s="25"/>
      <c r="BQ387" s="25"/>
      <c r="BR387" s="25"/>
      <c r="BS387" s="25"/>
      <c r="BT387" s="25"/>
      <c r="BU387" s="25"/>
      <c r="BV387" s="25"/>
      <c r="BW387" s="25"/>
      <c r="BX387" s="25"/>
      <c r="BY387" s="25"/>
      <c r="BZ387" s="25"/>
      <c r="CA387" s="25"/>
      <c r="CB387" s="25"/>
      <c r="CC387" s="25"/>
      <c r="CD387" s="25"/>
      <c r="CE387" s="25"/>
      <c r="CF387" s="25"/>
      <c r="CG387" s="25"/>
      <c r="CH387" s="25"/>
      <c r="CI387" s="25"/>
      <c r="CJ387" s="25"/>
      <c r="CK387" s="25"/>
      <c r="CL387" s="25"/>
      <c r="CM387" s="25"/>
      <c r="CN387" s="25"/>
      <c r="CO387" s="25"/>
      <c r="CP387" s="25"/>
      <c r="CQ387" s="25"/>
      <c r="CR387" s="25"/>
      <c r="CS387" s="25"/>
      <c r="CT387" s="25"/>
      <c r="CU387" s="25"/>
      <c r="CV387" s="25"/>
      <c r="CW387" s="25"/>
      <c r="CX387" s="25"/>
      <c r="CY387" s="25"/>
      <c r="CZ387" s="25"/>
      <c r="DA387" s="25"/>
      <c r="DB387" s="25"/>
      <c r="DC387" s="25"/>
      <c r="DD387" s="25"/>
      <c r="DE387" s="25"/>
      <c r="DF387" s="25"/>
      <c r="DG387" s="25"/>
      <c r="DH387" s="25"/>
      <c r="DI387" s="25"/>
      <c r="DJ387" s="48"/>
    </row>
    <row r="388" spans="14:114" ht="14.25" customHeight="1" x14ac:dyDescent="0.2">
      <c r="N388" s="47"/>
      <c r="O388" s="439" t="s">
        <v>68</v>
      </c>
      <c r="P388" s="439"/>
      <c r="Q388" s="439"/>
      <c r="R388" s="439"/>
      <c r="S388" s="439"/>
      <c r="T388" s="439"/>
      <c r="U388" s="439"/>
      <c r="V388" s="439"/>
      <c r="W388" s="439"/>
      <c r="X388" s="439"/>
      <c r="Y388" s="439"/>
      <c r="Z388" s="439"/>
      <c r="AA388" s="439"/>
      <c r="AB388" s="439"/>
      <c r="AC388" s="439"/>
      <c r="AD388" s="439"/>
      <c r="AE388" s="439"/>
      <c r="AF388" s="439"/>
      <c r="AG388" s="439"/>
      <c r="AH388" s="439"/>
      <c r="AI388" s="6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5"/>
      <c r="BH388" s="25"/>
      <c r="BI388" s="25"/>
      <c r="BJ388" s="25"/>
      <c r="BK388" s="25"/>
      <c r="BL388" s="25"/>
      <c r="BM388" s="25"/>
      <c r="BN388" s="25"/>
      <c r="BO388" s="25"/>
      <c r="BP388" s="25"/>
      <c r="BQ388" s="25"/>
      <c r="BR388" s="25"/>
      <c r="BS388" s="25"/>
      <c r="BT388" s="25"/>
      <c r="BU388" s="25"/>
      <c r="BV388" s="25"/>
      <c r="BW388" s="25"/>
      <c r="BX388" s="25"/>
      <c r="BY388" s="25"/>
      <c r="BZ388" s="25"/>
      <c r="CA388" s="25"/>
      <c r="CB388" s="25"/>
      <c r="CC388" s="25"/>
      <c r="CD388" s="25"/>
      <c r="CE388" s="25"/>
      <c r="CF388" s="25"/>
      <c r="CG388" s="25"/>
      <c r="CH388" s="25"/>
      <c r="CI388" s="25"/>
      <c r="CJ388" s="25"/>
      <c r="CK388" s="25"/>
      <c r="CL388" s="25"/>
      <c r="CM388" s="25"/>
      <c r="CN388" s="25"/>
      <c r="CO388" s="25"/>
      <c r="CP388" s="25"/>
      <c r="CQ388" s="25"/>
      <c r="CR388" s="25"/>
      <c r="CS388" s="25"/>
      <c r="CT388" s="25"/>
      <c r="CU388" s="25"/>
      <c r="CV388" s="25"/>
      <c r="CW388" s="25"/>
      <c r="CX388" s="25"/>
      <c r="CY388" s="25"/>
      <c r="CZ388" s="25"/>
      <c r="DA388" s="25"/>
      <c r="DB388" s="25"/>
      <c r="DC388" s="25"/>
      <c r="DD388" s="25"/>
      <c r="DE388" s="25"/>
      <c r="DF388" s="25"/>
      <c r="DG388" s="25"/>
      <c r="DH388" s="25"/>
      <c r="DI388" s="25"/>
      <c r="DJ388" s="48"/>
    </row>
    <row r="389" spans="14:114" ht="14.25" customHeight="1" x14ac:dyDescent="0.2">
      <c r="N389" s="47"/>
      <c r="O389" s="439"/>
      <c r="P389" s="439"/>
      <c r="Q389" s="439"/>
      <c r="R389" s="439"/>
      <c r="S389" s="439"/>
      <c r="T389" s="439"/>
      <c r="U389" s="439"/>
      <c r="V389" s="439"/>
      <c r="W389" s="439"/>
      <c r="X389" s="439"/>
      <c r="Y389" s="439"/>
      <c r="Z389" s="439"/>
      <c r="AA389" s="439"/>
      <c r="AB389" s="439"/>
      <c r="AC389" s="439"/>
      <c r="AD389" s="439"/>
      <c r="AE389" s="439"/>
      <c r="AF389" s="439"/>
      <c r="AG389" s="439"/>
      <c r="AH389" s="439"/>
      <c r="AI389" s="6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5"/>
      <c r="BH389" s="25"/>
      <c r="BI389" s="25"/>
      <c r="BJ389" s="25"/>
      <c r="BK389" s="25"/>
      <c r="BL389" s="25"/>
      <c r="BM389" s="25"/>
      <c r="BN389" s="25"/>
      <c r="BO389" s="25"/>
      <c r="BP389" s="25"/>
      <c r="BQ389" s="25"/>
      <c r="BR389" s="25"/>
      <c r="BS389" s="25"/>
      <c r="BT389" s="25"/>
      <c r="BU389" s="25"/>
      <c r="BV389" s="25"/>
      <c r="BW389" s="25"/>
      <c r="BX389" s="25"/>
      <c r="BY389" s="25"/>
      <c r="BZ389" s="25"/>
      <c r="CA389" s="25"/>
      <c r="CB389" s="25"/>
      <c r="CC389" s="25"/>
      <c r="CD389" s="25"/>
      <c r="CE389" s="25"/>
      <c r="CF389" s="25"/>
      <c r="CG389" s="25"/>
      <c r="CH389" s="25"/>
      <c r="CI389" s="25"/>
      <c r="CJ389" s="25"/>
      <c r="CK389" s="25"/>
      <c r="CL389" s="25"/>
      <c r="CM389" s="25"/>
      <c r="CN389" s="25"/>
      <c r="CO389" s="25"/>
      <c r="CP389" s="25"/>
      <c r="CQ389" s="25"/>
      <c r="CR389" s="25"/>
      <c r="CS389" s="25"/>
      <c r="CT389" s="25"/>
      <c r="CU389" s="25"/>
      <c r="CV389" s="25"/>
      <c r="CW389" s="25"/>
      <c r="CX389" s="25"/>
      <c r="CY389" s="25"/>
      <c r="CZ389" s="25"/>
      <c r="DA389" s="25"/>
      <c r="DB389" s="25"/>
      <c r="DC389" s="25"/>
      <c r="DD389" s="25"/>
      <c r="DE389" s="25"/>
      <c r="DF389" s="25"/>
      <c r="DG389" s="25"/>
      <c r="DH389" s="25"/>
      <c r="DI389" s="25"/>
      <c r="DJ389" s="48"/>
    </row>
    <row r="390" spans="14:114" ht="14.25" customHeight="1" x14ac:dyDescent="0.2">
      <c r="N390" s="47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39"/>
      <c r="AC390" s="439"/>
      <c r="AD390" s="439"/>
      <c r="AE390" s="439"/>
      <c r="AF390" s="439"/>
      <c r="AG390" s="439"/>
      <c r="AH390" s="439"/>
      <c r="AI390" s="6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5"/>
      <c r="BH390" s="25"/>
      <c r="BI390" s="25"/>
      <c r="BJ390" s="25"/>
      <c r="BK390" s="25"/>
      <c r="BL390" s="25"/>
      <c r="BM390" s="25"/>
      <c r="BN390" s="25"/>
      <c r="BO390" s="25"/>
      <c r="BP390" s="25"/>
      <c r="BQ390" s="25"/>
      <c r="BR390" s="25"/>
      <c r="BS390" s="25"/>
      <c r="BT390" s="25"/>
      <c r="BU390" s="25"/>
      <c r="BV390" s="25"/>
      <c r="BW390" s="25"/>
      <c r="BX390" s="25"/>
      <c r="BY390" s="25"/>
      <c r="BZ390" s="25"/>
      <c r="CA390" s="25"/>
      <c r="CB390" s="25"/>
      <c r="CC390" s="25"/>
      <c r="CD390" s="25"/>
      <c r="CE390" s="25"/>
      <c r="CF390" s="25"/>
      <c r="CG390" s="25"/>
      <c r="CH390" s="25"/>
      <c r="CI390" s="25"/>
      <c r="CJ390" s="25"/>
      <c r="CK390" s="25"/>
      <c r="CL390" s="25"/>
      <c r="CM390" s="25"/>
      <c r="CN390" s="25"/>
      <c r="CO390" s="25"/>
      <c r="CP390" s="25"/>
      <c r="CQ390" s="25"/>
      <c r="CR390" s="25"/>
      <c r="CS390" s="25"/>
      <c r="CT390" s="25"/>
      <c r="CU390" s="25"/>
      <c r="CV390" s="25"/>
      <c r="CW390" s="25"/>
      <c r="CX390" s="25"/>
      <c r="CY390" s="25"/>
      <c r="CZ390" s="25"/>
      <c r="DA390" s="25"/>
      <c r="DB390" s="25"/>
      <c r="DC390" s="25"/>
      <c r="DD390" s="25"/>
      <c r="DE390" s="25"/>
      <c r="DF390" s="25"/>
      <c r="DG390" s="25"/>
      <c r="DH390" s="25"/>
      <c r="DI390" s="25"/>
      <c r="DJ390" s="48"/>
    </row>
    <row r="391" spans="14:114" ht="14.25" customHeight="1" x14ac:dyDescent="0.2">
      <c r="N391" s="47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5"/>
      <c r="BH391" s="25"/>
      <c r="BI391" s="25"/>
      <c r="BJ391" s="25"/>
      <c r="BK391" s="25"/>
      <c r="BL391" s="25"/>
      <c r="BM391" s="25"/>
      <c r="BN391" s="25"/>
      <c r="BO391" s="25"/>
      <c r="BP391" s="25"/>
      <c r="BQ391" s="25"/>
      <c r="BR391" s="25"/>
      <c r="BS391" s="25"/>
      <c r="BT391" s="25"/>
      <c r="BU391" s="25"/>
      <c r="BV391" s="25"/>
      <c r="BW391" s="25"/>
      <c r="BX391" s="25"/>
      <c r="BY391" s="25"/>
      <c r="BZ391" s="25"/>
      <c r="CA391" s="25"/>
      <c r="CB391" s="25"/>
      <c r="CC391" s="25"/>
      <c r="CD391" s="25"/>
      <c r="CE391" s="25"/>
      <c r="CF391" s="25"/>
      <c r="CG391" s="25"/>
      <c r="CH391" s="25"/>
      <c r="CI391" s="25"/>
      <c r="CJ391" s="25"/>
      <c r="CK391" s="25"/>
      <c r="CL391" s="25"/>
      <c r="CM391" s="25"/>
      <c r="CN391" s="25"/>
      <c r="CO391" s="25"/>
      <c r="CP391" s="25"/>
      <c r="CQ391" s="25"/>
      <c r="CR391" s="25"/>
      <c r="CS391" s="25"/>
      <c r="CT391" s="25"/>
      <c r="CU391" s="25"/>
      <c r="CV391" s="25"/>
      <c r="CW391" s="25"/>
      <c r="CX391" s="25"/>
      <c r="CY391" s="25"/>
      <c r="CZ391" s="25"/>
      <c r="DA391" s="25"/>
      <c r="DB391" s="25"/>
      <c r="DC391" s="25"/>
      <c r="DD391" s="25"/>
      <c r="DE391" s="25"/>
      <c r="DF391" s="25"/>
      <c r="DG391" s="25"/>
      <c r="DH391" s="25"/>
      <c r="DI391" s="25"/>
      <c r="DJ391" s="48"/>
    </row>
    <row r="392" spans="14:114" ht="14.25" customHeight="1" x14ac:dyDescent="0.2">
      <c r="N392" s="47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5"/>
      <c r="BH392" s="25"/>
      <c r="BI392" s="25"/>
      <c r="BJ392" s="25"/>
      <c r="BK392" s="25"/>
      <c r="BL392" s="25"/>
      <c r="BM392" s="25"/>
      <c r="BN392" s="25"/>
      <c r="BO392" s="25"/>
      <c r="BP392" s="25"/>
      <c r="BQ392" s="25"/>
      <c r="BR392" s="25"/>
      <c r="BS392" s="25"/>
      <c r="BT392" s="25"/>
      <c r="BU392" s="25"/>
      <c r="BV392" s="25"/>
      <c r="BW392" s="25"/>
      <c r="BX392" s="25"/>
      <c r="BY392" s="25"/>
      <c r="BZ392" s="25"/>
      <c r="CA392" s="25"/>
      <c r="CB392" s="25"/>
      <c r="CC392" s="25"/>
      <c r="CD392" s="25"/>
      <c r="CE392" s="25"/>
      <c r="CF392" s="25"/>
      <c r="CG392" s="25"/>
      <c r="CH392" s="25"/>
      <c r="CI392" s="25"/>
      <c r="CJ392" s="25"/>
      <c r="CK392" s="25"/>
      <c r="CL392" s="25"/>
      <c r="CM392" s="25"/>
      <c r="CN392" s="25"/>
      <c r="CO392" s="25"/>
      <c r="CP392" s="25"/>
      <c r="CQ392" s="25"/>
      <c r="CR392" s="25"/>
      <c r="CS392" s="25"/>
      <c r="CT392" s="25"/>
      <c r="CU392" s="25"/>
      <c r="CV392" s="25"/>
      <c r="CW392" s="25"/>
      <c r="CX392" s="25"/>
      <c r="CY392" s="25"/>
      <c r="CZ392" s="25"/>
      <c r="DA392" s="25"/>
      <c r="DB392" s="25"/>
      <c r="DC392" s="25"/>
      <c r="DD392" s="25"/>
      <c r="DE392" s="25"/>
      <c r="DF392" s="25"/>
      <c r="DG392" s="25"/>
      <c r="DH392" s="25"/>
      <c r="DI392" s="25"/>
      <c r="DJ392" s="48"/>
    </row>
    <row r="393" spans="14:114" ht="14.25" customHeight="1" x14ac:dyDescent="0.2">
      <c r="N393" s="47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5"/>
      <c r="BH393" s="25"/>
      <c r="BI393" s="25"/>
      <c r="BJ393" s="25"/>
      <c r="BK393" s="25"/>
      <c r="BL393" s="25"/>
      <c r="BM393" s="25"/>
      <c r="BN393" s="25"/>
      <c r="BO393" s="25"/>
      <c r="BP393" s="25"/>
      <c r="BQ393" s="25"/>
      <c r="BR393" s="25"/>
      <c r="BS393" s="25"/>
      <c r="BT393" s="25"/>
      <c r="BU393" s="25"/>
      <c r="BV393" s="25"/>
      <c r="BW393" s="25"/>
      <c r="BX393" s="25"/>
      <c r="BY393" s="25"/>
      <c r="BZ393" s="25"/>
      <c r="CA393" s="25"/>
      <c r="CB393" s="25"/>
      <c r="CC393" s="25"/>
      <c r="CD393" s="25"/>
      <c r="CE393" s="25"/>
      <c r="CF393" s="25"/>
      <c r="CG393" s="25"/>
      <c r="CH393" s="25"/>
      <c r="CI393" s="25"/>
      <c r="CJ393" s="25"/>
      <c r="CK393" s="25"/>
      <c r="CL393" s="25"/>
      <c r="CM393" s="25"/>
      <c r="CN393" s="25"/>
      <c r="CO393" s="25"/>
      <c r="CP393" s="25"/>
      <c r="CQ393" s="25"/>
      <c r="CR393" s="25"/>
      <c r="CS393" s="25"/>
      <c r="CT393" s="25"/>
      <c r="CU393" s="25"/>
      <c r="CV393" s="25"/>
      <c r="CW393" s="25"/>
      <c r="CX393" s="25"/>
      <c r="CY393" s="25"/>
      <c r="CZ393" s="25"/>
      <c r="DA393" s="25"/>
      <c r="DB393" s="25"/>
      <c r="DC393" s="25"/>
      <c r="DD393" s="25"/>
      <c r="DE393" s="25"/>
      <c r="DF393" s="25"/>
      <c r="DG393" s="25"/>
      <c r="DH393" s="25"/>
      <c r="DI393" s="25"/>
      <c r="DJ393" s="48"/>
    </row>
    <row r="394" spans="14:114" ht="14.25" customHeight="1" x14ac:dyDescent="0.2">
      <c r="N394" s="47"/>
      <c r="O394" s="25"/>
      <c r="P394" s="25"/>
      <c r="Q394" s="25"/>
      <c r="R394" s="440" t="s">
        <v>69</v>
      </c>
      <c r="S394" s="440"/>
      <c r="T394" s="440"/>
      <c r="U394" s="440"/>
      <c r="V394" s="440"/>
      <c r="W394" s="440"/>
      <c r="X394" s="440"/>
      <c r="Y394" s="440"/>
      <c r="Z394" s="440"/>
      <c r="AA394" s="440"/>
      <c r="AB394" s="440"/>
      <c r="AC394" s="440"/>
      <c r="AD394" s="440"/>
      <c r="AE394" s="441" t="s">
        <v>211</v>
      </c>
      <c r="AF394" s="441"/>
      <c r="AG394" s="441"/>
      <c r="AH394" s="441"/>
      <c r="AI394" s="441"/>
      <c r="AJ394" s="441"/>
      <c r="AK394" s="441"/>
      <c r="AL394" s="441"/>
      <c r="AM394" s="441"/>
      <c r="AN394" s="441"/>
      <c r="AO394" s="441"/>
      <c r="AP394" s="441"/>
      <c r="AQ394" s="441"/>
      <c r="AR394" s="441"/>
      <c r="AS394" s="441"/>
      <c r="AT394" s="441"/>
      <c r="AU394" s="441"/>
      <c r="AV394" s="441"/>
      <c r="AW394" s="441"/>
      <c r="AX394" s="441"/>
      <c r="AY394" s="441"/>
      <c r="AZ394" s="441"/>
      <c r="BA394" s="441"/>
      <c r="BB394" s="441"/>
      <c r="BC394" s="441"/>
      <c r="BD394" s="441"/>
      <c r="BE394" s="441"/>
      <c r="BF394" s="441"/>
      <c r="BG394" s="441"/>
      <c r="BH394" s="441"/>
      <c r="BI394" s="441"/>
      <c r="BJ394" s="441"/>
      <c r="BK394" s="441"/>
      <c r="BL394" s="441"/>
      <c r="BM394" s="441"/>
      <c r="BN394" s="441"/>
      <c r="BO394" s="441"/>
      <c r="BP394" s="441"/>
      <c r="BQ394" s="441"/>
      <c r="BR394" s="441"/>
      <c r="BS394" s="441"/>
      <c r="BT394" s="441"/>
      <c r="BU394" s="441"/>
      <c r="BV394" s="441"/>
      <c r="BW394" s="441"/>
      <c r="BX394" s="441"/>
      <c r="BY394" s="441"/>
      <c r="BZ394" s="441"/>
      <c r="CA394" s="441"/>
      <c r="CB394" s="441"/>
      <c r="CC394" s="441"/>
      <c r="CD394" s="441"/>
      <c r="CE394" s="441"/>
      <c r="CF394" s="441"/>
      <c r="CG394" s="441"/>
      <c r="CH394" s="441"/>
      <c r="CI394" s="441"/>
      <c r="CJ394" s="441"/>
      <c r="CK394" s="441"/>
      <c r="CL394" s="441"/>
      <c r="CM394" s="441"/>
      <c r="CN394" s="441"/>
      <c r="CO394" s="441"/>
      <c r="CP394" s="441"/>
      <c r="CQ394" s="441"/>
      <c r="CR394" s="441"/>
      <c r="CS394" s="441"/>
      <c r="CT394" s="441"/>
      <c r="CU394" s="441"/>
      <c r="CV394" s="441"/>
      <c r="CW394" s="441"/>
      <c r="CX394" s="441"/>
      <c r="CY394" s="441"/>
      <c r="CZ394" s="441"/>
      <c r="DA394" s="441"/>
      <c r="DB394" s="441"/>
      <c r="DC394" s="441"/>
      <c r="DD394" s="441"/>
      <c r="DE394" s="441"/>
      <c r="DF394" s="25"/>
      <c r="DG394" s="25"/>
      <c r="DH394" s="25"/>
      <c r="DI394" s="25"/>
      <c r="DJ394" s="48"/>
    </row>
    <row r="395" spans="14:114" ht="14.25" customHeight="1" x14ac:dyDescent="0.2">
      <c r="N395" s="47"/>
      <c r="O395" s="25"/>
      <c r="P395" s="25"/>
      <c r="Q395" s="25"/>
      <c r="R395" s="440"/>
      <c r="S395" s="440"/>
      <c r="T395" s="440"/>
      <c r="U395" s="440"/>
      <c r="V395" s="440"/>
      <c r="W395" s="440"/>
      <c r="X395" s="440"/>
      <c r="Y395" s="440"/>
      <c r="Z395" s="440"/>
      <c r="AA395" s="440"/>
      <c r="AB395" s="440"/>
      <c r="AC395" s="440"/>
      <c r="AD395" s="440"/>
      <c r="AE395" s="441"/>
      <c r="AF395" s="441"/>
      <c r="AG395" s="441"/>
      <c r="AH395" s="441"/>
      <c r="AI395" s="441"/>
      <c r="AJ395" s="441"/>
      <c r="AK395" s="441"/>
      <c r="AL395" s="441"/>
      <c r="AM395" s="441"/>
      <c r="AN395" s="441"/>
      <c r="AO395" s="441"/>
      <c r="AP395" s="441"/>
      <c r="AQ395" s="441"/>
      <c r="AR395" s="441"/>
      <c r="AS395" s="441"/>
      <c r="AT395" s="441"/>
      <c r="AU395" s="441"/>
      <c r="AV395" s="441"/>
      <c r="AW395" s="441"/>
      <c r="AX395" s="441"/>
      <c r="AY395" s="441"/>
      <c r="AZ395" s="441"/>
      <c r="BA395" s="441"/>
      <c r="BB395" s="441"/>
      <c r="BC395" s="441"/>
      <c r="BD395" s="441"/>
      <c r="BE395" s="441"/>
      <c r="BF395" s="441"/>
      <c r="BG395" s="441"/>
      <c r="BH395" s="441"/>
      <c r="BI395" s="441"/>
      <c r="BJ395" s="441"/>
      <c r="BK395" s="441"/>
      <c r="BL395" s="441"/>
      <c r="BM395" s="441"/>
      <c r="BN395" s="441"/>
      <c r="BO395" s="441"/>
      <c r="BP395" s="441"/>
      <c r="BQ395" s="441"/>
      <c r="BR395" s="441"/>
      <c r="BS395" s="441"/>
      <c r="BT395" s="441"/>
      <c r="BU395" s="441"/>
      <c r="BV395" s="441"/>
      <c r="BW395" s="441"/>
      <c r="BX395" s="441"/>
      <c r="BY395" s="441"/>
      <c r="BZ395" s="441"/>
      <c r="CA395" s="441"/>
      <c r="CB395" s="441"/>
      <c r="CC395" s="441"/>
      <c r="CD395" s="441"/>
      <c r="CE395" s="441"/>
      <c r="CF395" s="441"/>
      <c r="CG395" s="441"/>
      <c r="CH395" s="441"/>
      <c r="CI395" s="441"/>
      <c r="CJ395" s="441"/>
      <c r="CK395" s="441"/>
      <c r="CL395" s="441"/>
      <c r="CM395" s="441"/>
      <c r="CN395" s="441"/>
      <c r="CO395" s="441"/>
      <c r="CP395" s="441"/>
      <c r="CQ395" s="441"/>
      <c r="CR395" s="441"/>
      <c r="CS395" s="441"/>
      <c r="CT395" s="441"/>
      <c r="CU395" s="441"/>
      <c r="CV395" s="441"/>
      <c r="CW395" s="441"/>
      <c r="CX395" s="441"/>
      <c r="CY395" s="441"/>
      <c r="CZ395" s="441"/>
      <c r="DA395" s="441"/>
      <c r="DB395" s="441"/>
      <c r="DC395" s="441"/>
      <c r="DD395" s="441"/>
      <c r="DE395" s="441"/>
      <c r="DF395" s="25"/>
      <c r="DG395" s="25"/>
      <c r="DH395" s="25"/>
      <c r="DI395" s="25"/>
      <c r="DJ395" s="48"/>
    </row>
    <row r="396" spans="14:114" ht="14.25" customHeight="1" x14ac:dyDescent="0.2">
      <c r="N396" s="47"/>
      <c r="O396" s="25"/>
      <c r="P396" s="25"/>
      <c r="Q396" s="25"/>
      <c r="R396" s="440"/>
      <c r="S396" s="440"/>
      <c r="T396" s="440"/>
      <c r="U396" s="440"/>
      <c r="V396" s="440"/>
      <c r="W396" s="440"/>
      <c r="X396" s="440"/>
      <c r="Y396" s="440"/>
      <c r="Z396" s="440"/>
      <c r="AA396" s="440"/>
      <c r="AB396" s="440"/>
      <c r="AC396" s="440"/>
      <c r="AD396" s="440"/>
      <c r="AE396" s="441"/>
      <c r="AF396" s="441"/>
      <c r="AG396" s="441"/>
      <c r="AH396" s="441"/>
      <c r="AI396" s="441"/>
      <c r="AJ396" s="441"/>
      <c r="AK396" s="441"/>
      <c r="AL396" s="441"/>
      <c r="AM396" s="441"/>
      <c r="AN396" s="441"/>
      <c r="AO396" s="441"/>
      <c r="AP396" s="441"/>
      <c r="AQ396" s="441"/>
      <c r="AR396" s="441"/>
      <c r="AS396" s="441"/>
      <c r="AT396" s="441"/>
      <c r="AU396" s="441"/>
      <c r="AV396" s="441"/>
      <c r="AW396" s="441"/>
      <c r="AX396" s="441"/>
      <c r="AY396" s="441"/>
      <c r="AZ396" s="441"/>
      <c r="BA396" s="441"/>
      <c r="BB396" s="441"/>
      <c r="BC396" s="441"/>
      <c r="BD396" s="441"/>
      <c r="BE396" s="441"/>
      <c r="BF396" s="441"/>
      <c r="BG396" s="441"/>
      <c r="BH396" s="441"/>
      <c r="BI396" s="441"/>
      <c r="BJ396" s="441"/>
      <c r="BK396" s="441"/>
      <c r="BL396" s="441"/>
      <c r="BM396" s="441"/>
      <c r="BN396" s="441"/>
      <c r="BO396" s="441"/>
      <c r="BP396" s="441"/>
      <c r="BQ396" s="441"/>
      <c r="BR396" s="441"/>
      <c r="BS396" s="441"/>
      <c r="BT396" s="441"/>
      <c r="BU396" s="441"/>
      <c r="BV396" s="441"/>
      <c r="BW396" s="441"/>
      <c r="BX396" s="441"/>
      <c r="BY396" s="441"/>
      <c r="BZ396" s="441"/>
      <c r="CA396" s="441"/>
      <c r="CB396" s="441"/>
      <c r="CC396" s="441"/>
      <c r="CD396" s="441"/>
      <c r="CE396" s="441"/>
      <c r="CF396" s="441"/>
      <c r="CG396" s="441"/>
      <c r="CH396" s="441"/>
      <c r="CI396" s="441"/>
      <c r="CJ396" s="441"/>
      <c r="CK396" s="441"/>
      <c r="CL396" s="441"/>
      <c r="CM396" s="441"/>
      <c r="CN396" s="441"/>
      <c r="CO396" s="441"/>
      <c r="CP396" s="441"/>
      <c r="CQ396" s="441"/>
      <c r="CR396" s="441"/>
      <c r="CS396" s="441"/>
      <c r="CT396" s="441"/>
      <c r="CU396" s="441"/>
      <c r="CV396" s="441"/>
      <c r="CW396" s="441"/>
      <c r="CX396" s="441"/>
      <c r="CY396" s="441"/>
      <c r="CZ396" s="441"/>
      <c r="DA396" s="441"/>
      <c r="DB396" s="441"/>
      <c r="DC396" s="441"/>
      <c r="DD396" s="441"/>
      <c r="DE396" s="441"/>
      <c r="DF396" s="25"/>
      <c r="DG396" s="25"/>
      <c r="DH396" s="25"/>
      <c r="DI396" s="25"/>
      <c r="DJ396" s="48"/>
    </row>
    <row r="397" spans="14:114" ht="14.25" customHeight="1" x14ac:dyDescent="0.2">
      <c r="N397" s="47"/>
      <c r="O397" s="25"/>
      <c r="P397" s="25"/>
      <c r="Q397" s="25"/>
      <c r="R397" s="440" t="s">
        <v>70</v>
      </c>
      <c r="S397" s="440"/>
      <c r="T397" s="440"/>
      <c r="U397" s="440"/>
      <c r="V397" s="440"/>
      <c r="W397" s="440"/>
      <c r="X397" s="440"/>
      <c r="Y397" s="441" t="s">
        <v>212</v>
      </c>
      <c r="Z397" s="441"/>
      <c r="AA397" s="441"/>
      <c r="AB397" s="441"/>
      <c r="AC397" s="441"/>
      <c r="AD397" s="441"/>
      <c r="AE397" s="441"/>
      <c r="AF397" s="441"/>
      <c r="AG397" s="441"/>
      <c r="AH397" s="441"/>
      <c r="AI397" s="441"/>
      <c r="AJ397" s="441"/>
      <c r="AK397" s="441"/>
      <c r="AL397" s="441"/>
      <c r="AM397" s="441"/>
      <c r="AN397" s="441"/>
      <c r="AO397" s="441"/>
      <c r="AP397" s="441"/>
      <c r="AQ397" s="441"/>
      <c r="AR397" s="441"/>
      <c r="AS397" s="441"/>
      <c r="AT397" s="441"/>
      <c r="AU397" s="441"/>
      <c r="AV397" s="441"/>
      <c r="AW397" s="441"/>
      <c r="AX397" s="441"/>
      <c r="AY397" s="441"/>
      <c r="AZ397" s="441"/>
      <c r="BA397" s="441"/>
      <c r="BB397" s="441"/>
      <c r="BC397" s="441"/>
      <c r="BD397" s="441"/>
      <c r="BE397" s="441"/>
      <c r="BF397" s="441"/>
      <c r="BG397" s="441"/>
      <c r="BH397" s="441"/>
      <c r="BI397" s="441"/>
      <c r="BJ397" s="441"/>
      <c r="BK397" s="441"/>
      <c r="BL397" s="441"/>
      <c r="BM397" s="441"/>
      <c r="BN397" s="441"/>
      <c r="BO397" s="441"/>
      <c r="BP397" s="441"/>
      <c r="BQ397" s="441"/>
      <c r="BR397" s="441"/>
      <c r="BS397" s="441"/>
      <c r="BT397" s="441"/>
      <c r="BU397" s="441"/>
      <c r="BV397" s="441"/>
      <c r="BW397" s="441"/>
      <c r="BX397" s="441"/>
      <c r="BY397" s="441"/>
      <c r="BZ397" s="441"/>
      <c r="CA397" s="441"/>
      <c r="CB397" s="441"/>
      <c r="CC397" s="441"/>
      <c r="CD397" s="441"/>
      <c r="CE397" s="441"/>
      <c r="CF397" s="441"/>
      <c r="CG397" s="441"/>
      <c r="CH397" s="441"/>
      <c r="CI397" s="441"/>
      <c r="CJ397" s="441"/>
      <c r="CK397" s="441"/>
      <c r="CL397" s="441"/>
      <c r="CM397" s="441"/>
      <c r="CN397" s="441"/>
      <c r="CO397" s="441"/>
      <c r="CP397" s="441"/>
      <c r="CQ397" s="441"/>
      <c r="CR397" s="441"/>
      <c r="CS397" s="441"/>
      <c r="CT397" s="441"/>
      <c r="CU397" s="441"/>
      <c r="CV397" s="441"/>
      <c r="CW397" s="441"/>
      <c r="CX397" s="441"/>
      <c r="CY397" s="441"/>
      <c r="CZ397" s="441"/>
      <c r="DA397" s="441"/>
      <c r="DB397" s="441"/>
      <c r="DC397" s="441"/>
      <c r="DD397" s="441"/>
      <c r="DE397" s="441"/>
      <c r="DF397" s="25"/>
      <c r="DG397" s="25"/>
      <c r="DH397" s="25"/>
      <c r="DI397" s="25"/>
      <c r="DJ397" s="48"/>
    </row>
    <row r="398" spans="14:114" ht="14.25" customHeight="1" x14ac:dyDescent="0.2">
      <c r="N398" s="47"/>
      <c r="O398" s="25"/>
      <c r="P398" s="25"/>
      <c r="Q398" s="25"/>
      <c r="R398" s="440"/>
      <c r="S398" s="440"/>
      <c r="T398" s="440"/>
      <c r="U398" s="440"/>
      <c r="V398" s="440"/>
      <c r="W398" s="440"/>
      <c r="X398" s="440"/>
      <c r="Y398" s="441"/>
      <c r="Z398" s="441"/>
      <c r="AA398" s="441"/>
      <c r="AB398" s="441"/>
      <c r="AC398" s="441"/>
      <c r="AD398" s="441"/>
      <c r="AE398" s="441"/>
      <c r="AF398" s="441"/>
      <c r="AG398" s="441"/>
      <c r="AH398" s="441"/>
      <c r="AI398" s="441"/>
      <c r="AJ398" s="441"/>
      <c r="AK398" s="441"/>
      <c r="AL398" s="441"/>
      <c r="AM398" s="441"/>
      <c r="AN398" s="441"/>
      <c r="AO398" s="441"/>
      <c r="AP398" s="441"/>
      <c r="AQ398" s="441"/>
      <c r="AR398" s="441"/>
      <c r="AS398" s="441"/>
      <c r="AT398" s="441"/>
      <c r="AU398" s="441"/>
      <c r="AV398" s="441"/>
      <c r="AW398" s="441"/>
      <c r="AX398" s="441"/>
      <c r="AY398" s="441"/>
      <c r="AZ398" s="441"/>
      <c r="BA398" s="441"/>
      <c r="BB398" s="441"/>
      <c r="BC398" s="441"/>
      <c r="BD398" s="441"/>
      <c r="BE398" s="441"/>
      <c r="BF398" s="441"/>
      <c r="BG398" s="441"/>
      <c r="BH398" s="441"/>
      <c r="BI398" s="441"/>
      <c r="BJ398" s="441"/>
      <c r="BK398" s="441"/>
      <c r="BL398" s="441"/>
      <c r="BM398" s="441"/>
      <c r="BN398" s="441"/>
      <c r="BO398" s="441"/>
      <c r="BP398" s="441"/>
      <c r="BQ398" s="441"/>
      <c r="BR398" s="441"/>
      <c r="BS398" s="441"/>
      <c r="BT398" s="441"/>
      <c r="BU398" s="441"/>
      <c r="BV398" s="441"/>
      <c r="BW398" s="441"/>
      <c r="BX398" s="441"/>
      <c r="BY398" s="441"/>
      <c r="BZ398" s="441"/>
      <c r="CA398" s="441"/>
      <c r="CB398" s="441"/>
      <c r="CC398" s="441"/>
      <c r="CD398" s="441"/>
      <c r="CE398" s="441"/>
      <c r="CF398" s="441"/>
      <c r="CG398" s="441"/>
      <c r="CH398" s="441"/>
      <c r="CI398" s="441"/>
      <c r="CJ398" s="441"/>
      <c r="CK398" s="441"/>
      <c r="CL398" s="441"/>
      <c r="CM398" s="441"/>
      <c r="CN398" s="441"/>
      <c r="CO398" s="441"/>
      <c r="CP398" s="441"/>
      <c r="CQ398" s="441"/>
      <c r="CR398" s="441"/>
      <c r="CS398" s="441"/>
      <c r="CT398" s="441"/>
      <c r="CU398" s="441"/>
      <c r="CV398" s="441"/>
      <c r="CW398" s="441"/>
      <c r="CX398" s="441"/>
      <c r="CY398" s="441"/>
      <c r="CZ398" s="441"/>
      <c r="DA398" s="441"/>
      <c r="DB398" s="441"/>
      <c r="DC398" s="441"/>
      <c r="DD398" s="441"/>
      <c r="DE398" s="441"/>
      <c r="DF398" s="25"/>
      <c r="DG398" s="25"/>
      <c r="DH398" s="25"/>
      <c r="DI398" s="25"/>
      <c r="DJ398" s="48"/>
    </row>
    <row r="399" spans="14:114" ht="14.25" customHeight="1" x14ac:dyDescent="0.2">
      <c r="N399" s="47"/>
      <c r="O399" s="25"/>
      <c r="P399" s="25"/>
      <c r="Q399" s="25"/>
      <c r="R399" s="440"/>
      <c r="S399" s="440"/>
      <c r="T399" s="440"/>
      <c r="U399" s="440"/>
      <c r="V399" s="440"/>
      <c r="W399" s="440"/>
      <c r="X399" s="440"/>
      <c r="Y399" s="441"/>
      <c r="Z399" s="441"/>
      <c r="AA399" s="441"/>
      <c r="AB399" s="441"/>
      <c r="AC399" s="441"/>
      <c r="AD399" s="441"/>
      <c r="AE399" s="441"/>
      <c r="AF399" s="441"/>
      <c r="AG399" s="441"/>
      <c r="AH399" s="441"/>
      <c r="AI399" s="441"/>
      <c r="AJ399" s="441"/>
      <c r="AK399" s="441"/>
      <c r="AL399" s="441"/>
      <c r="AM399" s="441"/>
      <c r="AN399" s="441"/>
      <c r="AO399" s="441"/>
      <c r="AP399" s="441"/>
      <c r="AQ399" s="441"/>
      <c r="AR399" s="441"/>
      <c r="AS399" s="441"/>
      <c r="AT399" s="441"/>
      <c r="AU399" s="441"/>
      <c r="AV399" s="441"/>
      <c r="AW399" s="441"/>
      <c r="AX399" s="441"/>
      <c r="AY399" s="441"/>
      <c r="AZ399" s="441"/>
      <c r="BA399" s="441"/>
      <c r="BB399" s="441"/>
      <c r="BC399" s="441"/>
      <c r="BD399" s="441"/>
      <c r="BE399" s="441"/>
      <c r="BF399" s="441"/>
      <c r="BG399" s="441"/>
      <c r="BH399" s="441"/>
      <c r="BI399" s="441"/>
      <c r="BJ399" s="441"/>
      <c r="BK399" s="441"/>
      <c r="BL399" s="441"/>
      <c r="BM399" s="441"/>
      <c r="BN399" s="441"/>
      <c r="BO399" s="441"/>
      <c r="BP399" s="441"/>
      <c r="BQ399" s="441"/>
      <c r="BR399" s="441"/>
      <c r="BS399" s="441"/>
      <c r="BT399" s="441"/>
      <c r="BU399" s="441"/>
      <c r="BV399" s="441"/>
      <c r="BW399" s="441"/>
      <c r="BX399" s="441"/>
      <c r="BY399" s="441"/>
      <c r="BZ399" s="441"/>
      <c r="CA399" s="441"/>
      <c r="CB399" s="441"/>
      <c r="CC399" s="441"/>
      <c r="CD399" s="441"/>
      <c r="CE399" s="441"/>
      <c r="CF399" s="441"/>
      <c r="CG399" s="441"/>
      <c r="CH399" s="441"/>
      <c r="CI399" s="441"/>
      <c r="CJ399" s="441"/>
      <c r="CK399" s="441"/>
      <c r="CL399" s="441"/>
      <c r="CM399" s="441"/>
      <c r="CN399" s="441"/>
      <c r="CO399" s="441"/>
      <c r="CP399" s="441"/>
      <c r="CQ399" s="441"/>
      <c r="CR399" s="441"/>
      <c r="CS399" s="441"/>
      <c r="CT399" s="441"/>
      <c r="CU399" s="441"/>
      <c r="CV399" s="441"/>
      <c r="CW399" s="441"/>
      <c r="CX399" s="441"/>
      <c r="CY399" s="441"/>
      <c r="CZ399" s="441"/>
      <c r="DA399" s="441"/>
      <c r="DB399" s="441"/>
      <c r="DC399" s="441"/>
      <c r="DD399" s="441"/>
      <c r="DE399" s="441"/>
      <c r="DF399" s="25"/>
      <c r="DG399" s="25"/>
      <c r="DH399" s="25"/>
      <c r="DI399" s="25"/>
      <c r="DJ399" s="48"/>
    </row>
    <row r="400" spans="14:114" ht="14.25" customHeight="1" x14ac:dyDescent="0.2">
      <c r="N400" s="47"/>
      <c r="O400" s="25"/>
      <c r="P400" s="25"/>
      <c r="Q400" s="25"/>
      <c r="R400" s="440" t="s">
        <v>71</v>
      </c>
      <c r="S400" s="440"/>
      <c r="T400" s="440"/>
      <c r="U400" s="440"/>
      <c r="V400" s="440"/>
      <c r="W400" s="440"/>
      <c r="X400" s="440"/>
      <c r="Y400" s="440"/>
      <c r="Z400" s="440"/>
      <c r="AA400" s="440"/>
      <c r="AB400" s="440"/>
      <c r="AC400" s="440"/>
      <c r="AD400" s="440"/>
      <c r="AE400" s="440"/>
      <c r="AF400" s="440"/>
      <c r="AG400" s="440"/>
      <c r="AH400" s="440"/>
      <c r="AI400" s="440"/>
      <c r="AJ400" s="440"/>
      <c r="AK400" s="440"/>
      <c r="AL400" s="440"/>
      <c r="AM400" s="440"/>
      <c r="AN400" s="440"/>
      <c r="AO400" s="440"/>
      <c r="AP400" s="440"/>
      <c r="AQ400" s="440"/>
      <c r="AR400" s="440"/>
      <c r="AS400" s="440"/>
      <c r="AT400" s="440"/>
      <c r="AU400" s="440"/>
      <c r="AV400" s="440"/>
      <c r="AW400" s="440"/>
      <c r="AX400" s="440"/>
      <c r="AY400" s="440"/>
      <c r="AZ400" s="440"/>
      <c r="BA400" s="440"/>
      <c r="BB400" s="440"/>
      <c r="BC400" s="440"/>
      <c r="BD400" s="440"/>
      <c r="BE400" s="440"/>
      <c r="BF400" s="440"/>
      <c r="BG400" s="440"/>
      <c r="BH400" s="440"/>
      <c r="BI400" s="440"/>
      <c r="BJ400" s="440"/>
      <c r="BK400" s="440"/>
      <c r="BL400" s="443" t="s">
        <v>213</v>
      </c>
      <c r="BM400" s="443"/>
      <c r="BN400" s="443"/>
      <c r="BO400" s="443"/>
      <c r="BP400" s="443"/>
      <c r="BQ400" s="443"/>
      <c r="BR400" s="443"/>
      <c r="BS400" s="443"/>
      <c r="BT400" s="443"/>
      <c r="BU400" s="443"/>
      <c r="BV400" s="443"/>
      <c r="BW400" s="443"/>
      <c r="BX400" s="443"/>
      <c r="BY400" s="443"/>
      <c r="BZ400" s="443"/>
      <c r="CA400" s="443"/>
      <c r="CB400" s="443"/>
      <c r="CC400" s="443"/>
      <c r="CD400" s="443"/>
      <c r="CE400" s="443"/>
      <c r="CF400" s="25"/>
      <c r="CG400" s="25"/>
      <c r="CH400" s="25"/>
      <c r="CI400" s="25"/>
      <c r="CJ400" s="25"/>
      <c r="CK400" s="25"/>
      <c r="CL400" s="25"/>
      <c r="CM400" s="25"/>
      <c r="CN400" s="25"/>
      <c r="CO400" s="25"/>
      <c r="CP400" s="25"/>
      <c r="CQ400" s="25"/>
      <c r="CR400" s="25"/>
      <c r="CS400" s="25"/>
      <c r="CT400" s="25"/>
      <c r="CU400" s="25"/>
      <c r="CV400" s="25"/>
      <c r="CW400" s="25"/>
      <c r="CX400" s="25"/>
      <c r="CY400" s="25"/>
      <c r="CZ400" s="25"/>
      <c r="DA400" s="25"/>
      <c r="DB400" s="25"/>
      <c r="DC400" s="25"/>
      <c r="DD400" s="25"/>
      <c r="DE400" s="25"/>
      <c r="DF400" s="25"/>
      <c r="DG400" s="25"/>
      <c r="DH400" s="25"/>
      <c r="DI400" s="25"/>
      <c r="DJ400" s="48"/>
    </row>
    <row r="401" spans="14:114" ht="14.25" customHeight="1" x14ac:dyDescent="0.2">
      <c r="N401" s="47"/>
      <c r="O401" s="25"/>
      <c r="P401" s="25"/>
      <c r="Q401" s="25"/>
      <c r="R401" s="440"/>
      <c r="S401" s="440"/>
      <c r="T401" s="440"/>
      <c r="U401" s="440"/>
      <c r="V401" s="440"/>
      <c r="W401" s="440"/>
      <c r="X401" s="440"/>
      <c r="Y401" s="440"/>
      <c r="Z401" s="440"/>
      <c r="AA401" s="440"/>
      <c r="AB401" s="440"/>
      <c r="AC401" s="440"/>
      <c r="AD401" s="440"/>
      <c r="AE401" s="440"/>
      <c r="AF401" s="440"/>
      <c r="AG401" s="440"/>
      <c r="AH401" s="440"/>
      <c r="AI401" s="440"/>
      <c r="AJ401" s="440"/>
      <c r="AK401" s="440"/>
      <c r="AL401" s="440"/>
      <c r="AM401" s="440"/>
      <c r="AN401" s="440"/>
      <c r="AO401" s="440"/>
      <c r="AP401" s="440"/>
      <c r="AQ401" s="440"/>
      <c r="AR401" s="440"/>
      <c r="AS401" s="440"/>
      <c r="AT401" s="440"/>
      <c r="AU401" s="440"/>
      <c r="AV401" s="440"/>
      <c r="AW401" s="440"/>
      <c r="AX401" s="440"/>
      <c r="AY401" s="440"/>
      <c r="AZ401" s="440"/>
      <c r="BA401" s="440"/>
      <c r="BB401" s="440"/>
      <c r="BC401" s="440"/>
      <c r="BD401" s="440"/>
      <c r="BE401" s="440"/>
      <c r="BF401" s="440"/>
      <c r="BG401" s="440"/>
      <c r="BH401" s="440"/>
      <c r="BI401" s="440"/>
      <c r="BJ401" s="440"/>
      <c r="BK401" s="440"/>
      <c r="BL401" s="443"/>
      <c r="BM401" s="443"/>
      <c r="BN401" s="443"/>
      <c r="BO401" s="443"/>
      <c r="BP401" s="443"/>
      <c r="BQ401" s="443"/>
      <c r="BR401" s="443"/>
      <c r="BS401" s="443"/>
      <c r="BT401" s="443"/>
      <c r="BU401" s="443"/>
      <c r="BV401" s="443"/>
      <c r="BW401" s="443"/>
      <c r="BX401" s="443"/>
      <c r="BY401" s="443"/>
      <c r="BZ401" s="443"/>
      <c r="CA401" s="443"/>
      <c r="CB401" s="443"/>
      <c r="CC401" s="443"/>
      <c r="CD401" s="443"/>
      <c r="CE401" s="443"/>
      <c r="CF401" s="25"/>
      <c r="CG401" s="25"/>
      <c r="CH401" s="25"/>
      <c r="CI401" s="25"/>
      <c r="CJ401" s="25"/>
      <c r="CK401" s="25"/>
      <c r="CL401" s="25"/>
      <c r="CM401" s="25"/>
      <c r="CN401" s="25"/>
      <c r="CO401" s="25"/>
      <c r="CP401" s="25"/>
      <c r="CQ401" s="25"/>
      <c r="CR401" s="25"/>
      <c r="CS401" s="25"/>
      <c r="CT401" s="25"/>
      <c r="CU401" s="25"/>
      <c r="CV401" s="25"/>
      <c r="CW401" s="25"/>
      <c r="CX401" s="25"/>
      <c r="CY401" s="25"/>
      <c r="CZ401" s="25"/>
      <c r="DA401" s="25"/>
      <c r="DB401" s="25"/>
      <c r="DC401" s="25"/>
      <c r="DD401" s="25"/>
      <c r="DE401" s="25"/>
      <c r="DF401" s="25"/>
      <c r="DG401" s="25"/>
      <c r="DH401" s="25"/>
      <c r="DI401" s="25"/>
      <c r="DJ401" s="48"/>
    </row>
    <row r="402" spans="14:114" ht="14.25" customHeight="1" x14ac:dyDescent="0.2">
      <c r="N402" s="47"/>
      <c r="O402" s="25"/>
      <c r="P402" s="25"/>
      <c r="Q402" s="25"/>
      <c r="R402" s="440"/>
      <c r="S402" s="440"/>
      <c r="T402" s="440"/>
      <c r="U402" s="440"/>
      <c r="V402" s="440"/>
      <c r="W402" s="440"/>
      <c r="X402" s="440"/>
      <c r="Y402" s="440"/>
      <c r="Z402" s="440"/>
      <c r="AA402" s="440"/>
      <c r="AB402" s="440"/>
      <c r="AC402" s="440"/>
      <c r="AD402" s="440"/>
      <c r="AE402" s="440"/>
      <c r="AF402" s="440"/>
      <c r="AG402" s="440"/>
      <c r="AH402" s="440"/>
      <c r="AI402" s="440"/>
      <c r="AJ402" s="440"/>
      <c r="AK402" s="440"/>
      <c r="AL402" s="440"/>
      <c r="AM402" s="440"/>
      <c r="AN402" s="440"/>
      <c r="AO402" s="440"/>
      <c r="AP402" s="440"/>
      <c r="AQ402" s="440"/>
      <c r="AR402" s="440"/>
      <c r="AS402" s="440"/>
      <c r="AT402" s="440"/>
      <c r="AU402" s="440"/>
      <c r="AV402" s="440"/>
      <c r="AW402" s="440"/>
      <c r="AX402" s="440"/>
      <c r="AY402" s="440"/>
      <c r="AZ402" s="440"/>
      <c r="BA402" s="440"/>
      <c r="BB402" s="440"/>
      <c r="BC402" s="440"/>
      <c r="BD402" s="440"/>
      <c r="BE402" s="440"/>
      <c r="BF402" s="440"/>
      <c r="BG402" s="440"/>
      <c r="BH402" s="440"/>
      <c r="BI402" s="440"/>
      <c r="BJ402" s="440"/>
      <c r="BK402" s="440"/>
      <c r="BL402" s="443"/>
      <c r="BM402" s="443"/>
      <c r="BN402" s="443"/>
      <c r="BO402" s="443"/>
      <c r="BP402" s="443"/>
      <c r="BQ402" s="443"/>
      <c r="BR402" s="443"/>
      <c r="BS402" s="443"/>
      <c r="BT402" s="443"/>
      <c r="BU402" s="443"/>
      <c r="BV402" s="443"/>
      <c r="BW402" s="443"/>
      <c r="BX402" s="443"/>
      <c r="BY402" s="443"/>
      <c r="BZ402" s="443"/>
      <c r="CA402" s="443"/>
      <c r="CB402" s="443"/>
      <c r="CC402" s="443"/>
      <c r="CD402" s="443"/>
      <c r="CE402" s="443"/>
      <c r="CF402" s="25"/>
      <c r="CG402" s="25"/>
      <c r="CH402" s="25"/>
      <c r="CI402" s="25"/>
      <c r="CJ402" s="25"/>
      <c r="CK402" s="25"/>
      <c r="CL402" s="25"/>
      <c r="CM402" s="25"/>
      <c r="CN402" s="25"/>
      <c r="CO402" s="25"/>
      <c r="CP402" s="25"/>
      <c r="CQ402" s="25"/>
      <c r="CR402" s="25"/>
      <c r="CS402" s="25"/>
      <c r="CT402" s="25"/>
      <c r="CU402" s="25"/>
      <c r="CV402" s="25"/>
      <c r="CW402" s="25"/>
      <c r="CX402" s="25"/>
      <c r="CY402" s="25"/>
      <c r="CZ402" s="25"/>
      <c r="DA402" s="25"/>
      <c r="DB402" s="25"/>
      <c r="DC402" s="25"/>
      <c r="DD402" s="25"/>
      <c r="DE402" s="25"/>
      <c r="DF402" s="25"/>
      <c r="DG402" s="25"/>
      <c r="DH402" s="25"/>
      <c r="DI402" s="25"/>
      <c r="DJ402" s="48"/>
    </row>
    <row r="403" spans="14:114" ht="14.25" customHeight="1" x14ac:dyDescent="0.2">
      <c r="N403" s="47"/>
      <c r="O403" s="25"/>
      <c r="P403" s="25"/>
      <c r="Q403" s="25"/>
      <c r="R403" s="440" t="s">
        <v>72</v>
      </c>
      <c r="S403" s="440"/>
      <c r="T403" s="440"/>
      <c r="U403" s="440"/>
      <c r="V403" s="440"/>
      <c r="W403" s="440"/>
      <c r="X403" s="440"/>
      <c r="Y403" s="440"/>
      <c r="Z403" s="440"/>
      <c r="AA403" s="440"/>
      <c r="AB403" s="440"/>
      <c r="AC403" s="440"/>
      <c r="AD403" s="440"/>
      <c r="AE403" s="440"/>
      <c r="AF403" s="440"/>
      <c r="AG403" s="440"/>
      <c r="AH403" s="440"/>
      <c r="AI403" s="440"/>
      <c r="AJ403" s="440"/>
      <c r="AK403" s="440"/>
      <c r="AL403" s="440"/>
      <c r="AM403" s="440"/>
      <c r="AN403" s="440"/>
      <c r="AO403" s="440"/>
      <c r="AP403" s="440"/>
      <c r="AQ403" s="440"/>
      <c r="AR403" s="440"/>
      <c r="AS403" s="440"/>
      <c r="AT403" s="440"/>
      <c r="AU403" s="440"/>
      <c r="AV403" s="440"/>
      <c r="AW403" s="440"/>
      <c r="AX403" s="440"/>
      <c r="AY403" s="440"/>
      <c r="AZ403" s="440"/>
      <c r="BA403" s="440"/>
      <c r="BB403" s="441" t="s">
        <v>214</v>
      </c>
      <c r="BC403" s="441"/>
      <c r="BD403" s="441"/>
      <c r="BE403" s="441"/>
      <c r="BF403" s="441"/>
      <c r="BG403" s="441"/>
      <c r="BH403" s="441"/>
      <c r="BI403" s="441"/>
      <c r="BJ403" s="441"/>
      <c r="BK403" s="441"/>
      <c r="BL403" s="441"/>
      <c r="BM403" s="441"/>
      <c r="BN403" s="441"/>
      <c r="BO403" s="441"/>
      <c r="BP403" s="441"/>
      <c r="BQ403" s="441"/>
      <c r="BR403" s="441"/>
      <c r="BS403" s="441"/>
      <c r="BT403" s="441"/>
      <c r="BU403" s="441"/>
      <c r="BV403" s="6"/>
      <c r="BW403" s="6"/>
      <c r="BX403" s="6"/>
      <c r="BY403" s="6"/>
      <c r="BZ403" s="6"/>
      <c r="CA403" s="6"/>
      <c r="CB403" s="6"/>
      <c r="CC403" s="25"/>
      <c r="CD403" s="25"/>
      <c r="CE403" s="25"/>
      <c r="CF403" s="25"/>
      <c r="CG403" s="25"/>
      <c r="CH403" s="25"/>
      <c r="CI403" s="25"/>
      <c r="CJ403" s="25"/>
      <c r="CK403" s="25"/>
      <c r="CL403" s="25"/>
      <c r="CM403" s="25"/>
      <c r="CN403" s="25"/>
      <c r="CO403" s="25"/>
      <c r="CP403" s="25"/>
      <c r="CQ403" s="25"/>
      <c r="CR403" s="25"/>
      <c r="CS403" s="25"/>
      <c r="CT403" s="25"/>
      <c r="CU403" s="25"/>
      <c r="CV403" s="25"/>
      <c r="CW403" s="25"/>
      <c r="CX403" s="25"/>
      <c r="CY403" s="25"/>
      <c r="CZ403" s="25"/>
      <c r="DA403" s="25"/>
      <c r="DB403" s="25"/>
      <c r="DC403" s="25"/>
      <c r="DD403" s="25"/>
      <c r="DE403" s="25"/>
      <c r="DF403" s="25"/>
      <c r="DG403" s="25"/>
      <c r="DH403" s="25"/>
      <c r="DI403" s="25"/>
      <c r="DJ403" s="48"/>
    </row>
    <row r="404" spans="14:114" ht="14.25" customHeight="1" x14ac:dyDescent="0.2">
      <c r="N404" s="47"/>
      <c r="O404" s="25"/>
      <c r="P404" s="25"/>
      <c r="Q404" s="25"/>
      <c r="R404" s="440"/>
      <c r="S404" s="440"/>
      <c r="T404" s="440"/>
      <c r="U404" s="440"/>
      <c r="V404" s="440"/>
      <c r="W404" s="440"/>
      <c r="X404" s="440"/>
      <c r="Y404" s="440"/>
      <c r="Z404" s="440"/>
      <c r="AA404" s="440"/>
      <c r="AB404" s="440"/>
      <c r="AC404" s="440"/>
      <c r="AD404" s="440"/>
      <c r="AE404" s="440"/>
      <c r="AF404" s="440"/>
      <c r="AG404" s="440"/>
      <c r="AH404" s="440"/>
      <c r="AI404" s="440"/>
      <c r="AJ404" s="440"/>
      <c r="AK404" s="440"/>
      <c r="AL404" s="440"/>
      <c r="AM404" s="440"/>
      <c r="AN404" s="440"/>
      <c r="AO404" s="440"/>
      <c r="AP404" s="440"/>
      <c r="AQ404" s="440"/>
      <c r="AR404" s="440"/>
      <c r="AS404" s="440"/>
      <c r="AT404" s="440"/>
      <c r="AU404" s="440"/>
      <c r="AV404" s="440"/>
      <c r="AW404" s="440"/>
      <c r="AX404" s="440"/>
      <c r="AY404" s="440"/>
      <c r="AZ404" s="440"/>
      <c r="BA404" s="440"/>
      <c r="BB404" s="441"/>
      <c r="BC404" s="441"/>
      <c r="BD404" s="441"/>
      <c r="BE404" s="441"/>
      <c r="BF404" s="441"/>
      <c r="BG404" s="441"/>
      <c r="BH404" s="441"/>
      <c r="BI404" s="441"/>
      <c r="BJ404" s="441"/>
      <c r="BK404" s="441"/>
      <c r="BL404" s="441"/>
      <c r="BM404" s="441"/>
      <c r="BN404" s="441"/>
      <c r="BO404" s="441"/>
      <c r="BP404" s="441"/>
      <c r="BQ404" s="441"/>
      <c r="BR404" s="441"/>
      <c r="BS404" s="441"/>
      <c r="BT404" s="441"/>
      <c r="BU404" s="441"/>
      <c r="BV404" s="6"/>
      <c r="BW404" s="6"/>
      <c r="BX404" s="1"/>
      <c r="BY404" s="6"/>
      <c r="BZ404" s="6"/>
      <c r="CA404" s="6"/>
      <c r="CB404" s="6"/>
      <c r="CC404" s="25"/>
      <c r="CD404" s="25"/>
      <c r="CE404" s="25"/>
      <c r="CF404" s="25"/>
      <c r="CG404" s="25"/>
      <c r="CH404" s="25"/>
      <c r="CI404" s="25"/>
      <c r="CJ404" s="25"/>
      <c r="CK404" s="25"/>
      <c r="CL404" s="25"/>
      <c r="CM404" s="25"/>
      <c r="CN404" s="25"/>
      <c r="CO404" s="25"/>
      <c r="CP404" s="25"/>
      <c r="CQ404" s="25"/>
      <c r="CR404" s="25"/>
      <c r="CS404" s="25"/>
      <c r="CT404" s="25"/>
      <c r="CU404" s="25"/>
      <c r="CV404" s="25"/>
      <c r="CW404" s="25"/>
      <c r="CX404" s="25"/>
      <c r="CY404" s="25"/>
      <c r="CZ404" s="25"/>
      <c r="DA404" s="25"/>
      <c r="DB404" s="25"/>
      <c r="DC404" s="25"/>
      <c r="DD404" s="25"/>
      <c r="DE404" s="25"/>
      <c r="DF404" s="25"/>
      <c r="DG404" s="25"/>
      <c r="DH404" s="25"/>
      <c r="DI404" s="25"/>
      <c r="DJ404" s="48"/>
    </row>
    <row r="405" spans="14:114" ht="14.25" customHeight="1" x14ac:dyDescent="0.2">
      <c r="N405" s="47"/>
      <c r="O405" s="25"/>
      <c r="P405" s="25"/>
      <c r="Q405" s="25"/>
      <c r="R405" s="440"/>
      <c r="S405" s="440"/>
      <c r="T405" s="440"/>
      <c r="U405" s="440"/>
      <c r="V405" s="440"/>
      <c r="W405" s="440"/>
      <c r="X405" s="440"/>
      <c r="Y405" s="440"/>
      <c r="Z405" s="440"/>
      <c r="AA405" s="440"/>
      <c r="AB405" s="440"/>
      <c r="AC405" s="440"/>
      <c r="AD405" s="440"/>
      <c r="AE405" s="440"/>
      <c r="AF405" s="440"/>
      <c r="AG405" s="440"/>
      <c r="AH405" s="440"/>
      <c r="AI405" s="440"/>
      <c r="AJ405" s="440"/>
      <c r="AK405" s="440"/>
      <c r="AL405" s="440"/>
      <c r="AM405" s="440"/>
      <c r="AN405" s="440"/>
      <c r="AO405" s="440"/>
      <c r="AP405" s="440"/>
      <c r="AQ405" s="440"/>
      <c r="AR405" s="440"/>
      <c r="AS405" s="440"/>
      <c r="AT405" s="440"/>
      <c r="AU405" s="440"/>
      <c r="AV405" s="440"/>
      <c r="AW405" s="440"/>
      <c r="AX405" s="440"/>
      <c r="AY405" s="440"/>
      <c r="AZ405" s="440"/>
      <c r="BA405" s="440"/>
      <c r="BB405" s="441"/>
      <c r="BC405" s="441"/>
      <c r="BD405" s="441"/>
      <c r="BE405" s="441"/>
      <c r="BF405" s="441"/>
      <c r="BG405" s="441"/>
      <c r="BH405" s="441"/>
      <c r="BI405" s="441"/>
      <c r="BJ405" s="441"/>
      <c r="BK405" s="441"/>
      <c r="BL405" s="441"/>
      <c r="BM405" s="441"/>
      <c r="BN405" s="441"/>
      <c r="BO405" s="441"/>
      <c r="BP405" s="441"/>
      <c r="BQ405" s="441"/>
      <c r="BR405" s="441"/>
      <c r="BS405" s="441"/>
      <c r="BT405" s="441"/>
      <c r="BU405" s="441"/>
      <c r="BV405" s="6"/>
      <c r="BW405" s="6"/>
      <c r="BX405" s="6"/>
      <c r="BY405" s="6"/>
      <c r="BZ405" s="6"/>
      <c r="CA405" s="6"/>
      <c r="CB405" s="6"/>
      <c r="CC405" s="25"/>
      <c r="CD405" s="25"/>
      <c r="CE405" s="25"/>
      <c r="CF405" s="25"/>
      <c r="CG405" s="25"/>
      <c r="CH405" s="25"/>
      <c r="CI405" s="25"/>
      <c r="CJ405" s="25"/>
      <c r="CK405" s="25"/>
      <c r="CL405" s="25"/>
      <c r="CM405" s="25"/>
      <c r="CN405" s="25"/>
      <c r="CO405" s="25"/>
      <c r="CP405" s="25"/>
      <c r="CQ405" s="25"/>
      <c r="CR405" s="25"/>
      <c r="CS405" s="25"/>
      <c r="CT405" s="25"/>
      <c r="CU405" s="25"/>
      <c r="CV405" s="25"/>
      <c r="CW405" s="25"/>
      <c r="CX405" s="25"/>
      <c r="CY405" s="25"/>
      <c r="CZ405" s="25"/>
      <c r="DA405" s="25"/>
      <c r="DB405" s="25"/>
      <c r="DC405" s="25"/>
      <c r="DD405" s="25"/>
      <c r="DE405" s="25"/>
      <c r="DF405" s="25"/>
      <c r="DG405" s="25"/>
      <c r="DH405" s="25"/>
      <c r="DI405" s="25"/>
      <c r="DJ405" s="48"/>
    </row>
    <row r="406" spans="14:114" ht="14.25" customHeight="1" x14ac:dyDescent="0.2">
      <c r="N406" s="47"/>
      <c r="O406" s="25"/>
      <c r="P406" s="25"/>
      <c r="Q406" s="25"/>
      <c r="R406" s="440" t="s">
        <v>73</v>
      </c>
      <c r="S406" s="440"/>
      <c r="T406" s="440"/>
      <c r="U406" s="440"/>
      <c r="V406" s="440"/>
      <c r="W406" s="440"/>
      <c r="X406" s="440"/>
      <c r="Y406" s="440"/>
      <c r="Z406" s="440"/>
      <c r="AA406" s="440"/>
      <c r="AB406" s="440"/>
      <c r="AC406" s="440"/>
      <c r="AD406" s="440"/>
      <c r="AE406" s="440"/>
      <c r="AF406" s="440"/>
      <c r="AG406" s="440"/>
      <c r="AH406" s="440"/>
      <c r="AI406" s="440"/>
      <c r="AJ406" s="440"/>
      <c r="AK406" s="441" t="s">
        <v>217</v>
      </c>
      <c r="AL406" s="441"/>
      <c r="AM406" s="441"/>
      <c r="AN406" s="441"/>
      <c r="AO406" s="441"/>
      <c r="AP406" s="441"/>
      <c r="AQ406" s="441"/>
      <c r="AR406" s="441"/>
      <c r="AS406" s="441"/>
      <c r="AT406" s="441"/>
      <c r="AU406" s="441"/>
      <c r="AV406" s="441"/>
      <c r="AW406" s="441"/>
      <c r="AX406" s="441"/>
      <c r="AY406" s="441"/>
      <c r="AZ406" s="441"/>
      <c r="BA406" s="441"/>
      <c r="BB406" s="441"/>
      <c r="BC406" s="441"/>
      <c r="BD406" s="441"/>
      <c r="BE406" s="441"/>
      <c r="BF406" s="441"/>
      <c r="BG406" s="441"/>
      <c r="BH406" s="441"/>
      <c r="BI406" s="441"/>
      <c r="BJ406" s="441"/>
      <c r="BK406" s="441"/>
      <c r="BL406" s="441"/>
      <c r="BM406" s="441"/>
      <c r="BN406" s="441"/>
      <c r="BO406" s="441"/>
      <c r="BP406" s="441"/>
      <c r="BQ406" s="441"/>
      <c r="BR406" s="441"/>
      <c r="BS406" s="441"/>
      <c r="BT406" s="441"/>
      <c r="BU406" s="441"/>
      <c r="BV406" s="441"/>
      <c r="BW406" s="441"/>
      <c r="BX406" s="441"/>
      <c r="BY406" s="441"/>
      <c r="BZ406" s="441"/>
      <c r="CA406" s="441"/>
      <c r="CB406" s="441"/>
      <c r="CC406" s="441"/>
      <c r="CD406" s="441"/>
      <c r="CE406" s="441"/>
      <c r="CF406" s="441"/>
      <c r="CG406" s="441"/>
      <c r="CH406" s="441"/>
      <c r="CI406" s="441"/>
      <c r="CJ406" s="441"/>
      <c r="CK406" s="441"/>
      <c r="CL406" s="441"/>
      <c r="CM406" s="441"/>
      <c r="CN406" s="441"/>
      <c r="CO406" s="441"/>
      <c r="CP406" s="441"/>
      <c r="CQ406" s="441"/>
      <c r="CR406" s="441"/>
      <c r="CS406" s="441"/>
      <c r="CT406" s="441"/>
      <c r="CU406" s="441"/>
      <c r="CV406" s="441"/>
      <c r="CW406" s="441"/>
      <c r="CX406" s="441"/>
      <c r="CY406" s="441"/>
      <c r="CZ406" s="441"/>
      <c r="DA406" s="441"/>
      <c r="DB406" s="441"/>
      <c r="DC406" s="441"/>
      <c r="DD406" s="441"/>
      <c r="DE406" s="441"/>
      <c r="DF406" s="441"/>
      <c r="DG406" s="441"/>
      <c r="DH406" s="441"/>
      <c r="DI406" s="25"/>
      <c r="DJ406" s="48"/>
    </row>
    <row r="407" spans="14:114" ht="14.25" customHeight="1" x14ac:dyDescent="0.2">
      <c r="N407" s="47"/>
      <c r="O407" s="25"/>
      <c r="P407" s="25"/>
      <c r="Q407" s="25"/>
      <c r="R407" s="440"/>
      <c r="S407" s="440"/>
      <c r="T407" s="440"/>
      <c r="U407" s="440"/>
      <c r="V407" s="440"/>
      <c r="W407" s="440"/>
      <c r="X407" s="440"/>
      <c r="Y407" s="440"/>
      <c r="Z407" s="440"/>
      <c r="AA407" s="440"/>
      <c r="AB407" s="440"/>
      <c r="AC407" s="440"/>
      <c r="AD407" s="440"/>
      <c r="AE407" s="440"/>
      <c r="AF407" s="440"/>
      <c r="AG407" s="440"/>
      <c r="AH407" s="440"/>
      <c r="AI407" s="440"/>
      <c r="AJ407" s="440"/>
      <c r="AK407" s="441"/>
      <c r="AL407" s="441"/>
      <c r="AM407" s="441"/>
      <c r="AN407" s="441"/>
      <c r="AO407" s="441"/>
      <c r="AP407" s="441"/>
      <c r="AQ407" s="441"/>
      <c r="AR407" s="441"/>
      <c r="AS407" s="441"/>
      <c r="AT407" s="441"/>
      <c r="AU407" s="441"/>
      <c r="AV407" s="441"/>
      <c r="AW407" s="441"/>
      <c r="AX407" s="441"/>
      <c r="AY407" s="441"/>
      <c r="AZ407" s="441"/>
      <c r="BA407" s="441"/>
      <c r="BB407" s="441"/>
      <c r="BC407" s="441"/>
      <c r="BD407" s="441"/>
      <c r="BE407" s="441"/>
      <c r="BF407" s="441"/>
      <c r="BG407" s="441"/>
      <c r="BH407" s="441"/>
      <c r="BI407" s="441"/>
      <c r="BJ407" s="441"/>
      <c r="BK407" s="441"/>
      <c r="BL407" s="441"/>
      <c r="BM407" s="441"/>
      <c r="BN407" s="441"/>
      <c r="BO407" s="441"/>
      <c r="BP407" s="441"/>
      <c r="BQ407" s="441"/>
      <c r="BR407" s="441"/>
      <c r="BS407" s="441"/>
      <c r="BT407" s="441"/>
      <c r="BU407" s="441"/>
      <c r="BV407" s="441"/>
      <c r="BW407" s="441"/>
      <c r="BX407" s="441"/>
      <c r="BY407" s="441"/>
      <c r="BZ407" s="441"/>
      <c r="CA407" s="441"/>
      <c r="CB407" s="441"/>
      <c r="CC407" s="441"/>
      <c r="CD407" s="441"/>
      <c r="CE407" s="441"/>
      <c r="CF407" s="441"/>
      <c r="CG407" s="441"/>
      <c r="CH407" s="441"/>
      <c r="CI407" s="441"/>
      <c r="CJ407" s="441"/>
      <c r="CK407" s="441"/>
      <c r="CL407" s="441"/>
      <c r="CM407" s="441"/>
      <c r="CN407" s="441"/>
      <c r="CO407" s="441"/>
      <c r="CP407" s="441"/>
      <c r="CQ407" s="441"/>
      <c r="CR407" s="441"/>
      <c r="CS407" s="441"/>
      <c r="CT407" s="441"/>
      <c r="CU407" s="441"/>
      <c r="CV407" s="441"/>
      <c r="CW407" s="441"/>
      <c r="CX407" s="441"/>
      <c r="CY407" s="441"/>
      <c r="CZ407" s="441"/>
      <c r="DA407" s="441"/>
      <c r="DB407" s="441"/>
      <c r="DC407" s="441"/>
      <c r="DD407" s="441"/>
      <c r="DE407" s="441"/>
      <c r="DF407" s="441"/>
      <c r="DG407" s="441"/>
      <c r="DH407" s="441"/>
      <c r="DI407" s="25"/>
      <c r="DJ407" s="48"/>
    </row>
    <row r="408" spans="14:114" ht="14.25" customHeight="1" x14ac:dyDescent="0.2">
      <c r="N408" s="47"/>
      <c r="O408" s="25"/>
      <c r="P408" s="25"/>
      <c r="Q408" s="25"/>
      <c r="R408" s="440"/>
      <c r="S408" s="440"/>
      <c r="T408" s="440"/>
      <c r="U408" s="440"/>
      <c r="V408" s="440"/>
      <c r="W408" s="440"/>
      <c r="X408" s="440"/>
      <c r="Y408" s="440"/>
      <c r="Z408" s="440"/>
      <c r="AA408" s="440"/>
      <c r="AB408" s="440"/>
      <c r="AC408" s="440"/>
      <c r="AD408" s="440"/>
      <c r="AE408" s="440"/>
      <c r="AF408" s="440"/>
      <c r="AG408" s="440"/>
      <c r="AH408" s="440"/>
      <c r="AI408" s="440"/>
      <c r="AJ408" s="440"/>
      <c r="AK408" s="441"/>
      <c r="AL408" s="441"/>
      <c r="AM408" s="441"/>
      <c r="AN408" s="441"/>
      <c r="AO408" s="441"/>
      <c r="AP408" s="441"/>
      <c r="AQ408" s="441"/>
      <c r="AR408" s="441"/>
      <c r="AS408" s="441"/>
      <c r="AT408" s="441"/>
      <c r="AU408" s="441"/>
      <c r="AV408" s="441"/>
      <c r="AW408" s="441"/>
      <c r="AX408" s="441"/>
      <c r="AY408" s="441"/>
      <c r="AZ408" s="441"/>
      <c r="BA408" s="441"/>
      <c r="BB408" s="441"/>
      <c r="BC408" s="441"/>
      <c r="BD408" s="441"/>
      <c r="BE408" s="441"/>
      <c r="BF408" s="441"/>
      <c r="BG408" s="441"/>
      <c r="BH408" s="441"/>
      <c r="BI408" s="441"/>
      <c r="BJ408" s="441"/>
      <c r="BK408" s="441"/>
      <c r="BL408" s="441"/>
      <c r="BM408" s="441"/>
      <c r="BN408" s="441"/>
      <c r="BO408" s="441"/>
      <c r="BP408" s="441"/>
      <c r="BQ408" s="441"/>
      <c r="BR408" s="441"/>
      <c r="BS408" s="441"/>
      <c r="BT408" s="441"/>
      <c r="BU408" s="441"/>
      <c r="BV408" s="441"/>
      <c r="BW408" s="441"/>
      <c r="BX408" s="441"/>
      <c r="BY408" s="441"/>
      <c r="BZ408" s="441"/>
      <c r="CA408" s="441"/>
      <c r="CB408" s="441"/>
      <c r="CC408" s="441"/>
      <c r="CD408" s="441"/>
      <c r="CE408" s="441"/>
      <c r="CF408" s="441"/>
      <c r="CG408" s="441"/>
      <c r="CH408" s="441"/>
      <c r="CI408" s="441"/>
      <c r="CJ408" s="441"/>
      <c r="CK408" s="441"/>
      <c r="CL408" s="441"/>
      <c r="CM408" s="441"/>
      <c r="CN408" s="441"/>
      <c r="CO408" s="441"/>
      <c r="CP408" s="441"/>
      <c r="CQ408" s="441"/>
      <c r="CR408" s="441"/>
      <c r="CS408" s="441"/>
      <c r="CT408" s="441"/>
      <c r="CU408" s="441"/>
      <c r="CV408" s="441"/>
      <c r="CW408" s="441"/>
      <c r="CX408" s="441"/>
      <c r="CY408" s="441"/>
      <c r="CZ408" s="441"/>
      <c r="DA408" s="441"/>
      <c r="DB408" s="441"/>
      <c r="DC408" s="441"/>
      <c r="DD408" s="441"/>
      <c r="DE408" s="441"/>
      <c r="DF408" s="441"/>
      <c r="DG408" s="441"/>
      <c r="DH408" s="441"/>
      <c r="DI408" s="25"/>
      <c r="DJ408" s="48"/>
    </row>
    <row r="409" spans="14:114" ht="14.25" customHeight="1" x14ac:dyDescent="0.2">
      <c r="N409" s="47"/>
      <c r="O409" s="25"/>
      <c r="P409" s="25"/>
      <c r="Q409" s="25"/>
      <c r="R409" s="25"/>
      <c r="S409" s="25"/>
      <c r="T409" s="25"/>
      <c r="U409" s="25"/>
      <c r="V409" s="442" t="s">
        <v>74</v>
      </c>
      <c r="W409" s="442"/>
      <c r="X409" s="442"/>
      <c r="Y409" s="442"/>
      <c r="Z409" s="442"/>
      <c r="AA409" s="442"/>
      <c r="AB409" s="442"/>
      <c r="AC409" s="442"/>
      <c r="AD409" s="442"/>
      <c r="AE409" s="442"/>
      <c r="AF409" s="442"/>
      <c r="AG409" s="442"/>
      <c r="AH409" s="443" t="s">
        <v>215</v>
      </c>
      <c r="AI409" s="443"/>
      <c r="AJ409" s="443"/>
      <c r="AK409" s="443"/>
      <c r="AL409" s="443"/>
      <c r="AM409" s="443"/>
      <c r="AN409" s="49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  <c r="BE409" s="25"/>
      <c r="BF409" s="25"/>
      <c r="BG409" s="25"/>
      <c r="BH409" s="25"/>
      <c r="BI409" s="25"/>
      <c r="BJ409" s="25"/>
      <c r="BK409" s="25"/>
      <c r="BL409" s="25"/>
      <c r="BM409" s="25"/>
      <c r="BN409" s="25"/>
      <c r="BO409" s="25"/>
      <c r="BP409" s="25"/>
      <c r="BQ409" s="25"/>
      <c r="BR409" s="25"/>
      <c r="BS409" s="25"/>
      <c r="BT409" s="25"/>
      <c r="BU409" s="25"/>
      <c r="BV409" s="25"/>
      <c r="BW409" s="25"/>
      <c r="BX409" s="25"/>
      <c r="BY409" s="25"/>
      <c r="BZ409" s="25"/>
      <c r="CA409" s="25"/>
      <c r="CB409" s="25"/>
      <c r="CC409" s="25"/>
      <c r="CD409" s="25"/>
      <c r="CE409" s="25"/>
      <c r="CF409" s="25"/>
      <c r="CG409" s="25"/>
      <c r="CH409" s="25"/>
      <c r="CI409" s="25"/>
      <c r="CJ409" s="25"/>
      <c r="CK409" s="25"/>
      <c r="CL409" s="25"/>
      <c r="CM409" s="25"/>
      <c r="CN409" s="25"/>
      <c r="CO409" s="25"/>
      <c r="CP409" s="25"/>
      <c r="CQ409" s="25"/>
      <c r="CR409" s="25"/>
      <c r="CS409" s="25"/>
      <c r="CT409" s="25"/>
      <c r="CU409" s="25"/>
      <c r="CV409" s="25"/>
      <c r="CW409" s="25"/>
      <c r="CX409" s="25"/>
      <c r="CY409" s="25"/>
      <c r="CZ409" s="25"/>
      <c r="DA409" s="25"/>
      <c r="DB409" s="25"/>
      <c r="DC409" s="25"/>
      <c r="DD409" s="25"/>
      <c r="DE409" s="25"/>
      <c r="DF409" s="25"/>
      <c r="DG409" s="25"/>
      <c r="DH409" s="25"/>
      <c r="DI409" s="25"/>
      <c r="DJ409" s="48"/>
    </row>
    <row r="410" spans="14:114" ht="14.25" customHeight="1" x14ac:dyDescent="0.2">
      <c r="N410" s="47"/>
      <c r="O410" s="25"/>
      <c r="P410" s="25"/>
      <c r="Q410" s="25"/>
      <c r="R410" s="25"/>
      <c r="S410" s="25"/>
      <c r="T410" s="25"/>
      <c r="U410" s="25"/>
      <c r="V410" s="442"/>
      <c r="W410" s="442"/>
      <c r="X410" s="442"/>
      <c r="Y410" s="442"/>
      <c r="Z410" s="442"/>
      <c r="AA410" s="442"/>
      <c r="AB410" s="442"/>
      <c r="AC410" s="442"/>
      <c r="AD410" s="442"/>
      <c r="AE410" s="442"/>
      <c r="AF410" s="442"/>
      <c r="AG410" s="442"/>
      <c r="AH410" s="443"/>
      <c r="AI410" s="443"/>
      <c r="AJ410" s="443"/>
      <c r="AK410" s="443"/>
      <c r="AL410" s="443"/>
      <c r="AM410" s="443"/>
      <c r="AN410" s="49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5"/>
      <c r="BA410" s="25"/>
      <c r="BB410" s="25"/>
      <c r="BC410" s="25"/>
      <c r="BD410" s="25"/>
      <c r="BE410" s="25"/>
      <c r="BF410" s="25"/>
      <c r="BG410" s="25"/>
      <c r="BH410" s="25"/>
      <c r="BI410" s="25"/>
      <c r="BJ410" s="25"/>
      <c r="BK410" s="25"/>
      <c r="BL410" s="25"/>
      <c r="BM410" s="25"/>
      <c r="BN410" s="25"/>
      <c r="BO410" s="25"/>
      <c r="BP410" s="25"/>
      <c r="BQ410" s="25"/>
      <c r="BR410" s="25"/>
      <c r="BS410" s="25"/>
      <c r="BT410" s="25"/>
      <c r="BU410" s="25"/>
      <c r="BV410" s="25"/>
      <c r="BW410" s="25"/>
      <c r="BX410" s="25"/>
      <c r="BY410" s="25"/>
      <c r="BZ410" s="25"/>
      <c r="CA410" s="25"/>
      <c r="CB410" s="25"/>
      <c r="CC410" s="25"/>
      <c r="CD410" s="25"/>
      <c r="CE410" s="25"/>
      <c r="CF410" s="25"/>
      <c r="CG410" s="25"/>
      <c r="CH410" s="25"/>
      <c r="CI410" s="25"/>
      <c r="CJ410" s="25"/>
      <c r="CK410" s="25"/>
      <c r="CL410" s="25"/>
      <c r="CM410" s="25"/>
      <c r="CN410" s="25"/>
      <c r="CO410" s="25"/>
      <c r="CP410" s="25"/>
      <c r="CQ410" s="25"/>
      <c r="CR410" s="25"/>
      <c r="CS410" s="25"/>
      <c r="CT410" s="25"/>
      <c r="CU410" s="25"/>
      <c r="CV410" s="25"/>
      <c r="CW410" s="25"/>
      <c r="CX410" s="25"/>
      <c r="CY410" s="25"/>
      <c r="CZ410" s="25"/>
      <c r="DA410" s="25"/>
      <c r="DB410" s="25"/>
      <c r="DC410" s="25"/>
      <c r="DD410" s="25"/>
      <c r="DE410" s="25"/>
      <c r="DF410" s="25"/>
      <c r="DG410" s="25"/>
      <c r="DH410" s="25"/>
      <c r="DI410" s="25"/>
      <c r="DJ410" s="48"/>
    </row>
    <row r="411" spans="14:114" ht="14.25" customHeight="1" x14ac:dyDescent="0.2">
      <c r="N411" s="47"/>
      <c r="O411" s="25"/>
      <c r="P411" s="25"/>
      <c r="Q411" s="25"/>
      <c r="R411" s="25"/>
      <c r="S411" s="25"/>
      <c r="T411" s="25"/>
      <c r="U411" s="25"/>
      <c r="V411" s="442"/>
      <c r="W411" s="442"/>
      <c r="X411" s="442"/>
      <c r="Y411" s="442"/>
      <c r="Z411" s="442"/>
      <c r="AA411" s="442"/>
      <c r="AB411" s="442"/>
      <c r="AC411" s="442"/>
      <c r="AD411" s="442"/>
      <c r="AE411" s="442"/>
      <c r="AF411" s="442"/>
      <c r="AG411" s="442"/>
      <c r="AH411" s="443"/>
      <c r="AI411" s="443"/>
      <c r="AJ411" s="443"/>
      <c r="AK411" s="443"/>
      <c r="AL411" s="443"/>
      <c r="AM411" s="443"/>
      <c r="AN411" s="49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5"/>
      <c r="BA411" s="25"/>
      <c r="BB411" s="25"/>
      <c r="BC411" s="25"/>
      <c r="BD411" s="25"/>
      <c r="BE411" s="25"/>
      <c r="BF411" s="25"/>
      <c r="BG411" s="25"/>
      <c r="BH411" s="25"/>
      <c r="BI411" s="25"/>
      <c r="BJ411" s="25"/>
      <c r="BK411" s="25"/>
      <c r="BL411" s="25"/>
      <c r="BM411" s="25"/>
      <c r="BN411" s="25"/>
      <c r="BO411" s="25"/>
      <c r="BP411" s="25"/>
      <c r="BQ411" s="25"/>
      <c r="BR411" s="25"/>
      <c r="BS411" s="25"/>
      <c r="BT411" s="25"/>
      <c r="BU411" s="25"/>
      <c r="BV411" s="25"/>
      <c r="BW411" s="25"/>
      <c r="BX411" s="25"/>
      <c r="BY411" s="25"/>
      <c r="BZ411" s="25"/>
      <c r="CA411" s="25"/>
      <c r="CB411" s="25"/>
      <c r="CC411" s="25"/>
      <c r="CD411" s="25"/>
      <c r="CE411" s="25"/>
      <c r="CF411" s="25"/>
      <c r="CG411" s="25"/>
      <c r="CH411" s="25"/>
      <c r="CI411" s="25"/>
      <c r="CJ411" s="25"/>
      <c r="CK411" s="25"/>
      <c r="CL411" s="25"/>
      <c r="CM411" s="25"/>
      <c r="CN411" s="25"/>
      <c r="CO411" s="25"/>
      <c r="CP411" s="25"/>
      <c r="CQ411" s="25"/>
      <c r="CR411" s="25"/>
      <c r="CS411" s="25"/>
      <c r="CT411" s="25"/>
      <c r="CU411" s="25"/>
      <c r="CV411" s="25"/>
      <c r="CW411" s="25"/>
      <c r="CX411" s="25"/>
      <c r="CY411" s="25"/>
      <c r="CZ411" s="25"/>
      <c r="DA411" s="25"/>
      <c r="DB411" s="25"/>
      <c r="DC411" s="25"/>
      <c r="DD411" s="25"/>
      <c r="DE411" s="25"/>
      <c r="DF411" s="25"/>
      <c r="DG411" s="25"/>
      <c r="DH411" s="25"/>
      <c r="DI411" s="25"/>
      <c r="DJ411" s="48"/>
    </row>
    <row r="412" spans="14:114" ht="14.25" customHeight="1" x14ac:dyDescent="0.2">
      <c r="N412" s="47"/>
      <c r="O412" s="25"/>
      <c r="P412" s="25"/>
      <c r="Q412" s="25"/>
      <c r="R412" s="25"/>
      <c r="S412" s="25"/>
      <c r="T412" s="25"/>
      <c r="U412" s="25"/>
      <c r="V412" s="442" t="s">
        <v>75</v>
      </c>
      <c r="W412" s="442"/>
      <c r="X412" s="442"/>
      <c r="Y412" s="442"/>
      <c r="Z412" s="442"/>
      <c r="AA412" s="442"/>
      <c r="AB412" s="442"/>
      <c r="AC412" s="442"/>
      <c r="AD412" s="442"/>
      <c r="AE412" s="442"/>
      <c r="AF412" s="442"/>
      <c r="AG412" s="442"/>
      <c r="AH412" s="442"/>
      <c r="AI412" s="443" t="s">
        <v>216</v>
      </c>
      <c r="AJ412" s="443"/>
      <c r="AK412" s="443"/>
      <c r="AL412" s="443"/>
      <c r="AM412" s="443"/>
      <c r="AN412" s="443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  <c r="BM412" s="25"/>
      <c r="BN412" s="25"/>
      <c r="BO412" s="25"/>
      <c r="BP412" s="25"/>
      <c r="BQ412" s="25"/>
      <c r="BR412" s="25"/>
      <c r="BS412" s="25"/>
      <c r="BT412" s="25"/>
      <c r="BU412" s="25"/>
      <c r="BV412" s="25"/>
      <c r="BW412" s="25"/>
      <c r="BX412" s="25"/>
      <c r="BY412" s="25"/>
      <c r="BZ412" s="25"/>
      <c r="CA412" s="25"/>
      <c r="CB412" s="25"/>
      <c r="CC412" s="25"/>
      <c r="CD412" s="25"/>
      <c r="CE412" s="25"/>
      <c r="CF412" s="25"/>
      <c r="CG412" s="25"/>
      <c r="CH412" s="25"/>
      <c r="CI412" s="25"/>
      <c r="CJ412" s="25"/>
      <c r="CK412" s="25"/>
      <c r="CL412" s="25"/>
      <c r="CM412" s="25"/>
      <c r="CN412" s="25"/>
      <c r="CO412" s="25"/>
      <c r="CP412" s="25"/>
      <c r="CQ412" s="25"/>
      <c r="CR412" s="25"/>
      <c r="CS412" s="25"/>
      <c r="CT412" s="25"/>
      <c r="CU412" s="25"/>
      <c r="CV412" s="25"/>
      <c r="CW412" s="25"/>
      <c r="CX412" s="25"/>
      <c r="CY412" s="25"/>
      <c r="CZ412" s="25"/>
      <c r="DA412" s="25"/>
      <c r="DB412" s="25"/>
      <c r="DC412" s="25"/>
      <c r="DD412" s="25"/>
      <c r="DE412" s="25"/>
      <c r="DF412" s="25"/>
      <c r="DG412" s="25"/>
      <c r="DH412" s="25"/>
      <c r="DI412" s="25"/>
      <c r="DJ412" s="48"/>
    </row>
    <row r="413" spans="14:114" ht="14.25" customHeight="1" x14ac:dyDescent="0.2">
      <c r="N413" s="47"/>
      <c r="O413" s="25"/>
      <c r="P413" s="25"/>
      <c r="Q413" s="25"/>
      <c r="R413" s="25"/>
      <c r="S413" s="25"/>
      <c r="T413" s="25"/>
      <c r="U413" s="25"/>
      <c r="V413" s="442"/>
      <c r="W413" s="442"/>
      <c r="X413" s="442"/>
      <c r="Y413" s="442"/>
      <c r="Z413" s="442"/>
      <c r="AA413" s="442"/>
      <c r="AB413" s="442"/>
      <c r="AC413" s="442"/>
      <c r="AD413" s="442"/>
      <c r="AE413" s="442"/>
      <c r="AF413" s="442"/>
      <c r="AG413" s="442"/>
      <c r="AH413" s="442"/>
      <c r="AI413" s="443"/>
      <c r="AJ413" s="443"/>
      <c r="AK413" s="443"/>
      <c r="AL413" s="443"/>
      <c r="AM413" s="443"/>
      <c r="AN413" s="443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  <c r="BM413" s="25"/>
      <c r="BN413" s="25"/>
      <c r="BO413" s="25"/>
      <c r="BP413" s="25"/>
      <c r="BQ413" s="25"/>
      <c r="BR413" s="25"/>
      <c r="BS413" s="25"/>
      <c r="BT413" s="25"/>
      <c r="BU413" s="25"/>
      <c r="BV413" s="25"/>
      <c r="BW413" s="25"/>
      <c r="BX413" s="25"/>
      <c r="BY413" s="25"/>
      <c r="BZ413" s="25"/>
      <c r="CA413" s="25"/>
      <c r="CB413" s="25"/>
      <c r="CC413" s="25"/>
      <c r="CD413" s="25"/>
      <c r="CE413" s="25"/>
      <c r="CF413" s="25"/>
      <c r="CG413" s="25"/>
      <c r="CH413" s="25"/>
      <c r="CI413" s="25"/>
      <c r="CJ413" s="25"/>
      <c r="CK413" s="25"/>
      <c r="CL413" s="25"/>
      <c r="CM413" s="25"/>
      <c r="CN413" s="25"/>
      <c r="CO413" s="25"/>
      <c r="CP413" s="25"/>
      <c r="CQ413" s="25"/>
      <c r="CR413" s="25"/>
      <c r="CS413" s="25"/>
      <c r="CT413" s="25"/>
      <c r="CU413" s="25"/>
      <c r="CV413" s="25"/>
      <c r="CW413" s="25"/>
      <c r="CX413" s="25"/>
      <c r="CY413" s="25"/>
      <c r="CZ413" s="25"/>
      <c r="DA413" s="25"/>
      <c r="DB413" s="25"/>
      <c r="DC413" s="25"/>
      <c r="DD413" s="25"/>
      <c r="DE413" s="25"/>
      <c r="DF413" s="25"/>
      <c r="DG413" s="25"/>
      <c r="DH413" s="25"/>
      <c r="DI413" s="25"/>
      <c r="DJ413" s="48"/>
    </row>
    <row r="414" spans="14:114" ht="14.25" customHeight="1" x14ac:dyDescent="0.2">
      <c r="N414" s="47"/>
      <c r="O414" s="25"/>
      <c r="P414" s="25"/>
      <c r="Q414" s="25"/>
      <c r="R414" s="25"/>
      <c r="S414" s="25"/>
      <c r="T414" s="25"/>
      <c r="U414" s="25"/>
      <c r="V414" s="442"/>
      <c r="W414" s="442"/>
      <c r="X414" s="442"/>
      <c r="Y414" s="442"/>
      <c r="Z414" s="442"/>
      <c r="AA414" s="442"/>
      <c r="AB414" s="442"/>
      <c r="AC414" s="442"/>
      <c r="AD414" s="442"/>
      <c r="AE414" s="442"/>
      <c r="AF414" s="442"/>
      <c r="AG414" s="442"/>
      <c r="AH414" s="442"/>
      <c r="AI414" s="443"/>
      <c r="AJ414" s="443"/>
      <c r="AK414" s="443"/>
      <c r="AL414" s="443"/>
      <c r="AM414" s="443"/>
      <c r="AN414" s="443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5"/>
      <c r="BA414" s="25"/>
      <c r="BB414" s="25"/>
      <c r="BC414" s="25"/>
      <c r="BD414" s="25"/>
      <c r="BE414" s="25"/>
      <c r="BF414" s="25"/>
      <c r="BG414" s="25"/>
      <c r="BH414" s="25"/>
      <c r="BI414" s="25"/>
      <c r="BJ414" s="25"/>
      <c r="BK414" s="25"/>
      <c r="BL414" s="25"/>
      <c r="BM414" s="25"/>
      <c r="BN414" s="25"/>
      <c r="BO414" s="25"/>
      <c r="BP414" s="25"/>
      <c r="BQ414" s="25"/>
      <c r="BR414" s="25"/>
      <c r="BS414" s="25"/>
      <c r="BT414" s="25"/>
      <c r="BU414" s="25"/>
      <c r="BV414" s="25"/>
      <c r="BW414" s="25"/>
      <c r="BX414" s="25"/>
      <c r="BY414" s="25"/>
      <c r="BZ414" s="25"/>
      <c r="CA414" s="25"/>
      <c r="CB414" s="25"/>
      <c r="CC414" s="25"/>
      <c r="CD414" s="25"/>
      <c r="CE414" s="25"/>
      <c r="CF414" s="25"/>
      <c r="CG414" s="25"/>
      <c r="CH414" s="25"/>
      <c r="CI414" s="25"/>
      <c r="CJ414" s="25"/>
      <c r="CK414" s="25"/>
      <c r="CL414" s="25"/>
      <c r="CM414" s="25"/>
      <c r="CN414" s="25"/>
      <c r="CO414" s="25"/>
      <c r="CP414" s="25"/>
      <c r="CQ414" s="25"/>
      <c r="CR414" s="25"/>
      <c r="CS414" s="25"/>
      <c r="CT414" s="25"/>
      <c r="CU414" s="25"/>
      <c r="CV414" s="25"/>
      <c r="CW414" s="25"/>
      <c r="CX414" s="25"/>
      <c r="CY414" s="25"/>
      <c r="CZ414" s="25"/>
      <c r="DA414" s="25"/>
      <c r="DB414" s="25"/>
      <c r="DC414" s="25"/>
      <c r="DD414" s="25"/>
      <c r="DE414" s="25"/>
      <c r="DF414" s="25"/>
      <c r="DG414" s="25"/>
      <c r="DH414" s="25"/>
      <c r="DI414" s="25"/>
      <c r="DJ414" s="48"/>
    </row>
    <row r="415" spans="14:114" ht="14.25" customHeight="1" x14ac:dyDescent="0.2">
      <c r="N415" s="47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  <c r="BE415" s="25"/>
      <c r="BF415" s="25"/>
      <c r="BG415" s="25"/>
      <c r="BH415" s="25"/>
      <c r="BI415" s="25"/>
      <c r="BJ415" s="25"/>
      <c r="BK415" s="25"/>
      <c r="BL415" s="25"/>
      <c r="BM415" s="25"/>
      <c r="BN415" s="25"/>
      <c r="BO415" s="25"/>
      <c r="BP415" s="25"/>
      <c r="BQ415" s="25"/>
      <c r="BR415" s="25"/>
      <c r="BS415" s="25"/>
      <c r="BT415" s="25"/>
      <c r="BU415" s="25"/>
      <c r="BV415" s="25"/>
      <c r="BW415" s="25"/>
      <c r="BX415" s="25"/>
      <c r="BY415" s="25"/>
      <c r="BZ415" s="25"/>
      <c r="CA415" s="25"/>
      <c r="CB415" s="25"/>
      <c r="CC415" s="25"/>
      <c r="CD415" s="25"/>
      <c r="CE415" s="25"/>
      <c r="CF415" s="25"/>
      <c r="CG415" s="25"/>
      <c r="CH415" s="25"/>
      <c r="CI415" s="25"/>
      <c r="CJ415" s="25"/>
      <c r="CK415" s="25"/>
      <c r="CL415" s="25"/>
      <c r="CM415" s="25"/>
      <c r="CN415" s="25"/>
      <c r="CO415" s="25"/>
      <c r="CP415" s="25"/>
      <c r="CQ415" s="25"/>
      <c r="CR415" s="25"/>
      <c r="CS415" s="25"/>
      <c r="CT415" s="25"/>
      <c r="CU415" s="25"/>
      <c r="CV415" s="25"/>
      <c r="CW415" s="25"/>
      <c r="CX415" s="25"/>
      <c r="CY415" s="25"/>
      <c r="CZ415" s="25"/>
      <c r="DA415" s="25"/>
      <c r="DB415" s="25"/>
      <c r="DC415" s="25"/>
      <c r="DD415" s="25"/>
      <c r="DE415" s="25"/>
      <c r="DF415" s="25"/>
      <c r="DG415" s="25"/>
      <c r="DH415" s="25"/>
      <c r="DI415" s="25"/>
      <c r="DJ415" s="48"/>
    </row>
    <row r="416" spans="14:114" ht="14.25" customHeight="1" x14ac:dyDescent="0.2">
      <c r="N416" s="47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  <c r="BM416" s="25"/>
      <c r="BN416" s="25"/>
      <c r="BO416" s="25"/>
      <c r="BP416" s="25"/>
      <c r="BQ416" s="25"/>
      <c r="BR416" s="25"/>
      <c r="BS416" s="25"/>
      <c r="BT416" s="25"/>
      <c r="BU416" s="25"/>
      <c r="BV416" s="25"/>
      <c r="BW416" s="25"/>
      <c r="BX416" s="25"/>
      <c r="BY416" s="25"/>
      <c r="BZ416" s="25"/>
      <c r="CA416" s="25"/>
      <c r="CB416" s="25"/>
      <c r="CC416" s="25"/>
      <c r="CD416" s="25"/>
      <c r="CE416" s="25"/>
      <c r="CF416" s="25"/>
      <c r="CG416" s="25"/>
      <c r="CH416" s="25"/>
      <c r="CI416" s="25"/>
      <c r="CJ416" s="25"/>
      <c r="CK416" s="25"/>
      <c r="CL416" s="25"/>
      <c r="CM416" s="25"/>
      <c r="CN416" s="25"/>
      <c r="CO416" s="25"/>
      <c r="CP416" s="25"/>
      <c r="CQ416" s="25"/>
      <c r="CR416" s="25"/>
      <c r="CS416" s="25"/>
      <c r="CT416" s="25"/>
      <c r="CU416" s="25"/>
      <c r="CV416" s="25"/>
      <c r="CW416" s="25"/>
      <c r="CX416" s="25"/>
      <c r="CY416" s="25"/>
      <c r="CZ416" s="25"/>
      <c r="DA416" s="25"/>
      <c r="DB416" s="25"/>
      <c r="DC416" s="25"/>
      <c r="DD416" s="25"/>
      <c r="DE416" s="25"/>
      <c r="DF416" s="25"/>
      <c r="DG416" s="25"/>
      <c r="DH416" s="25"/>
      <c r="DI416" s="25"/>
      <c r="DJ416" s="48"/>
    </row>
    <row r="417" spans="14:114" ht="14.25" customHeight="1" x14ac:dyDescent="0.2">
      <c r="N417" s="47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5"/>
      <c r="BA417" s="25"/>
      <c r="BB417" s="25"/>
      <c r="BC417" s="25"/>
      <c r="BD417" s="25"/>
      <c r="BE417" s="25"/>
      <c r="BF417" s="25"/>
      <c r="BG417" s="25"/>
      <c r="BH417" s="25"/>
      <c r="BI417" s="25"/>
      <c r="BJ417" s="25"/>
      <c r="BK417" s="25"/>
      <c r="BL417" s="25"/>
      <c r="BM417" s="25"/>
      <c r="BN417" s="25"/>
      <c r="BO417" s="25"/>
      <c r="BP417" s="25"/>
      <c r="BQ417" s="25"/>
      <c r="BR417" s="25"/>
      <c r="BS417" s="25"/>
      <c r="BT417" s="25"/>
      <c r="BU417" s="25"/>
      <c r="BV417" s="25"/>
      <c r="BW417" s="25"/>
      <c r="BX417" s="25"/>
      <c r="BY417" s="25"/>
      <c r="BZ417" s="25"/>
      <c r="CA417" s="25"/>
      <c r="CB417" s="25"/>
      <c r="CC417" s="25"/>
      <c r="CD417" s="25"/>
      <c r="CE417" s="25"/>
      <c r="CF417" s="25"/>
      <c r="CG417" s="25"/>
      <c r="CH417" s="25"/>
      <c r="CI417" s="25"/>
      <c r="CJ417" s="25"/>
      <c r="CK417" s="25"/>
      <c r="CL417" s="25"/>
      <c r="CM417" s="25"/>
      <c r="CN417" s="25"/>
      <c r="CO417" s="25"/>
      <c r="CP417" s="25"/>
      <c r="CQ417" s="25"/>
      <c r="CR417" s="25"/>
      <c r="CS417" s="25"/>
      <c r="CT417" s="25"/>
      <c r="CU417" s="25"/>
      <c r="CV417" s="25"/>
      <c r="CW417" s="25"/>
      <c r="CX417" s="25"/>
      <c r="CY417" s="25"/>
      <c r="CZ417" s="25"/>
      <c r="DA417" s="25"/>
      <c r="DB417" s="25"/>
      <c r="DC417" s="25"/>
      <c r="DD417" s="25"/>
      <c r="DE417" s="25"/>
      <c r="DF417" s="25"/>
      <c r="DG417" s="25"/>
      <c r="DH417" s="25"/>
      <c r="DI417" s="25"/>
      <c r="DJ417" s="48"/>
    </row>
    <row r="418" spans="14:114" ht="14.25" customHeight="1" x14ac:dyDescent="0.2">
      <c r="N418" s="47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  <c r="BM418" s="25"/>
      <c r="BN418" s="25"/>
      <c r="BO418" s="25"/>
      <c r="BP418" s="25"/>
      <c r="BQ418" s="25"/>
      <c r="BR418" s="25"/>
      <c r="BS418" s="25"/>
      <c r="BT418" s="25"/>
      <c r="BU418" s="25"/>
      <c r="BV418" s="25"/>
      <c r="BW418" s="25"/>
      <c r="BX418" s="25"/>
      <c r="BY418" s="25"/>
      <c r="BZ418" s="25"/>
      <c r="CA418" s="25"/>
      <c r="CB418" s="25"/>
      <c r="CC418" s="25"/>
      <c r="CD418" s="25"/>
      <c r="CE418" s="25"/>
      <c r="CF418" s="25"/>
      <c r="CG418" s="25"/>
      <c r="CH418" s="25"/>
      <c r="CI418" s="25"/>
      <c r="CJ418" s="25"/>
      <c r="CK418" s="25"/>
      <c r="CL418" s="25"/>
      <c r="CM418" s="25"/>
      <c r="CN418" s="25"/>
      <c r="CO418" s="25"/>
      <c r="CP418" s="25"/>
      <c r="CQ418" s="25"/>
      <c r="CR418" s="25"/>
      <c r="CS418" s="25"/>
      <c r="CT418" s="25"/>
      <c r="CU418" s="25"/>
      <c r="CV418" s="25"/>
      <c r="CW418" s="25"/>
      <c r="CX418" s="25"/>
      <c r="CY418" s="25"/>
      <c r="CZ418" s="25"/>
      <c r="DA418" s="25"/>
      <c r="DB418" s="25"/>
      <c r="DC418" s="25"/>
      <c r="DD418" s="25"/>
      <c r="DE418" s="25"/>
      <c r="DF418" s="25"/>
      <c r="DG418" s="25"/>
      <c r="DH418" s="25"/>
      <c r="DI418" s="25"/>
      <c r="DJ418" s="48"/>
    </row>
    <row r="419" spans="14:114" ht="14.25" customHeight="1" x14ac:dyDescent="0.2">
      <c r="N419" s="47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  <c r="BM419" s="25"/>
      <c r="BN419" s="25"/>
      <c r="BO419" s="25"/>
      <c r="BP419" s="25"/>
      <c r="BQ419" s="25"/>
      <c r="BR419" s="25"/>
      <c r="BS419" s="25"/>
      <c r="BT419" s="25"/>
      <c r="BU419" s="25"/>
      <c r="BV419" s="25"/>
      <c r="BW419" s="25"/>
      <c r="BX419" s="25"/>
      <c r="BY419" s="25"/>
      <c r="BZ419" s="25"/>
      <c r="CA419" s="25"/>
      <c r="CB419" s="25"/>
      <c r="CC419" s="25"/>
      <c r="CD419" s="25"/>
      <c r="CE419" s="25"/>
      <c r="CF419" s="25"/>
      <c r="CG419" s="25"/>
      <c r="CH419" s="25"/>
      <c r="CI419" s="25"/>
      <c r="CJ419" s="25"/>
      <c r="CK419" s="25"/>
      <c r="CL419" s="25"/>
      <c r="CM419" s="25"/>
      <c r="CN419" s="25"/>
      <c r="CO419" s="25"/>
      <c r="CP419" s="25"/>
      <c r="CQ419" s="25"/>
      <c r="CR419" s="25"/>
      <c r="CS419" s="25"/>
      <c r="CT419" s="25"/>
      <c r="CU419" s="25"/>
      <c r="CV419" s="25"/>
      <c r="CW419" s="25"/>
      <c r="CX419" s="25"/>
      <c r="CY419" s="25"/>
      <c r="CZ419" s="25"/>
      <c r="DA419" s="25"/>
      <c r="DB419" s="25"/>
      <c r="DC419" s="25"/>
      <c r="DD419" s="25"/>
      <c r="DE419" s="25"/>
      <c r="DF419" s="25"/>
      <c r="DG419" s="25"/>
      <c r="DH419" s="25"/>
      <c r="DI419" s="25"/>
      <c r="DJ419" s="48"/>
    </row>
    <row r="420" spans="14:114" ht="14.25" customHeight="1" x14ac:dyDescent="0.2">
      <c r="N420" s="47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  <c r="BM420" s="25"/>
      <c r="BN420" s="25"/>
      <c r="BO420" s="25"/>
      <c r="BP420" s="25"/>
      <c r="BQ420" s="25"/>
      <c r="BR420" s="25"/>
      <c r="BS420" s="25"/>
      <c r="BT420" s="25"/>
      <c r="BU420" s="25"/>
      <c r="BV420" s="25"/>
      <c r="BW420" s="25"/>
      <c r="BX420" s="25"/>
      <c r="BY420" s="25"/>
      <c r="BZ420" s="25"/>
      <c r="CA420" s="25"/>
      <c r="CB420" s="25"/>
      <c r="CC420" s="25"/>
      <c r="CD420" s="25"/>
      <c r="CE420" s="25"/>
      <c r="CF420" s="25"/>
      <c r="CG420" s="25"/>
      <c r="CH420" s="25"/>
      <c r="CI420" s="25"/>
      <c r="CJ420" s="25"/>
      <c r="CK420" s="25"/>
      <c r="CL420" s="25"/>
      <c r="CM420" s="25"/>
      <c r="CN420" s="25"/>
      <c r="CO420" s="25"/>
      <c r="CP420" s="25"/>
      <c r="CQ420" s="25"/>
      <c r="CR420" s="25"/>
      <c r="CS420" s="25"/>
      <c r="CT420" s="25"/>
      <c r="CU420" s="25"/>
      <c r="CV420" s="25"/>
      <c r="CW420" s="25"/>
      <c r="CX420" s="25"/>
      <c r="CY420" s="25"/>
      <c r="CZ420" s="25"/>
      <c r="DA420" s="25"/>
      <c r="DB420" s="25"/>
      <c r="DC420" s="25"/>
      <c r="DD420" s="25"/>
      <c r="DE420" s="25"/>
      <c r="DF420" s="25"/>
      <c r="DG420" s="25"/>
      <c r="DH420" s="25"/>
      <c r="DI420" s="25"/>
      <c r="DJ420" s="48"/>
    </row>
    <row r="421" spans="14:114" ht="14.25" customHeight="1" x14ac:dyDescent="0.2">
      <c r="N421" s="47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5"/>
      <c r="BA421" s="25"/>
      <c r="BB421" s="25"/>
      <c r="BC421" s="25"/>
      <c r="BD421" s="25"/>
      <c r="BE421" s="25"/>
      <c r="BF421" s="25"/>
      <c r="BG421" s="25"/>
      <c r="BH421" s="25"/>
      <c r="BI421" s="25"/>
      <c r="BJ421" s="25"/>
      <c r="BK421" s="25"/>
      <c r="BL421" s="25"/>
      <c r="BM421" s="25"/>
      <c r="BN421" s="25"/>
      <c r="BO421" s="25"/>
      <c r="BP421" s="25"/>
      <c r="BQ421" s="25"/>
      <c r="BR421" s="25"/>
      <c r="BS421" s="25"/>
      <c r="BT421" s="25"/>
      <c r="BU421" s="25"/>
      <c r="BV421" s="25"/>
      <c r="BW421" s="25"/>
      <c r="BX421" s="25"/>
      <c r="BY421" s="25"/>
      <c r="BZ421" s="25"/>
      <c r="CA421" s="25"/>
      <c r="CB421" s="25"/>
      <c r="CC421" s="25"/>
      <c r="CD421" s="25"/>
      <c r="CE421" s="25"/>
      <c r="CF421" s="25"/>
      <c r="CG421" s="25"/>
      <c r="CH421" s="25"/>
      <c r="CI421" s="25"/>
      <c r="CJ421" s="25"/>
      <c r="CK421" s="25"/>
      <c r="CL421" s="25"/>
      <c r="CM421" s="25"/>
      <c r="CN421" s="25"/>
      <c r="CO421" s="25"/>
      <c r="CP421" s="25"/>
      <c r="CQ421" s="25"/>
      <c r="CR421" s="25"/>
      <c r="CS421" s="25"/>
      <c r="CT421" s="25"/>
      <c r="CU421" s="25"/>
      <c r="CV421" s="25"/>
      <c r="CW421" s="25"/>
      <c r="CX421" s="25"/>
      <c r="CY421" s="25"/>
      <c r="CZ421" s="25"/>
      <c r="DA421" s="25"/>
      <c r="DB421" s="25"/>
      <c r="DC421" s="25"/>
      <c r="DD421" s="25"/>
      <c r="DE421" s="25"/>
      <c r="DF421" s="25"/>
      <c r="DG421" s="25"/>
      <c r="DH421" s="25"/>
      <c r="DI421" s="25"/>
      <c r="DJ421" s="48"/>
    </row>
    <row r="422" spans="14:114" ht="14.25" customHeight="1" x14ac:dyDescent="0.2">
      <c r="N422" s="47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  <c r="BM422" s="25"/>
      <c r="BN422" s="25"/>
      <c r="BO422" s="25"/>
      <c r="BP422" s="25"/>
      <c r="BQ422" s="25"/>
      <c r="BR422" s="25"/>
      <c r="BS422" s="25"/>
      <c r="BT422" s="25"/>
      <c r="BU422" s="25"/>
      <c r="BV422" s="25"/>
      <c r="BW422" s="25"/>
      <c r="BX422" s="25"/>
      <c r="BY422" s="25"/>
      <c r="BZ422" s="25"/>
      <c r="CA422" s="25"/>
      <c r="CB422" s="25"/>
      <c r="CC422" s="25"/>
      <c r="CD422" s="25"/>
      <c r="CE422" s="25"/>
      <c r="CF422" s="25"/>
      <c r="CG422" s="25"/>
      <c r="CH422" s="25"/>
      <c r="CI422" s="25"/>
      <c r="CJ422" s="25"/>
      <c r="CK422" s="25"/>
      <c r="CL422" s="25"/>
      <c r="CM422" s="25"/>
      <c r="CN422" s="25"/>
      <c r="CO422" s="25"/>
      <c r="CP422" s="25"/>
      <c r="CQ422" s="25"/>
      <c r="CR422" s="25"/>
      <c r="CS422" s="25"/>
      <c r="CT422" s="25"/>
      <c r="CU422" s="25"/>
      <c r="CV422" s="25"/>
      <c r="CW422" s="25"/>
      <c r="CX422" s="25"/>
      <c r="CY422" s="25"/>
      <c r="CZ422" s="25"/>
      <c r="DA422" s="25"/>
      <c r="DB422" s="25"/>
      <c r="DC422" s="25"/>
      <c r="DD422" s="25"/>
      <c r="DE422" s="25"/>
      <c r="DF422" s="25"/>
      <c r="DG422" s="25"/>
      <c r="DH422" s="25"/>
      <c r="DI422" s="25"/>
      <c r="DJ422" s="48"/>
    </row>
    <row r="423" spans="14:114" ht="14.25" customHeight="1" x14ac:dyDescent="0.2">
      <c r="N423" s="47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  <c r="BM423" s="25"/>
      <c r="BN423" s="25"/>
      <c r="BO423" s="25"/>
      <c r="BP423" s="25"/>
      <c r="BQ423" s="25"/>
      <c r="BR423" s="25"/>
      <c r="BS423" s="25"/>
      <c r="BT423" s="25"/>
      <c r="BU423" s="25"/>
      <c r="BV423" s="25"/>
      <c r="BW423" s="25"/>
      <c r="BX423" s="25"/>
      <c r="BY423" s="25"/>
      <c r="BZ423" s="25"/>
      <c r="CA423" s="25"/>
      <c r="CB423" s="25"/>
      <c r="CC423" s="25"/>
      <c r="CD423" s="25"/>
      <c r="CE423" s="25"/>
      <c r="CF423" s="25"/>
      <c r="CG423" s="25"/>
      <c r="CH423" s="25"/>
      <c r="CI423" s="25"/>
      <c r="CJ423" s="25"/>
      <c r="CK423" s="25"/>
      <c r="CL423" s="25"/>
      <c r="CM423" s="25"/>
      <c r="CN423" s="25"/>
      <c r="CO423" s="25"/>
      <c r="CP423" s="25"/>
      <c r="CQ423" s="25"/>
      <c r="CR423" s="25"/>
      <c r="CS423" s="25"/>
      <c r="CT423" s="25"/>
      <c r="CU423" s="25"/>
      <c r="CV423" s="25"/>
      <c r="CW423" s="25"/>
      <c r="CX423" s="25"/>
      <c r="CY423" s="25"/>
      <c r="CZ423" s="25"/>
      <c r="DA423" s="25"/>
      <c r="DB423" s="25"/>
      <c r="DC423" s="25"/>
      <c r="DD423" s="25"/>
      <c r="DE423" s="25"/>
      <c r="DF423" s="25"/>
      <c r="DG423" s="25"/>
      <c r="DH423" s="25"/>
      <c r="DI423" s="25"/>
      <c r="DJ423" s="48"/>
    </row>
    <row r="424" spans="14:114" ht="14.25" customHeight="1" x14ac:dyDescent="0.2">
      <c r="N424" s="47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5"/>
      <c r="BA424" s="25"/>
      <c r="BB424" s="25"/>
      <c r="BC424" s="25"/>
      <c r="BD424" s="25"/>
      <c r="BE424" s="25"/>
      <c r="BF424" s="25"/>
      <c r="BG424" s="25"/>
      <c r="BH424" s="25"/>
      <c r="BI424" s="25"/>
      <c r="BJ424" s="25"/>
      <c r="BK424" s="25"/>
      <c r="BL424" s="25"/>
      <c r="BM424" s="25"/>
      <c r="BN424" s="25"/>
      <c r="BO424" s="25"/>
      <c r="BP424" s="25"/>
      <c r="BQ424" s="25"/>
      <c r="BR424" s="25"/>
      <c r="BS424" s="25"/>
      <c r="BT424" s="25"/>
      <c r="BU424" s="25"/>
      <c r="BV424" s="25"/>
      <c r="BW424" s="25"/>
      <c r="BX424" s="25"/>
      <c r="BY424" s="25"/>
      <c r="BZ424" s="25"/>
      <c r="CA424" s="25"/>
      <c r="CB424" s="25"/>
      <c r="CC424" s="25"/>
      <c r="CD424" s="25"/>
      <c r="CE424" s="25"/>
      <c r="CF424" s="25"/>
      <c r="CG424" s="25"/>
      <c r="CH424" s="25"/>
      <c r="CI424" s="25"/>
      <c r="CJ424" s="25"/>
      <c r="CK424" s="25"/>
      <c r="CL424" s="25"/>
      <c r="CM424" s="25"/>
      <c r="CN424" s="25"/>
      <c r="CO424" s="25"/>
      <c r="CP424" s="25"/>
      <c r="CQ424" s="25"/>
      <c r="CR424" s="25"/>
      <c r="CS424" s="25"/>
      <c r="CT424" s="25"/>
      <c r="CU424" s="25"/>
      <c r="CV424" s="25"/>
      <c r="CW424" s="25"/>
      <c r="CX424" s="25"/>
      <c r="CY424" s="25"/>
      <c r="CZ424" s="25"/>
      <c r="DA424" s="25"/>
      <c r="DB424" s="25"/>
      <c r="DC424" s="25"/>
      <c r="DD424" s="25"/>
      <c r="DE424" s="25"/>
      <c r="DF424" s="25"/>
      <c r="DG424" s="25"/>
      <c r="DH424" s="25"/>
      <c r="DI424" s="25"/>
      <c r="DJ424" s="48"/>
    </row>
    <row r="425" spans="14:114" ht="14.25" customHeight="1" x14ac:dyDescent="0.2">
      <c r="N425" s="47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  <c r="BE425" s="25"/>
      <c r="BF425" s="25"/>
      <c r="BG425" s="25"/>
      <c r="BH425" s="25"/>
      <c r="BI425" s="25"/>
      <c r="BJ425" s="25"/>
      <c r="BK425" s="25"/>
      <c r="BL425" s="25"/>
      <c r="BM425" s="25"/>
      <c r="BN425" s="25"/>
      <c r="BO425" s="25"/>
      <c r="BP425" s="25"/>
      <c r="BQ425" s="25"/>
      <c r="BR425" s="25"/>
      <c r="BS425" s="25"/>
      <c r="BT425" s="25"/>
      <c r="BU425" s="25"/>
      <c r="BV425" s="25"/>
      <c r="BW425" s="25"/>
      <c r="BX425" s="25"/>
      <c r="BY425" s="25"/>
      <c r="BZ425" s="25"/>
      <c r="CA425" s="25"/>
      <c r="CB425" s="25"/>
      <c r="CC425" s="25"/>
      <c r="CD425" s="25"/>
      <c r="CE425" s="25"/>
      <c r="CF425" s="25"/>
      <c r="CG425" s="25"/>
      <c r="CH425" s="25"/>
      <c r="CI425" s="25"/>
      <c r="CJ425" s="25"/>
      <c r="CK425" s="25"/>
      <c r="CL425" s="25"/>
      <c r="CM425" s="25"/>
      <c r="CN425" s="25"/>
      <c r="CO425" s="25"/>
      <c r="CP425" s="25"/>
      <c r="CQ425" s="25"/>
      <c r="CR425" s="25"/>
      <c r="CS425" s="25"/>
      <c r="CT425" s="25"/>
      <c r="CU425" s="25"/>
      <c r="CV425" s="25"/>
      <c r="CW425" s="25"/>
      <c r="CX425" s="25"/>
      <c r="CY425" s="25"/>
      <c r="CZ425" s="25"/>
      <c r="DA425" s="25"/>
      <c r="DB425" s="25"/>
      <c r="DC425" s="25"/>
      <c r="DD425" s="25"/>
      <c r="DE425" s="25"/>
      <c r="DF425" s="25"/>
      <c r="DG425" s="25"/>
      <c r="DH425" s="25"/>
      <c r="DI425" s="25"/>
      <c r="DJ425" s="48"/>
    </row>
    <row r="426" spans="14:114" ht="14.25" customHeight="1" x14ac:dyDescent="0.2">
      <c r="N426" s="47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5"/>
      <c r="BA426" s="25"/>
      <c r="BB426" s="25"/>
      <c r="BC426" s="25"/>
      <c r="BD426" s="25"/>
      <c r="BE426" s="25"/>
      <c r="BF426" s="25"/>
      <c r="BG426" s="25"/>
      <c r="BH426" s="25"/>
      <c r="BI426" s="25"/>
      <c r="BJ426" s="25"/>
      <c r="BK426" s="25"/>
      <c r="BL426" s="25"/>
      <c r="BM426" s="25"/>
      <c r="BN426" s="25"/>
      <c r="BO426" s="25"/>
      <c r="BP426" s="25"/>
      <c r="BQ426" s="25"/>
      <c r="BR426" s="25"/>
      <c r="BS426" s="25"/>
      <c r="BT426" s="25"/>
      <c r="BU426" s="25"/>
      <c r="BV426" s="25"/>
      <c r="BW426" s="25"/>
      <c r="BX426" s="25"/>
      <c r="BY426" s="25"/>
      <c r="BZ426" s="25"/>
      <c r="CA426" s="25"/>
      <c r="CB426" s="25"/>
      <c r="CC426" s="25"/>
      <c r="CD426" s="25"/>
      <c r="CE426" s="25"/>
      <c r="CF426" s="25"/>
      <c r="CG426" s="25"/>
      <c r="CH426" s="25"/>
      <c r="CI426" s="25"/>
      <c r="CJ426" s="25"/>
      <c r="CK426" s="25"/>
      <c r="CL426" s="25"/>
      <c r="CM426" s="25"/>
      <c r="CN426" s="25"/>
      <c r="CO426" s="25"/>
      <c r="CP426" s="25"/>
      <c r="CQ426" s="25"/>
      <c r="CR426" s="25"/>
      <c r="CS426" s="25"/>
      <c r="CT426" s="25"/>
      <c r="CU426" s="25"/>
      <c r="CV426" s="25"/>
      <c r="CW426" s="25"/>
      <c r="CX426" s="25"/>
      <c r="CY426" s="25"/>
      <c r="CZ426" s="25"/>
      <c r="DA426" s="25"/>
      <c r="DB426" s="25"/>
      <c r="DC426" s="25"/>
      <c r="DD426" s="25"/>
      <c r="DE426" s="25"/>
      <c r="DF426" s="25"/>
      <c r="DG426" s="25"/>
      <c r="DH426" s="25"/>
      <c r="DI426" s="25"/>
      <c r="DJ426" s="48"/>
    </row>
    <row r="427" spans="14:114" ht="14.25" customHeight="1" x14ac:dyDescent="0.2">
      <c r="N427" s="47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5"/>
      <c r="BA427" s="25"/>
      <c r="BB427" s="25"/>
      <c r="BC427" s="25"/>
      <c r="BD427" s="25"/>
      <c r="BE427" s="25"/>
      <c r="BF427" s="25"/>
      <c r="BG427" s="25"/>
      <c r="BH427" s="25"/>
      <c r="BI427" s="25"/>
      <c r="BJ427" s="25"/>
      <c r="BK427" s="25"/>
      <c r="BL427" s="25"/>
      <c r="BM427" s="25"/>
      <c r="BN427" s="25"/>
      <c r="BO427" s="25"/>
      <c r="BP427" s="25"/>
      <c r="BQ427" s="25"/>
      <c r="BR427" s="25"/>
      <c r="BS427" s="25"/>
      <c r="BT427" s="25"/>
      <c r="BU427" s="25"/>
      <c r="BV427" s="25"/>
      <c r="BW427" s="25"/>
      <c r="BX427" s="25"/>
      <c r="BY427" s="25"/>
      <c r="BZ427" s="25"/>
      <c r="CA427" s="25"/>
      <c r="CB427" s="25"/>
      <c r="CC427" s="25"/>
      <c r="CD427" s="25"/>
      <c r="CE427" s="25"/>
      <c r="CF427" s="25"/>
      <c r="CG427" s="25"/>
      <c r="CH427" s="25"/>
      <c r="CI427" s="25"/>
      <c r="CJ427" s="25"/>
      <c r="CK427" s="25"/>
      <c r="CL427" s="25"/>
      <c r="CM427" s="25"/>
      <c r="CN427" s="25"/>
      <c r="CO427" s="25"/>
      <c r="CP427" s="25"/>
      <c r="CQ427" s="25"/>
      <c r="CR427" s="25"/>
      <c r="CS427" s="25"/>
      <c r="CT427" s="25"/>
      <c r="CU427" s="25"/>
      <c r="CV427" s="25"/>
      <c r="CW427" s="25"/>
      <c r="CX427" s="25"/>
      <c r="CY427" s="25"/>
      <c r="CZ427" s="25"/>
      <c r="DA427" s="25"/>
      <c r="DB427" s="25"/>
      <c r="DC427" s="25"/>
      <c r="DD427" s="25"/>
      <c r="DE427" s="25"/>
      <c r="DF427" s="25"/>
      <c r="DG427" s="25"/>
      <c r="DH427" s="25"/>
      <c r="DI427" s="25"/>
      <c r="DJ427" s="48"/>
    </row>
    <row r="428" spans="14:114" ht="14.25" customHeight="1" x14ac:dyDescent="0.2">
      <c r="N428" s="47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5"/>
      <c r="BA428" s="25"/>
      <c r="BB428" s="25"/>
      <c r="BC428" s="25"/>
      <c r="BD428" s="25"/>
      <c r="BE428" s="25"/>
      <c r="BF428" s="25"/>
      <c r="BG428" s="25"/>
      <c r="BH428" s="25"/>
      <c r="BI428" s="25"/>
      <c r="BJ428" s="25"/>
      <c r="BK428" s="25"/>
      <c r="BL428" s="25"/>
      <c r="BM428" s="25"/>
      <c r="BN428" s="25"/>
      <c r="BO428" s="25"/>
      <c r="BP428" s="25"/>
      <c r="BQ428" s="25"/>
      <c r="BR428" s="25"/>
      <c r="BS428" s="25"/>
      <c r="BT428" s="25"/>
      <c r="BU428" s="25"/>
      <c r="BV428" s="25"/>
      <c r="BW428" s="25"/>
      <c r="BX428" s="25"/>
      <c r="BY428" s="25"/>
      <c r="BZ428" s="25"/>
      <c r="CA428" s="25"/>
      <c r="CB428" s="25"/>
      <c r="CC428" s="25"/>
      <c r="CD428" s="25"/>
      <c r="CE428" s="25"/>
      <c r="CF428" s="25"/>
      <c r="CG428" s="25"/>
      <c r="CH428" s="25"/>
      <c r="CI428" s="25"/>
      <c r="CJ428" s="25"/>
      <c r="CK428" s="25"/>
      <c r="CL428" s="25"/>
      <c r="CM428" s="25"/>
      <c r="CN428" s="25"/>
      <c r="CO428" s="25"/>
      <c r="CP428" s="25"/>
      <c r="CQ428" s="25"/>
      <c r="CR428" s="25"/>
      <c r="CS428" s="25"/>
      <c r="CT428" s="25"/>
      <c r="CU428" s="25"/>
      <c r="CV428" s="25"/>
      <c r="CW428" s="25"/>
      <c r="CX428" s="25"/>
      <c r="CY428" s="25"/>
      <c r="CZ428" s="25"/>
      <c r="DA428" s="25"/>
      <c r="DB428" s="25"/>
      <c r="DC428" s="25"/>
      <c r="DD428" s="25"/>
      <c r="DE428" s="25"/>
      <c r="DF428" s="25"/>
      <c r="DG428" s="25"/>
      <c r="DH428" s="25"/>
      <c r="DI428" s="25"/>
      <c r="DJ428" s="48"/>
    </row>
    <row r="429" spans="14:114" ht="14.25" customHeight="1" x14ac:dyDescent="0.2">
      <c r="N429" s="47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5"/>
      <c r="BA429" s="25"/>
      <c r="BB429" s="25"/>
      <c r="BC429" s="25"/>
      <c r="BD429" s="25"/>
      <c r="BE429" s="25"/>
      <c r="BF429" s="25"/>
      <c r="BG429" s="25"/>
      <c r="BH429" s="25"/>
      <c r="BI429" s="25"/>
      <c r="BJ429" s="25"/>
      <c r="BK429" s="25"/>
      <c r="BL429" s="25"/>
      <c r="BM429" s="25"/>
      <c r="BN429" s="25"/>
      <c r="BO429" s="25"/>
      <c r="BP429" s="25"/>
      <c r="BQ429" s="25"/>
      <c r="BR429" s="25"/>
      <c r="BS429" s="25"/>
      <c r="BT429" s="25"/>
      <c r="BU429" s="25"/>
      <c r="BV429" s="25"/>
      <c r="BW429" s="25"/>
      <c r="BX429" s="25"/>
      <c r="BY429" s="25"/>
      <c r="BZ429" s="25"/>
      <c r="CA429" s="25"/>
      <c r="CB429" s="25"/>
      <c r="CC429" s="25"/>
      <c r="CD429" s="25"/>
      <c r="CE429" s="25"/>
      <c r="CF429" s="25"/>
      <c r="CG429" s="25"/>
      <c r="CH429" s="25"/>
      <c r="CI429" s="25"/>
      <c r="CJ429" s="25"/>
      <c r="CK429" s="25"/>
      <c r="CL429" s="25"/>
      <c r="CM429" s="25"/>
      <c r="CN429" s="25"/>
      <c r="CO429" s="25"/>
      <c r="CP429" s="25"/>
      <c r="CQ429" s="25"/>
      <c r="CR429" s="25"/>
      <c r="CS429" s="25"/>
      <c r="CT429" s="25"/>
      <c r="CU429" s="25"/>
      <c r="CV429" s="25"/>
      <c r="CW429" s="25"/>
      <c r="CX429" s="25"/>
      <c r="CY429" s="25"/>
      <c r="CZ429" s="25"/>
      <c r="DA429" s="25"/>
      <c r="DB429" s="25"/>
      <c r="DC429" s="25"/>
      <c r="DD429" s="25"/>
      <c r="DE429" s="25"/>
      <c r="DF429" s="25"/>
      <c r="DG429" s="25"/>
      <c r="DH429" s="25"/>
      <c r="DI429" s="25"/>
      <c r="DJ429" s="48"/>
    </row>
    <row r="430" spans="14:114" ht="14.25" customHeight="1" x14ac:dyDescent="0.2">
      <c r="N430" s="47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5"/>
      <c r="BA430" s="25"/>
      <c r="BB430" s="25"/>
      <c r="BC430" s="25"/>
      <c r="BD430" s="25"/>
      <c r="BE430" s="25"/>
      <c r="BF430" s="25"/>
      <c r="BG430" s="25"/>
      <c r="BH430" s="25"/>
      <c r="BI430" s="25"/>
      <c r="BJ430" s="25"/>
      <c r="BK430" s="25"/>
      <c r="BL430" s="25"/>
      <c r="BM430" s="25"/>
      <c r="BN430" s="25"/>
      <c r="BO430" s="25"/>
      <c r="BP430" s="25"/>
      <c r="BQ430" s="25"/>
      <c r="BR430" s="25"/>
      <c r="BS430" s="25"/>
      <c r="BT430" s="25"/>
      <c r="BU430" s="25"/>
      <c r="BV430" s="25"/>
      <c r="BW430" s="25"/>
      <c r="BX430" s="25"/>
      <c r="BY430" s="25"/>
      <c r="BZ430" s="25"/>
      <c r="CA430" s="25"/>
      <c r="CB430" s="25"/>
      <c r="CC430" s="25"/>
      <c r="CD430" s="25"/>
      <c r="CE430" s="25"/>
      <c r="CF430" s="25"/>
      <c r="CG430" s="25"/>
      <c r="CH430" s="25"/>
      <c r="CI430" s="25"/>
      <c r="CJ430" s="25"/>
      <c r="CK430" s="25"/>
      <c r="CL430" s="25"/>
      <c r="CM430" s="25"/>
      <c r="CN430" s="25"/>
      <c r="CO430" s="25"/>
      <c r="CP430" s="25"/>
      <c r="CQ430" s="25"/>
      <c r="CR430" s="25"/>
      <c r="CS430" s="25"/>
      <c r="CT430" s="25"/>
      <c r="CU430" s="25"/>
      <c r="CV430" s="25"/>
      <c r="CW430" s="25"/>
      <c r="CX430" s="25"/>
      <c r="CY430" s="25"/>
      <c r="CZ430" s="25"/>
      <c r="DA430" s="25"/>
      <c r="DB430" s="25"/>
      <c r="DC430" s="25"/>
      <c r="DD430" s="25"/>
      <c r="DE430" s="25"/>
      <c r="DF430" s="25"/>
      <c r="DG430" s="25"/>
      <c r="DH430" s="25"/>
      <c r="DI430" s="25"/>
      <c r="DJ430" s="48"/>
    </row>
    <row r="431" spans="14:114" ht="14.25" customHeight="1" x14ac:dyDescent="0.2">
      <c r="N431" s="47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  <c r="BE431" s="25"/>
      <c r="BF431" s="25"/>
      <c r="BG431" s="25"/>
      <c r="BH431" s="25"/>
      <c r="BI431" s="25"/>
      <c r="BJ431" s="25"/>
      <c r="BK431" s="25"/>
      <c r="BL431" s="25"/>
      <c r="BM431" s="25"/>
      <c r="BN431" s="25"/>
      <c r="BO431" s="25"/>
      <c r="BP431" s="25"/>
      <c r="BQ431" s="25"/>
      <c r="BR431" s="25"/>
      <c r="BS431" s="25"/>
      <c r="BT431" s="25"/>
      <c r="BU431" s="25"/>
      <c r="BV431" s="25"/>
      <c r="BW431" s="25"/>
      <c r="BX431" s="25"/>
      <c r="BY431" s="25"/>
      <c r="BZ431" s="25"/>
      <c r="CA431" s="25"/>
      <c r="CB431" s="25"/>
      <c r="CC431" s="25"/>
      <c r="CD431" s="25"/>
      <c r="CE431" s="25"/>
      <c r="CF431" s="25"/>
      <c r="CG431" s="25"/>
      <c r="CH431" s="25"/>
      <c r="CI431" s="25"/>
      <c r="CJ431" s="25"/>
      <c r="CK431" s="25"/>
      <c r="CL431" s="25"/>
      <c r="CM431" s="25"/>
      <c r="CN431" s="25"/>
      <c r="CO431" s="25"/>
      <c r="CP431" s="25"/>
      <c r="CQ431" s="25"/>
      <c r="CR431" s="25"/>
      <c r="CS431" s="25"/>
      <c r="CT431" s="25"/>
      <c r="CU431" s="25"/>
      <c r="CV431" s="25"/>
      <c r="CW431" s="25"/>
      <c r="CX431" s="25"/>
      <c r="CY431" s="25"/>
      <c r="CZ431" s="25"/>
      <c r="DA431" s="25"/>
      <c r="DB431" s="25"/>
      <c r="DC431" s="25"/>
      <c r="DD431" s="25"/>
      <c r="DE431" s="25"/>
      <c r="DF431" s="25"/>
      <c r="DG431" s="25"/>
      <c r="DH431" s="25"/>
      <c r="DI431" s="25"/>
      <c r="DJ431" s="48"/>
    </row>
    <row r="432" spans="14:114" ht="14.25" customHeight="1" x14ac:dyDescent="0.2">
      <c r="N432" s="47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5"/>
      <c r="BA432" s="25"/>
      <c r="BB432" s="25"/>
      <c r="BC432" s="25"/>
      <c r="BD432" s="25"/>
      <c r="BE432" s="25"/>
      <c r="BF432" s="25"/>
      <c r="BG432" s="25"/>
      <c r="BH432" s="25"/>
      <c r="BI432" s="25"/>
      <c r="BJ432" s="25"/>
      <c r="BK432" s="25"/>
      <c r="BL432" s="25"/>
      <c r="BM432" s="25"/>
      <c r="BN432" s="25"/>
      <c r="BO432" s="25"/>
      <c r="BP432" s="25"/>
      <c r="BQ432" s="25"/>
      <c r="BR432" s="25"/>
      <c r="BS432" s="25"/>
      <c r="BT432" s="25"/>
      <c r="BU432" s="25"/>
      <c r="BV432" s="25"/>
      <c r="BW432" s="25"/>
      <c r="BX432" s="25"/>
      <c r="BY432" s="25"/>
      <c r="BZ432" s="25"/>
      <c r="CA432" s="25"/>
      <c r="CB432" s="25"/>
      <c r="CC432" s="25"/>
      <c r="CD432" s="25"/>
      <c r="CE432" s="25"/>
      <c r="CF432" s="25"/>
      <c r="CG432" s="25"/>
      <c r="CH432" s="25"/>
      <c r="CI432" s="25"/>
      <c r="CJ432" s="25"/>
      <c r="CK432" s="25"/>
      <c r="CL432" s="25"/>
      <c r="CM432" s="25"/>
      <c r="CN432" s="25"/>
      <c r="CO432" s="25"/>
      <c r="CP432" s="25"/>
      <c r="CQ432" s="25"/>
      <c r="CR432" s="25"/>
      <c r="CS432" s="25"/>
      <c r="CT432" s="25"/>
      <c r="CU432" s="25"/>
      <c r="CV432" s="25"/>
      <c r="CW432" s="25"/>
      <c r="CX432" s="25"/>
      <c r="CY432" s="25"/>
      <c r="CZ432" s="25"/>
      <c r="DA432" s="25"/>
      <c r="DB432" s="25"/>
      <c r="DC432" s="25"/>
      <c r="DD432" s="25"/>
      <c r="DE432" s="25"/>
      <c r="DF432" s="25"/>
      <c r="DG432" s="25"/>
      <c r="DH432" s="25"/>
      <c r="DI432" s="25"/>
      <c r="DJ432" s="48"/>
    </row>
    <row r="433" spans="14:114" ht="14.25" customHeight="1" x14ac:dyDescent="0.2">
      <c r="N433" s="47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5"/>
      <c r="BA433" s="25"/>
      <c r="BB433" s="25"/>
      <c r="BC433" s="25"/>
      <c r="BD433" s="25"/>
      <c r="BE433" s="25"/>
      <c r="BF433" s="25"/>
      <c r="BG433" s="25"/>
      <c r="BH433" s="25"/>
      <c r="BI433" s="25"/>
      <c r="BJ433" s="25"/>
      <c r="BK433" s="25"/>
      <c r="BL433" s="25"/>
      <c r="BM433" s="25"/>
      <c r="BN433" s="25"/>
      <c r="BO433" s="25"/>
      <c r="BP433" s="25"/>
      <c r="BQ433" s="25"/>
      <c r="BR433" s="25"/>
      <c r="BS433" s="25"/>
      <c r="BT433" s="25"/>
      <c r="BU433" s="25"/>
      <c r="BV433" s="25"/>
      <c r="BW433" s="25"/>
      <c r="BX433" s="25"/>
      <c r="BY433" s="25"/>
      <c r="BZ433" s="25"/>
      <c r="CA433" s="25"/>
      <c r="CB433" s="25"/>
      <c r="CC433" s="25"/>
      <c r="CD433" s="25"/>
      <c r="CE433" s="25"/>
      <c r="CF433" s="25"/>
      <c r="CG433" s="25"/>
      <c r="CH433" s="25"/>
      <c r="CI433" s="25"/>
      <c r="CJ433" s="25"/>
      <c r="CK433" s="25"/>
      <c r="CL433" s="25"/>
      <c r="CM433" s="25"/>
      <c r="CN433" s="25"/>
      <c r="CO433" s="25"/>
      <c r="CP433" s="25"/>
      <c r="CQ433" s="25"/>
      <c r="CR433" s="25"/>
      <c r="CS433" s="25"/>
      <c r="CT433" s="25"/>
      <c r="CU433" s="25"/>
      <c r="CV433" s="25"/>
      <c r="CW433" s="25"/>
      <c r="CX433" s="25"/>
      <c r="CY433" s="25"/>
      <c r="CZ433" s="25"/>
      <c r="DA433" s="25"/>
      <c r="DB433" s="25"/>
      <c r="DC433" s="25"/>
      <c r="DD433" s="25"/>
      <c r="DE433" s="25"/>
      <c r="DF433" s="25"/>
      <c r="DG433" s="25"/>
      <c r="DH433" s="25"/>
      <c r="DI433" s="25"/>
      <c r="DJ433" s="48"/>
    </row>
    <row r="434" spans="14:114" ht="14.25" customHeight="1" x14ac:dyDescent="0.2">
      <c r="N434" s="47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  <c r="BE434" s="25"/>
      <c r="BF434" s="25"/>
      <c r="BG434" s="25"/>
      <c r="BH434" s="25"/>
      <c r="BI434" s="25"/>
      <c r="BJ434" s="25"/>
      <c r="BK434" s="25"/>
      <c r="BL434" s="25"/>
      <c r="BM434" s="25"/>
      <c r="BN434" s="25"/>
      <c r="BO434" s="25"/>
      <c r="BP434" s="25"/>
      <c r="BQ434" s="25"/>
      <c r="BR434" s="25"/>
      <c r="BS434" s="25"/>
      <c r="BT434" s="25"/>
      <c r="BU434" s="25"/>
      <c r="BV434" s="25"/>
      <c r="BW434" s="25"/>
      <c r="BX434" s="25"/>
      <c r="BY434" s="25"/>
      <c r="BZ434" s="25"/>
      <c r="CA434" s="25"/>
      <c r="CB434" s="25"/>
      <c r="CC434" s="25"/>
      <c r="CD434" s="25"/>
      <c r="CE434" s="25"/>
      <c r="CF434" s="25"/>
      <c r="CG434" s="25"/>
      <c r="CH434" s="25"/>
      <c r="CI434" s="25"/>
      <c r="CJ434" s="25"/>
      <c r="CK434" s="25"/>
      <c r="CL434" s="25"/>
      <c r="CM434" s="25"/>
      <c r="CN434" s="25"/>
      <c r="CO434" s="25"/>
      <c r="CP434" s="25"/>
      <c r="CQ434" s="25"/>
      <c r="CR434" s="25"/>
      <c r="CS434" s="25"/>
      <c r="CT434" s="25"/>
      <c r="CU434" s="25"/>
      <c r="CV434" s="25"/>
      <c r="CW434" s="25"/>
      <c r="CX434" s="25"/>
      <c r="CY434" s="25"/>
      <c r="CZ434" s="25"/>
      <c r="DA434" s="25"/>
      <c r="DB434" s="25"/>
      <c r="DC434" s="25"/>
      <c r="DD434" s="25"/>
      <c r="DE434" s="25"/>
      <c r="DF434" s="25"/>
      <c r="DG434" s="25"/>
      <c r="DH434" s="25"/>
      <c r="DI434" s="25"/>
      <c r="DJ434" s="48"/>
    </row>
    <row r="435" spans="14:114" ht="14.25" customHeight="1" x14ac:dyDescent="0.2">
      <c r="N435" s="47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5"/>
      <c r="BA435" s="25"/>
      <c r="BB435" s="25"/>
      <c r="BC435" s="25"/>
      <c r="BD435" s="25"/>
      <c r="BE435" s="25"/>
      <c r="BF435" s="25"/>
      <c r="BG435" s="25"/>
      <c r="BH435" s="25"/>
      <c r="BI435" s="25"/>
      <c r="BJ435" s="25"/>
      <c r="BK435" s="25"/>
      <c r="BL435" s="25"/>
      <c r="BM435" s="25"/>
      <c r="BN435" s="25"/>
      <c r="BO435" s="25"/>
      <c r="BP435" s="25"/>
      <c r="BQ435" s="25"/>
      <c r="BR435" s="25"/>
      <c r="BS435" s="25"/>
      <c r="BT435" s="25"/>
      <c r="BU435" s="25"/>
      <c r="BV435" s="25"/>
      <c r="BW435" s="25"/>
      <c r="BX435" s="25"/>
      <c r="BY435" s="25"/>
      <c r="BZ435" s="25"/>
      <c r="CA435" s="25"/>
      <c r="CB435" s="25"/>
      <c r="CC435" s="25"/>
      <c r="CD435" s="25"/>
      <c r="CE435" s="25"/>
      <c r="CF435" s="25"/>
      <c r="CG435" s="25"/>
      <c r="CH435" s="25"/>
      <c r="CI435" s="25"/>
      <c r="CJ435" s="25"/>
      <c r="CK435" s="25"/>
      <c r="CL435" s="25"/>
      <c r="CM435" s="25"/>
      <c r="CN435" s="25"/>
      <c r="CO435" s="25"/>
      <c r="CP435" s="25"/>
      <c r="CQ435" s="25"/>
      <c r="CR435" s="25"/>
      <c r="CS435" s="25"/>
      <c r="CT435" s="25"/>
      <c r="CU435" s="25"/>
      <c r="CV435" s="25"/>
      <c r="CW435" s="25"/>
      <c r="CX435" s="25"/>
      <c r="CY435" s="25"/>
      <c r="CZ435" s="25"/>
      <c r="DA435" s="25"/>
      <c r="DB435" s="25"/>
      <c r="DC435" s="25"/>
      <c r="DD435" s="25"/>
      <c r="DE435" s="25"/>
      <c r="DF435" s="25"/>
      <c r="DG435" s="25"/>
      <c r="DH435" s="25"/>
      <c r="DI435" s="25"/>
      <c r="DJ435" s="48"/>
    </row>
    <row r="436" spans="14:114" ht="14.25" customHeight="1" x14ac:dyDescent="0.2">
      <c r="N436" s="47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5"/>
      <c r="BA436" s="25"/>
      <c r="BB436" s="25"/>
      <c r="BC436" s="25"/>
      <c r="BD436" s="25"/>
      <c r="BE436" s="25"/>
      <c r="BF436" s="25"/>
      <c r="BG436" s="25"/>
      <c r="BH436" s="25"/>
      <c r="BI436" s="25"/>
      <c r="BJ436" s="25"/>
      <c r="BK436" s="25"/>
      <c r="BL436" s="25"/>
      <c r="BM436" s="25"/>
      <c r="BN436" s="25"/>
      <c r="BO436" s="25"/>
      <c r="BP436" s="25"/>
      <c r="BQ436" s="25"/>
      <c r="BR436" s="25"/>
      <c r="BS436" s="25"/>
      <c r="BT436" s="25"/>
      <c r="BU436" s="25"/>
      <c r="BV436" s="25"/>
      <c r="BW436" s="25"/>
      <c r="BX436" s="25"/>
      <c r="BY436" s="25"/>
      <c r="BZ436" s="25"/>
      <c r="CA436" s="25"/>
      <c r="CB436" s="25"/>
      <c r="CC436" s="25"/>
      <c r="CD436" s="25"/>
      <c r="CE436" s="25"/>
      <c r="CF436" s="25"/>
      <c r="CG436" s="25"/>
      <c r="CH436" s="25"/>
      <c r="CI436" s="25"/>
      <c r="CJ436" s="25"/>
      <c r="CK436" s="25"/>
      <c r="CL436" s="25"/>
      <c r="CM436" s="25"/>
      <c r="CN436" s="25"/>
      <c r="CO436" s="25"/>
      <c r="CP436" s="25"/>
      <c r="CQ436" s="25"/>
      <c r="CR436" s="25"/>
      <c r="CS436" s="25"/>
      <c r="CT436" s="25"/>
      <c r="CU436" s="25"/>
      <c r="CV436" s="25"/>
      <c r="CW436" s="25"/>
      <c r="CX436" s="25"/>
      <c r="CY436" s="25"/>
      <c r="CZ436" s="25"/>
      <c r="DA436" s="25"/>
      <c r="DB436" s="25"/>
      <c r="DC436" s="25"/>
      <c r="DD436" s="25"/>
      <c r="DE436" s="25"/>
      <c r="DF436" s="25"/>
      <c r="DG436" s="25"/>
      <c r="DH436" s="25"/>
      <c r="DI436" s="25"/>
      <c r="DJ436" s="48"/>
    </row>
    <row r="437" spans="14:114" ht="14.25" customHeight="1" x14ac:dyDescent="0.2">
      <c r="N437" s="47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5"/>
      <c r="BA437" s="25"/>
      <c r="BB437" s="25"/>
      <c r="BC437" s="25"/>
      <c r="BD437" s="25"/>
      <c r="BE437" s="25"/>
      <c r="BF437" s="25"/>
      <c r="BG437" s="25"/>
      <c r="BH437" s="25"/>
      <c r="BI437" s="25"/>
      <c r="BJ437" s="25"/>
      <c r="BK437" s="25"/>
      <c r="BL437" s="25"/>
      <c r="BM437" s="25"/>
      <c r="BN437" s="25"/>
      <c r="BO437" s="25"/>
      <c r="BP437" s="25"/>
      <c r="BQ437" s="25"/>
      <c r="BR437" s="25"/>
      <c r="BS437" s="25"/>
      <c r="BT437" s="25"/>
      <c r="BU437" s="25"/>
      <c r="BV437" s="25"/>
      <c r="BW437" s="25"/>
      <c r="BX437" s="25"/>
      <c r="BY437" s="25"/>
      <c r="BZ437" s="25"/>
      <c r="CA437" s="25"/>
      <c r="CB437" s="25"/>
      <c r="CC437" s="25"/>
      <c r="CD437" s="25"/>
      <c r="CE437" s="25"/>
      <c r="CF437" s="25"/>
      <c r="CG437" s="25"/>
      <c r="CH437" s="25"/>
      <c r="CI437" s="25"/>
      <c r="CJ437" s="25"/>
      <c r="CK437" s="25"/>
      <c r="CL437" s="25"/>
      <c r="CM437" s="25"/>
      <c r="CN437" s="25"/>
      <c r="CO437" s="25"/>
      <c r="CP437" s="25"/>
      <c r="CQ437" s="25"/>
      <c r="CR437" s="25"/>
      <c r="CS437" s="25"/>
      <c r="CT437" s="25"/>
      <c r="CU437" s="25"/>
      <c r="CV437" s="25"/>
      <c r="CW437" s="25"/>
      <c r="CX437" s="25"/>
      <c r="CY437" s="25"/>
      <c r="CZ437" s="25"/>
      <c r="DA437" s="25"/>
      <c r="DB437" s="25"/>
      <c r="DC437" s="25"/>
      <c r="DD437" s="25"/>
      <c r="DE437" s="25"/>
      <c r="DF437" s="25"/>
      <c r="DG437" s="25"/>
      <c r="DH437" s="25"/>
      <c r="DI437" s="25"/>
      <c r="DJ437" s="48"/>
    </row>
    <row r="438" spans="14:114" ht="14.25" customHeight="1" x14ac:dyDescent="0.2">
      <c r="N438" s="47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5"/>
      <c r="BA438" s="25"/>
      <c r="BB438" s="25"/>
      <c r="BC438" s="25"/>
      <c r="BD438" s="25"/>
      <c r="BE438" s="25"/>
      <c r="BF438" s="25"/>
      <c r="BG438" s="25"/>
      <c r="BH438" s="25"/>
      <c r="BI438" s="25"/>
      <c r="BJ438" s="25"/>
      <c r="BK438" s="25"/>
      <c r="BL438" s="25"/>
      <c r="BM438" s="25"/>
      <c r="BN438" s="25"/>
      <c r="BO438" s="25"/>
      <c r="BP438" s="25"/>
      <c r="BQ438" s="25"/>
      <c r="BR438" s="25"/>
      <c r="BS438" s="25"/>
      <c r="BT438" s="25"/>
      <c r="BU438" s="25"/>
      <c r="BV438" s="25"/>
      <c r="BW438" s="25"/>
      <c r="BX438" s="25"/>
      <c r="BY438" s="25"/>
      <c r="BZ438" s="25"/>
      <c r="CA438" s="25"/>
      <c r="CB438" s="25"/>
      <c r="CC438" s="25"/>
      <c r="CD438" s="25"/>
      <c r="CE438" s="25"/>
      <c r="CF438" s="25"/>
      <c r="CG438" s="25"/>
      <c r="CH438" s="25"/>
      <c r="CI438" s="25"/>
      <c r="CJ438" s="25"/>
      <c r="CK438" s="25"/>
      <c r="CL438" s="25"/>
      <c r="CM438" s="25"/>
      <c r="CN438" s="25"/>
      <c r="CO438" s="25"/>
      <c r="CP438" s="25"/>
      <c r="CQ438" s="25"/>
      <c r="CR438" s="25"/>
      <c r="CS438" s="25"/>
      <c r="CT438" s="25"/>
      <c r="CU438" s="25"/>
      <c r="CV438" s="25"/>
      <c r="CW438" s="25"/>
      <c r="CX438" s="25"/>
      <c r="CY438" s="25"/>
      <c r="CZ438" s="25"/>
      <c r="DA438" s="25"/>
      <c r="DB438" s="25"/>
      <c r="DC438" s="25"/>
      <c r="DD438" s="25"/>
      <c r="DE438" s="25"/>
      <c r="DF438" s="25"/>
      <c r="DG438" s="25"/>
      <c r="DH438" s="25"/>
      <c r="DI438" s="25"/>
      <c r="DJ438" s="48"/>
    </row>
    <row r="439" spans="14:114" ht="14.25" customHeight="1" x14ac:dyDescent="0.2">
      <c r="N439" s="47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5"/>
      <c r="BA439" s="25"/>
      <c r="BB439" s="25"/>
      <c r="BC439" s="25"/>
      <c r="BD439" s="25"/>
      <c r="BE439" s="25"/>
      <c r="BF439" s="25"/>
      <c r="BG439" s="25"/>
      <c r="BH439" s="25"/>
      <c r="BI439" s="25"/>
      <c r="BJ439" s="25"/>
      <c r="BK439" s="25"/>
      <c r="BL439" s="25"/>
      <c r="BM439" s="25"/>
      <c r="BN439" s="25"/>
      <c r="BO439" s="25"/>
      <c r="BP439" s="25"/>
      <c r="BQ439" s="25"/>
      <c r="BR439" s="25"/>
      <c r="BS439" s="25"/>
      <c r="BT439" s="25"/>
      <c r="BU439" s="25"/>
      <c r="BV439" s="25"/>
      <c r="BW439" s="25"/>
      <c r="BX439" s="25"/>
      <c r="BY439" s="25"/>
      <c r="BZ439" s="25"/>
      <c r="CA439" s="25"/>
      <c r="CB439" s="25"/>
      <c r="CC439" s="25"/>
      <c r="CD439" s="25"/>
      <c r="CE439" s="25"/>
      <c r="CF439" s="25"/>
      <c r="CG439" s="25"/>
      <c r="CH439" s="25"/>
      <c r="CI439" s="25"/>
      <c r="CJ439" s="25"/>
      <c r="CK439" s="25"/>
      <c r="CL439" s="25"/>
      <c r="CM439" s="25"/>
      <c r="CN439" s="25"/>
      <c r="CO439" s="25"/>
      <c r="CP439" s="25"/>
      <c r="CQ439" s="25"/>
      <c r="CR439" s="25"/>
      <c r="CS439" s="25"/>
      <c r="CT439" s="25"/>
      <c r="CU439" s="25"/>
      <c r="CV439" s="25"/>
      <c r="CW439" s="25"/>
      <c r="CX439" s="25"/>
      <c r="CY439" s="25"/>
      <c r="CZ439" s="25"/>
      <c r="DA439" s="25"/>
      <c r="DB439" s="25"/>
      <c r="DC439" s="25"/>
      <c r="DD439" s="25"/>
      <c r="DE439" s="25"/>
      <c r="DF439" s="25"/>
      <c r="DG439" s="25"/>
      <c r="DH439" s="25"/>
      <c r="DI439" s="25"/>
      <c r="DJ439" s="48"/>
    </row>
    <row r="440" spans="14:114" ht="14.25" customHeight="1" x14ac:dyDescent="0.2">
      <c r="N440" s="47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5"/>
      <c r="BA440" s="25"/>
      <c r="BB440" s="25"/>
      <c r="BC440" s="25"/>
      <c r="BD440" s="25"/>
      <c r="BE440" s="25"/>
      <c r="BF440" s="25"/>
      <c r="BG440" s="25"/>
      <c r="BH440" s="25"/>
      <c r="BI440" s="25"/>
      <c r="BJ440" s="25"/>
      <c r="BK440" s="25"/>
      <c r="BL440" s="25"/>
      <c r="BM440" s="25"/>
      <c r="BN440" s="25"/>
      <c r="BO440" s="25"/>
      <c r="BP440" s="25"/>
      <c r="BQ440" s="25"/>
      <c r="BR440" s="25"/>
      <c r="BS440" s="25"/>
      <c r="BT440" s="25"/>
      <c r="BU440" s="25"/>
      <c r="BV440" s="25"/>
      <c r="BW440" s="25"/>
      <c r="BX440" s="25"/>
      <c r="BY440" s="25"/>
      <c r="BZ440" s="25"/>
      <c r="CA440" s="25"/>
      <c r="CB440" s="25"/>
      <c r="CC440" s="25"/>
      <c r="CD440" s="25"/>
      <c r="CE440" s="25"/>
      <c r="CF440" s="25"/>
      <c r="CG440" s="25"/>
      <c r="CH440" s="25"/>
      <c r="CI440" s="25"/>
      <c r="CJ440" s="25"/>
      <c r="CK440" s="25"/>
      <c r="CL440" s="25"/>
      <c r="CM440" s="25"/>
      <c r="CN440" s="25"/>
      <c r="CO440" s="25"/>
      <c r="CP440" s="25"/>
      <c r="CQ440" s="25"/>
      <c r="CR440" s="25"/>
      <c r="CS440" s="25"/>
      <c r="CT440" s="25"/>
      <c r="CU440" s="25"/>
      <c r="CV440" s="25"/>
      <c r="CW440" s="25"/>
      <c r="CX440" s="25"/>
      <c r="CY440" s="25"/>
      <c r="CZ440" s="25"/>
      <c r="DA440" s="25"/>
      <c r="DB440" s="25"/>
      <c r="DC440" s="25"/>
      <c r="DD440" s="25"/>
      <c r="DE440" s="25"/>
      <c r="DF440" s="25"/>
      <c r="DG440" s="25"/>
      <c r="DH440" s="25"/>
      <c r="DI440" s="25"/>
      <c r="DJ440" s="48"/>
    </row>
    <row r="441" spans="14:114" ht="14.25" customHeight="1" x14ac:dyDescent="0.2">
      <c r="N441" s="47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5"/>
      <c r="BA441" s="25"/>
      <c r="BB441" s="25"/>
      <c r="BC441" s="25"/>
      <c r="BD441" s="25"/>
      <c r="BE441" s="25"/>
      <c r="BF441" s="25"/>
      <c r="BG441" s="25"/>
      <c r="BH441" s="25"/>
      <c r="BI441" s="25"/>
      <c r="BJ441" s="25"/>
      <c r="BK441" s="25"/>
      <c r="BL441" s="25"/>
      <c r="BM441" s="25"/>
      <c r="BN441" s="25"/>
      <c r="BO441" s="25"/>
      <c r="BP441" s="25"/>
      <c r="BQ441" s="25"/>
      <c r="BR441" s="25"/>
      <c r="BS441" s="25"/>
      <c r="BT441" s="25"/>
      <c r="BU441" s="25"/>
      <c r="BV441" s="25"/>
      <c r="BW441" s="25"/>
      <c r="BX441" s="25"/>
      <c r="BY441" s="25"/>
      <c r="BZ441" s="25"/>
      <c r="CA441" s="25"/>
      <c r="CB441" s="25"/>
      <c r="CC441" s="25"/>
      <c r="CD441" s="25"/>
      <c r="CE441" s="25"/>
      <c r="CF441" s="25"/>
      <c r="CG441" s="25"/>
      <c r="CH441" s="25"/>
      <c r="CI441" s="25"/>
      <c r="CJ441" s="25"/>
      <c r="CK441" s="25"/>
      <c r="CL441" s="25"/>
      <c r="CM441" s="25"/>
      <c r="CN441" s="25"/>
      <c r="CO441" s="25"/>
      <c r="CP441" s="25"/>
      <c r="CQ441" s="25"/>
      <c r="CR441" s="25"/>
      <c r="CS441" s="25"/>
      <c r="CT441" s="25"/>
      <c r="CU441" s="25"/>
      <c r="CV441" s="25"/>
      <c r="CW441" s="25"/>
      <c r="CX441" s="25"/>
      <c r="CY441" s="25"/>
      <c r="CZ441" s="25"/>
      <c r="DA441" s="25"/>
      <c r="DB441" s="25"/>
      <c r="DC441" s="25"/>
      <c r="DD441" s="25"/>
      <c r="DE441" s="25"/>
      <c r="DF441" s="25"/>
      <c r="DG441" s="25"/>
      <c r="DH441" s="25"/>
      <c r="DI441" s="25"/>
      <c r="DJ441" s="48"/>
    </row>
    <row r="442" spans="14:114" ht="14.25" customHeight="1" x14ac:dyDescent="0.2">
      <c r="N442" s="47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5"/>
      <c r="BA442" s="25"/>
      <c r="BB442" s="25"/>
      <c r="BC442" s="25"/>
      <c r="BD442" s="25"/>
      <c r="BE442" s="25"/>
      <c r="BF442" s="25"/>
      <c r="BG442" s="25"/>
      <c r="BH442" s="25"/>
      <c r="BI442" s="25"/>
      <c r="BJ442" s="25"/>
      <c r="BK442" s="25"/>
      <c r="BL442" s="25"/>
      <c r="BM442" s="25"/>
      <c r="BN442" s="25"/>
      <c r="BO442" s="25"/>
      <c r="BP442" s="25"/>
      <c r="BQ442" s="25"/>
      <c r="BR442" s="25"/>
      <c r="BS442" s="25"/>
      <c r="BT442" s="25"/>
      <c r="BU442" s="25"/>
      <c r="BV442" s="25"/>
      <c r="BW442" s="25"/>
      <c r="BX442" s="25"/>
      <c r="BY442" s="25"/>
      <c r="BZ442" s="25"/>
      <c r="CA442" s="25"/>
      <c r="CB442" s="25"/>
      <c r="CC442" s="25"/>
      <c r="CD442" s="25"/>
      <c r="CE442" s="25"/>
      <c r="CF442" s="25"/>
      <c r="CG442" s="25"/>
      <c r="CH442" s="25"/>
      <c r="CI442" s="25"/>
      <c r="CJ442" s="25"/>
      <c r="CK442" s="25"/>
      <c r="CL442" s="25"/>
      <c r="CM442" s="25"/>
      <c r="CN442" s="25"/>
      <c r="CO442" s="25"/>
      <c r="CP442" s="25"/>
      <c r="CQ442" s="25"/>
      <c r="CR442" s="25"/>
      <c r="CS442" s="25"/>
      <c r="CT442" s="25"/>
      <c r="CU442" s="25"/>
      <c r="CV442" s="25"/>
      <c r="CW442" s="25"/>
      <c r="CX442" s="25"/>
      <c r="CY442" s="25"/>
      <c r="CZ442" s="25"/>
      <c r="DA442" s="25"/>
      <c r="DB442" s="25"/>
      <c r="DC442" s="25"/>
      <c r="DD442" s="25"/>
      <c r="DE442" s="25"/>
      <c r="DF442" s="25"/>
      <c r="DG442" s="25"/>
      <c r="DH442" s="25"/>
      <c r="DI442" s="25"/>
      <c r="DJ442" s="48"/>
    </row>
    <row r="443" spans="14:114" ht="14.25" customHeight="1" x14ac:dyDescent="0.2">
      <c r="N443" s="47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  <c r="BM443" s="25"/>
      <c r="BN443" s="25"/>
      <c r="BO443" s="25"/>
      <c r="BP443" s="25"/>
      <c r="BQ443" s="25"/>
      <c r="BR443" s="25"/>
      <c r="BS443" s="25"/>
      <c r="BT443" s="25"/>
      <c r="BU443" s="25"/>
      <c r="BV443" s="25"/>
      <c r="BW443" s="25"/>
      <c r="BX443" s="25"/>
      <c r="BY443" s="25"/>
      <c r="BZ443" s="25"/>
      <c r="CA443" s="25"/>
      <c r="CB443" s="25"/>
      <c r="CC443" s="25"/>
      <c r="CD443" s="25"/>
      <c r="CE443" s="25"/>
      <c r="CF443" s="25"/>
      <c r="CG443" s="25"/>
      <c r="CH443" s="25"/>
      <c r="CI443" s="25"/>
      <c r="CJ443" s="25"/>
      <c r="CK443" s="25"/>
      <c r="CL443" s="25"/>
      <c r="CM443" s="25"/>
      <c r="CN443" s="25"/>
      <c r="CO443" s="25"/>
      <c r="CP443" s="25"/>
      <c r="CQ443" s="25"/>
      <c r="CR443" s="25"/>
      <c r="CS443" s="25"/>
      <c r="CT443" s="25"/>
      <c r="CU443" s="25"/>
      <c r="CV443" s="25"/>
      <c r="CW443" s="25"/>
      <c r="CX443" s="25"/>
      <c r="CY443" s="25"/>
      <c r="CZ443" s="25"/>
      <c r="DA443" s="25"/>
      <c r="DB443" s="25"/>
      <c r="DC443" s="25"/>
      <c r="DD443" s="25"/>
      <c r="DE443" s="25"/>
      <c r="DF443" s="25"/>
      <c r="DG443" s="25"/>
      <c r="DH443" s="25"/>
      <c r="DI443" s="25"/>
      <c r="DJ443" s="48"/>
    </row>
    <row r="444" spans="14:114" ht="14.25" customHeight="1" x14ac:dyDescent="0.2">
      <c r="N444" s="47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  <c r="BM444" s="25"/>
      <c r="BN444" s="25"/>
      <c r="BO444" s="25"/>
      <c r="BP444" s="25"/>
      <c r="BQ444" s="25"/>
      <c r="BR444" s="25"/>
      <c r="BS444" s="25"/>
      <c r="BT444" s="25"/>
      <c r="BU444" s="25"/>
      <c r="BV444" s="25"/>
      <c r="BW444" s="25"/>
      <c r="BX444" s="25"/>
      <c r="BY444" s="25"/>
      <c r="BZ444" s="25"/>
      <c r="CA444" s="25"/>
      <c r="CB444" s="25"/>
      <c r="CC444" s="25"/>
      <c r="CD444" s="25"/>
      <c r="CE444" s="25"/>
      <c r="CF444" s="25"/>
      <c r="CG444" s="25"/>
      <c r="CH444" s="25"/>
      <c r="CI444" s="25"/>
      <c r="CJ444" s="25"/>
      <c r="CK444" s="25"/>
      <c r="CL444" s="25"/>
      <c r="CM444" s="25"/>
      <c r="CN444" s="25"/>
      <c r="CO444" s="25"/>
      <c r="CP444" s="25"/>
      <c r="CQ444" s="25"/>
      <c r="CR444" s="25"/>
      <c r="CS444" s="25"/>
      <c r="CT444" s="25"/>
      <c r="CU444" s="25"/>
      <c r="CV444" s="25"/>
      <c r="CW444" s="25"/>
      <c r="CX444" s="25"/>
      <c r="CY444" s="25"/>
      <c r="CZ444" s="25"/>
      <c r="DA444" s="25"/>
      <c r="DB444" s="25"/>
      <c r="DC444" s="25"/>
      <c r="DD444" s="25"/>
      <c r="DE444" s="25"/>
      <c r="DF444" s="25"/>
      <c r="DG444" s="25"/>
      <c r="DH444" s="25"/>
      <c r="DI444" s="25"/>
      <c r="DJ444" s="48"/>
    </row>
    <row r="445" spans="14:114" ht="14.25" customHeight="1" x14ac:dyDescent="0.2">
      <c r="N445" s="47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5"/>
      <c r="BA445" s="25"/>
      <c r="BB445" s="25"/>
      <c r="BC445" s="25"/>
      <c r="BD445" s="25"/>
      <c r="BE445" s="25"/>
      <c r="BF445" s="25"/>
      <c r="BG445" s="25"/>
      <c r="BH445" s="25"/>
      <c r="BI445" s="25"/>
      <c r="BJ445" s="25"/>
      <c r="BK445" s="25"/>
      <c r="BL445" s="25"/>
      <c r="BM445" s="25"/>
      <c r="BN445" s="25"/>
      <c r="BO445" s="25"/>
      <c r="BP445" s="25"/>
      <c r="BQ445" s="25"/>
      <c r="BR445" s="25"/>
      <c r="BS445" s="25"/>
      <c r="BT445" s="25"/>
      <c r="BU445" s="25"/>
      <c r="BV445" s="25"/>
      <c r="BW445" s="25"/>
      <c r="BX445" s="25"/>
      <c r="BY445" s="25"/>
      <c r="BZ445" s="25"/>
      <c r="CA445" s="25"/>
      <c r="CB445" s="25"/>
      <c r="CC445" s="25"/>
      <c r="CD445" s="25"/>
      <c r="CE445" s="25"/>
      <c r="CF445" s="25"/>
      <c r="CG445" s="25"/>
      <c r="CH445" s="25"/>
      <c r="CI445" s="25"/>
      <c r="CJ445" s="25"/>
      <c r="CK445" s="25"/>
      <c r="CL445" s="25"/>
      <c r="CM445" s="25"/>
      <c r="CN445" s="25"/>
      <c r="CO445" s="25"/>
      <c r="CP445" s="25"/>
      <c r="CQ445" s="25"/>
      <c r="CR445" s="25"/>
      <c r="CS445" s="25"/>
      <c r="CT445" s="25"/>
      <c r="CU445" s="25"/>
      <c r="CV445" s="25"/>
      <c r="CW445" s="25"/>
      <c r="CX445" s="25"/>
      <c r="CY445" s="25"/>
      <c r="CZ445" s="25"/>
      <c r="DA445" s="25"/>
      <c r="DB445" s="25"/>
      <c r="DC445" s="25"/>
      <c r="DD445" s="25"/>
      <c r="DE445" s="25"/>
      <c r="DF445" s="25"/>
      <c r="DG445" s="25"/>
      <c r="DH445" s="25"/>
      <c r="DI445" s="25"/>
      <c r="DJ445" s="48"/>
    </row>
    <row r="446" spans="14:114" ht="14.25" customHeight="1" x14ac:dyDescent="0.2">
      <c r="N446" s="47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  <c r="BE446" s="25"/>
      <c r="BF446" s="25"/>
      <c r="BG446" s="25"/>
      <c r="BH446" s="25"/>
      <c r="BI446" s="25"/>
      <c r="BJ446" s="25"/>
      <c r="BK446" s="25"/>
      <c r="BL446" s="25"/>
      <c r="BM446" s="25"/>
      <c r="BN446" s="25"/>
      <c r="BO446" s="25"/>
      <c r="BP446" s="25"/>
      <c r="BQ446" s="25"/>
      <c r="BR446" s="25"/>
      <c r="BS446" s="25"/>
      <c r="BT446" s="25"/>
      <c r="BU446" s="25"/>
      <c r="BV446" s="25"/>
      <c r="BW446" s="25"/>
      <c r="BX446" s="25"/>
      <c r="BY446" s="25"/>
      <c r="BZ446" s="25"/>
      <c r="CA446" s="25"/>
      <c r="CB446" s="25"/>
      <c r="CC446" s="25"/>
      <c r="CD446" s="25"/>
      <c r="CE446" s="25"/>
      <c r="CF446" s="25"/>
      <c r="CG446" s="25"/>
      <c r="CH446" s="25"/>
      <c r="CI446" s="25"/>
      <c r="CJ446" s="25"/>
      <c r="CK446" s="25"/>
      <c r="CL446" s="25"/>
      <c r="CM446" s="25"/>
      <c r="CN446" s="25"/>
      <c r="CO446" s="25"/>
      <c r="CP446" s="25"/>
      <c r="CQ446" s="25"/>
      <c r="CR446" s="25"/>
      <c r="CS446" s="25"/>
      <c r="CT446" s="25"/>
      <c r="CU446" s="25"/>
      <c r="CV446" s="25"/>
      <c r="CW446" s="25"/>
      <c r="CX446" s="25"/>
      <c r="CY446" s="25"/>
      <c r="CZ446" s="25"/>
      <c r="DA446" s="25"/>
      <c r="DB446" s="25"/>
      <c r="DC446" s="25"/>
      <c r="DD446" s="25"/>
      <c r="DE446" s="25"/>
      <c r="DF446" s="25"/>
      <c r="DG446" s="25"/>
      <c r="DH446" s="25"/>
      <c r="DI446" s="25"/>
      <c r="DJ446" s="48"/>
    </row>
    <row r="447" spans="14:114" ht="14.25" customHeight="1" x14ac:dyDescent="0.2">
      <c r="N447" s="47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5"/>
      <c r="BA447" s="25"/>
      <c r="BB447" s="25"/>
      <c r="BC447" s="25"/>
      <c r="BD447" s="25"/>
      <c r="BE447" s="25"/>
      <c r="BF447" s="25"/>
      <c r="BG447" s="25"/>
      <c r="BH447" s="25"/>
      <c r="BI447" s="25"/>
      <c r="BJ447" s="25"/>
      <c r="BK447" s="25"/>
      <c r="BL447" s="25"/>
      <c r="BM447" s="25"/>
      <c r="BN447" s="25"/>
      <c r="BO447" s="25"/>
      <c r="BP447" s="25"/>
      <c r="BQ447" s="25"/>
      <c r="BR447" s="25"/>
      <c r="BS447" s="25"/>
      <c r="BT447" s="25"/>
      <c r="BU447" s="25"/>
      <c r="BV447" s="25"/>
      <c r="BW447" s="25"/>
      <c r="BX447" s="25"/>
      <c r="BY447" s="25"/>
      <c r="BZ447" s="25"/>
      <c r="CA447" s="25"/>
      <c r="CB447" s="25"/>
      <c r="CC447" s="25"/>
      <c r="CD447" s="25"/>
      <c r="CE447" s="25"/>
      <c r="CF447" s="25"/>
      <c r="CG447" s="25"/>
      <c r="CH447" s="25"/>
      <c r="CI447" s="25"/>
      <c r="CJ447" s="25"/>
      <c r="CK447" s="25"/>
      <c r="CL447" s="25"/>
      <c r="CM447" s="25"/>
      <c r="CN447" s="25"/>
      <c r="CO447" s="25"/>
      <c r="CP447" s="25"/>
      <c r="CQ447" s="25"/>
      <c r="CR447" s="25"/>
      <c r="CS447" s="25"/>
      <c r="CT447" s="25"/>
      <c r="CU447" s="25"/>
      <c r="CV447" s="25"/>
      <c r="CW447" s="25"/>
      <c r="CX447" s="25"/>
      <c r="CY447" s="25"/>
      <c r="CZ447" s="25"/>
      <c r="DA447" s="25"/>
      <c r="DB447" s="25"/>
      <c r="DC447" s="25"/>
      <c r="DD447" s="25"/>
      <c r="DE447" s="25"/>
      <c r="DF447" s="25"/>
      <c r="DG447" s="25"/>
      <c r="DH447" s="25"/>
      <c r="DI447" s="25"/>
      <c r="DJ447" s="48"/>
    </row>
    <row r="448" spans="14:114" ht="14.25" customHeight="1" x14ac:dyDescent="0.2">
      <c r="N448" s="47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  <c r="BM448" s="25"/>
      <c r="BN448" s="25"/>
      <c r="BO448" s="25"/>
      <c r="BP448" s="25"/>
      <c r="BQ448" s="25"/>
      <c r="BR448" s="25"/>
      <c r="BS448" s="25"/>
      <c r="BT448" s="25"/>
      <c r="BU448" s="25"/>
      <c r="BV448" s="25"/>
      <c r="BW448" s="25"/>
      <c r="BX448" s="25"/>
      <c r="BY448" s="25"/>
      <c r="BZ448" s="25"/>
      <c r="CA448" s="25"/>
      <c r="CB448" s="25"/>
      <c r="CC448" s="25"/>
      <c r="CD448" s="25"/>
      <c r="CE448" s="25"/>
      <c r="CF448" s="25"/>
      <c r="CG448" s="25"/>
      <c r="CH448" s="25"/>
      <c r="CI448" s="25"/>
      <c r="CJ448" s="25"/>
      <c r="CK448" s="25"/>
      <c r="CL448" s="25"/>
      <c r="CM448" s="25"/>
      <c r="CN448" s="25"/>
      <c r="CO448" s="25"/>
      <c r="CP448" s="25"/>
      <c r="CQ448" s="25"/>
      <c r="CR448" s="25"/>
      <c r="CS448" s="25"/>
      <c r="CT448" s="25"/>
      <c r="CU448" s="25"/>
      <c r="CV448" s="25"/>
      <c r="CW448" s="25"/>
      <c r="CX448" s="25"/>
      <c r="CY448" s="25"/>
      <c r="CZ448" s="25"/>
      <c r="DA448" s="25"/>
      <c r="DB448" s="25"/>
      <c r="DC448" s="25"/>
      <c r="DD448" s="25"/>
      <c r="DE448" s="25"/>
      <c r="DF448" s="25"/>
      <c r="DG448" s="25"/>
      <c r="DH448" s="25"/>
      <c r="DI448" s="25"/>
      <c r="DJ448" s="48"/>
    </row>
    <row r="449" spans="14:114" ht="14.25" customHeight="1" x14ac:dyDescent="0.2">
      <c r="N449" s="47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  <c r="BM449" s="25"/>
      <c r="BN449" s="25"/>
      <c r="BO449" s="25"/>
      <c r="BP449" s="25"/>
      <c r="BQ449" s="25"/>
      <c r="BR449" s="25"/>
      <c r="BS449" s="25"/>
      <c r="BT449" s="25"/>
      <c r="BU449" s="25"/>
      <c r="BV449" s="25"/>
      <c r="BW449" s="25"/>
      <c r="BX449" s="25"/>
      <c r="BY449" s="25"/>
      <c r="BZ449" s="25"/>
      <c r="CA449" s="25"/>
      <c r="CB449" s="25"/>
      <c r="CC449" s="25"/>
      <c r="CD449" s="25"/>
      <c r="CE449" s="25"/>
      <c r="CF449" s="25"/>
      <c r="CG449" s="25"/>
      <c r="CH449" s="25"/>
      <c r="CI449" s="25"/>
      <c r="CJ449" s="25"/>
      <c r="CK449" s="25"/>
      <c r="CL449" s="25"/>
      <c r="CM449" s="25"/>
      <c r="CN449" s="25"/>
      <c r="CO449" s="25"/>
      <c r="CP449" s="25"/>
      <c r="CQ449" s="25"/>
      <c r="CR449" s="25"/>
      <c r="CS449" s="25"/>
      <c r="CT449" s="25"/>
      <c r="CU449" s="25"/>
      <c r="CV449" s="25"/>
      <c r="CW449" s="25"/>
      <c r="CX449" s="25"/>
      <c r="CY449" s="25"/>
      <c r="CZ449" s="25"/>
      <c r="DA449" s="25"/>
      <c r="DB449" s="25"/>
      <c r="DC449" s="25"/>
      <c r="DD449" s="25"/>
      <c r="DE449" s="25"/>
      <c r="DF449" s="25"/>
      <c r="DG449" s="25"/>
      <c r="DH449" s="25"/>
      <c r="DI449" s="25"/>
      <c r="DJ449" s="48"/>
    </row>
    <row r="450" spans="14:114" ht="14.25" customHeight="1" x14ac:dyDescent="0.2">
      <c r="N450" s="47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5"/>
      <c r="BA450" s="25"/>
      <c r="BB450" s="25"/>
      <c r="BC450" s="25"/>
      <c r="BD450" s="25"/>
      <c r="BE450" s="25"/>
      <c r="BF450" s="25"/>
      <c r="BG450" s="25"/>
      <c r="BH450" s="25"/>
      <c r="BI450" s="25"/>
      <c r="BJ450" s="25"/>
      <c r="BK450" s="25"/>
      <c r="BL450" s="25"/>
      <c r="BM450" s="25"/>
      <c r="BN450" s="25"/>
      <c r="BO450" s="25"/>
      <c r="BP450" s="25"/>
      <c r="BQ450" s="25"/>
      <c r="BR450" s="25"/>
      <c r="BS450" s="25"/>
      <c r="BT450" s="25"/>
      <c r="BU450" s="25"/>
      <c r="BV450" s="25"/>
      <c r="BW450" s="25"/>
      <c r="BX450" s="25"/>
      <c r="BY450" s="25"/>
      <c r="BZ450" s="25"/>
      <c r="CA450" s="25"/>
      <c r="CB450" s="25"/>
      <c r="CC450" s="25"/>
      <c r="CD450" s="25"/>
      <c r="CE450" s="25"/>
      <c r="CF450" s="25"/>
      <c r="CG450" s="25"/>
      <c r="CH450" s="25"/>
      <c r="CI450" s="25"/>
      <c r="CJ450" s="25"/>
      <c r="CK450" s="25"/>
      <c r="CL450" s="25"/>
      <c r="CM450" s="25"/>
      <c r="CN450" s="25"/>
      <c r="CO450" s="25"/>
      <c r="CP450" s="25"/>
      <c r="CQ450" s="25"/>
      <c r="CR450" s="25"/>
      <c r="CS450" s="25"/>
      <c r="CT450" s="25"/>
      <c r="CU450" s="25"/>
      <c r="CV450" s="25"/>
      <c r="CW450" s="25"/>
      <c r="CX450" s="25"/>
      <c r="CY450" s="25"/>
      <c r="CZ450" s="25"/>
      <c r="DA450" s="25"/>
      <c r="DB450" s="25"/>
      <c r="DC450" s="25"/>
      <c r="DD450" s="25"/>
      <c r="DE450" s="25"/>
      <c r="DF450" s="25"/>
      <c r="DG450" s="25"/>
      <c r="DH450" s="25"/>
      <c r="DI450" s="25"/>
      <c r="DJ450" s="48"/>
    </row>
    <row r="451" spans="14:114" ht="14.25" customHeight="1" x14ac:dyDescent="0.2">
      <c r="N451" s="47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5"/>
      <c r="BA451" s="25"/>
      <c r="BB451" s="25"/>
      <c r="BC451" s="25"/>
      <c r="BD451" s="25"/>
      <c r="BE451" s="25"/>
      <c r="BF451" s="25"/>
      <c r="BG451" s="25"/>
      <c r="BH451" s="25"/>
      <c r="BI451" s="25"/>
      <c r="BJ451" s="25"/>
      <c r="BK451" s="25"/>
      <c r="BL451" s="25"/>
      <c r="BM451" s="25"/>
      <c r="BN451" s="25"/>
      <c r="BO451" s="25"/>
      <c r="BP451" s="25"/>
      <c r="BQ451" s="25"/>
      <c r="BR451" s="25"/>
      <c r="BS451" s="25"/>
      <c r="BT451" s="25"/>
      <c r="BU451" s="25"/>
      <c r="BV451" s="25"/>
      <c r="BW451" s="25"/>
      <c r="BX451" s="25"/>
      <c r="BY451" s="25"/>
      <c r="BZ451" s="25"/>
      <c r="CA451" s="25"/>
      <c r="CB451" s="25"/>
      <c r="CC451" s="25"/>
      <c r="CD451" s="25"/>
      <c r="CE451" s="25"/>
      <c r="CF451" s="25"/>
      <c r="CG451" s="25"/>
      <c r="CH451" s="25"/>
      <c r="CI451" s="25"/>
      <c r="CJ451" s="25"/>
      <c r="CK451" s="25"/>
      <c r="CL451" s="25"/>
      <c r="CM451" s="25"/>
      <c r="CN451" s="25"/>
      <c r="CO451" s="25"/>
      <c r="CP451" s="25"/>
      <c r="CQ451" s="25"/>
      <c r="CR451" s="25"/>
      <c r="CS451" s="25"/>
      <c r="CT451" s="25"/>
      <c r="CU451" s="25"/>
      <c r="CV451" s="25"/>
      <c r="CW451" s="25"/>
      <c r="CX451" s="25"/>
      <c r="CY451" s="25"/>
      <c r="CZ451" s="25"/>
      <c r="DA451" s="25"/>
      <c r="DB451" s="25"/>
      <c r="DC451" s="25"/>
      <c r="DD451" s="25"/>
      <c r="DE451" s="25"/>
      <c r="DF451" s="25"/>
      <c r="DG451" s="25"/>
      <c r="DH451" s="25"/>
      <c r="DI451" s="25"/>
      <c r="DJ451" s="48"/>
    </row>
    <row r="452" spans="14:114" ht="14.25" customHeight="1" x14ac:dyDescent="0.2">
      <c r="N452" s="47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5"/>
      <c r="BA452" s="25"/>
      <c r="BB452" s="25"/>
      <c r="BC452" s="25"/>
      <c r="BD452" s="25"/>
      <c r="BE452" s="25"/>
      <c r="BF452" s="25"/>
      <c r="BG452" s="25"/>
      <c r="BH452" s="25"/>
      <c r="BI452" s="25"/>
      <c r="BJ452" s="25"/>
      <c r="BK452" s="25"/>
      <c r="BL452" s="25"/>
      <c r="BM452" s="25"/>
      <c r="BN452" s="25"/>
      <c r="BO452" s="25"/>
      <c r="BP452" s="25"/>
      <c r="BQ452" s="25"/>
      <c r="BR452" s="25"/>
      <c r="BS452" s="25"/>
      <c r="BT452" s="25"/>
      <c r="BU452" s="25"/>
      <c r="BV452" s="25"/>
      <c r="BW452" s="25"/>
      <c r="BX452" s="25"/>
      <c r="BY452" s="25"/>
      <c r="BZ452" s="25"/>
      <c r="CA452" s="25"/>
      <c r="CB452" s="25"/>
      <c r="CC452" s="25"/>
      <c r="CD452" s="25"/>
      <c r="CE452" s="25"/>
      <c r="CF452" s="25"/>
      <c r="CG452" s="25"/>
      <c r="CH452" s="25"/>
      <c r="CI452" s="25"/>
      <c r="CJ452" s="25"/>
      <c r="CK452" s="25"/>
      <c r="CL452" s="25"/>
      <c r="CM452" s="25"/>
      <c r="CN452" s="25"/>
      <c r="CO452" s="25"/>
      <c r="CP452" s="25"/>
      <c r="CQ452" s="25"/>
      <c r="CR452" s="25"/>
      <c r="CS452" s="25"/>
      <c r="CT452" s="25"/>
      <c r="CU452" s="25"/>
      <c r="CV452" s="25"/>
      <c r="CW452" s="25"/>
      <c r="CX452" s="25"/>
      <c r="CY452" s="25"/>
      <c r="CZ452" s="25"/>
      <c r="DA452" s="25"/>
      <c r="DB452" s="25"/>
      <c r="DC452" s="25"/>
      <c r="DD452" s="25"/>
      <c r="DE452" s="25"/>
      <c r="DF452" s="25"/>
      <c r="DG452" s="25"/>
      <c r="DH452" s="25"/>
      <c r="DI452" s="25"/>
      <c r="DJ452" s="48"/>
    </row>
    <row r="453" spans="14:114" ht="14.25" customHeight="1" x14ac:dyDescent="0.2">
      <c r="N453" s="47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  <c r="BM453" s="25"/>
      <c r="BN453" s="25"/>
      <c r="BO453" s="25"/>
      <c r="BP453" s="25"/>
      <c r="BQ453" s="25"/>
      <c r="BR453" s="25"/>
      <c r="BS453" s="25"/>
      <c r="BT453" s="25"/>
      <c r="BU453" s="25"/>
      <c r="BV453" s="25"/>
      <c r="BW453" s="25"/>
      <c r="BX453" s="25"/>
      <c r="BY453" s="25"/>
      <c r="BZ453" s="25"/>
      <c r="CA453" s="25"/>
      <c r="CB453" s="25"/>
      <c r="CC453" s="25"/>
      <c r="CD453" s="25"/>
      <c r="CE453" s="25"/>
      <c r="CF453" s="25"/>
      <c r="CG453" s="25"/>
      <c r="CH453" s="25"/>
      <c r="CI453" s="25"/>
      <c r="CJ453" s="25"/>
      <c r="CK453" s="25"/>
      <c r="CL453" s="25"/>
      <c r="CM453" s="25"/>
      <c r="CN453" s="25"/>
      <c r="CO453" s="25"/>
      <c r="CP453" s="25"/>
      <c r="CQ453" s="25"/>
      <c r="CR453" s="25"/>
      <c r="CS453" s="25"/>
      <c r="CT453" s="25"/>
      <c r="CU453" s="25"/>
      <c r="CV453" s="25"/>
      <c r="CW453" s="25"/>
      <c r="CX453" s="25"/>
      <c r="CY453" s="25"/>
      <c r="CZ453" s="25"/>
      <c r="DA453" s="25"/>
      <c r="DB453" s="25"/>
      <c r="DC453" s="25"/>
      <c r="DD453" s="25"/>
      <c r="DE453" s="25"/>
      <c r="DF453" s="25"/>
      <c r="DG453" s="25"/>
      <c r="DH453" s="25"/>
      <c r="DI453" s="25"/>
      <c r="DJ453" s="48"/>
    </row>
    <row r="454" spans="14:114" ht="14.25" customHeight="1" x14ac:dyDescent="0.2">
      <c r="N454" s="47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  <c r="BM454" s="25"/>
      <c r="BN454" s="25"/>
      <c r="BO454" s="25"/>
      <c r="BP454" s="25"/>
      <c r="BQ454" s="25"/>
      <c r="BR454" s="25"/>
      <c r="BS454" s="25"/>
      <c r="BT454" s="25"/>
      <c r="BU454" s="25"/>
      <c r="BV454" s="25"/>
      <c r="BW454" s="25"/>
      <c r="BX454" s="25"/>
      <c r="BY454" s="25"/>
      <c r="BZ454" s="25"/>
      <c r="CA454" s="25"/>
      <c r="CB454" s="25"/>
      <c r="CC454" s="25"/>
      <c r="CD454" s="25"/>
      <c r="CE454" s="25"/>
      <c r="CF454" s="25"/>
      <c r="CG454" s="25"/>
      <c r="CH454" s="25"/>
      <c r="CI454" s="25"/>
      <c r="CJ454" s="25"/>
      <c r="CK454" s="25"/>
      <c r="CL454" s="25"/>
      <c r="CM454" s="25"/>
      <c r="CN454" s="25"/>
      <c r="CO454" s="25"/>
      <c r="CP454" s="25"/>
      <c r="CQ454" s="25"/>
      <c r="CR454" s="25"/>
      <c r="CS454" s="25"/>
      <c r="CT454" s="25"/>
      <c r="CU454" s="25"/>
      <c r="CV454" s="25"/>
      <c r="CW454" s="25"/>
      <c r="CX454" s="25"/>
      <c r="CY454" s="25"/>
      <c r="CZ454" s="25"/>
      <c r="DA454" s="25"/>
      <c r="DB454" s="25"/>
      <c r="DC454" s="25"/>
      <c r="DD454" s="25"/>
      <c r="DE454" s="25"/>
      <c r="DF454" s="25"/>
      <c r="DG454" s="25"/>
      <c r="DH454" s="25"/>
      <c r="DI454" s="25"/>
      <c r="DJ454" s="48"/>
    </row>
    <row r="455" spans="14:114" ht="14.25" customHeight="1" x14ac:dyDescent="0.2">
      <c r="N455" s="47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5"/>
      <c r="BA455" s="25"/>
      <c r="BB455" s="25"/>
      <c r="BC455" s="25"/>
      <c r="BD455" s="25"/>
      <c r="BE455" s="25"/>
      <c r="BF455" s="25"/>
      <c r="BG455" s="25"/>
      <c r="BH455" s="25"/>
      <c r="BI455" s="25"/>
      <c r="BJ455" s="25"/>
      <c r="BK455" s="25"/>
      <c r="BL455" s="25"/>
      <c r="BM455" s="25"/>
      <c r="BN455" s="25"/>
      <c r="BO455" s="25"/>
      <c r="BP455" s="25"/>
      <c r="BQ455" s="25"/>
      <c r="BR455" s="25"/>
      <c r="BS455" s="25"/>
      <c r="BT455" s="25"/>
      <c r="BU455" s="25"/>
      <c r="BV455" s="25"/>
      <c r="BW455" s="25"/>
      <c r="BX455" s="25"/>
      <c r="BY455" s="25"/>
      <c r="BZ455" s="25"/>
      <c r="CA455" s="25"/>
      <c r="CB455" s="25"/>
      <c r="CC455" s="25"/>
      <c r="CD455" s="25"/>
      <c r="CE455" s="25"/>
      <c r="CF455" s="25"/>
      <c r="CG455" s="25"/>
      <c r="CH455" s="25"/>
      <c r="CI455" s="25"/>
      <c r="CJ455" s="25"/>
      <c r="CK455" s="25"/>
      <c r="CL455" s="25"/>
      <c r="CM455" s="25"/>
      <c r="CN455" s="25"/>
      <c r="CO455" s="25"/>
      <c r="CP455" s="25"/>
      <c r="CQ455" s="25"/>
      <c r="CR455" s="25"/>
      <c r="CS455" s="25"/>
      <c r="CT455" s="25"/>
      <c r="CU455" s="25"/>
      <c r="CV455" s="25"/>
      <c r="CW455" s="25"/>
      <c r="CX455" s="25"/>
      <c r="CY455" s="25"/>
      <c r="CZ455" s="25"/>
      <c r="DA455" s="25"/>
      <c r="DB455" s="25"/>
      <c r="DC455" s="25"/>
      <c r="DD455" s="25"/>
      <c r="DE455" s="25"/>
      <c r="DF455" s="25"/>
      <c r="DG455" s="25"/>
      <c r="DH455" s="25"/>
      <c r="DI455" s="25"/>
      <c r="DJ455" s="48"/>
    </row>
    <row r="456" spans="14:114" ht="14.25" customHeight="1" x14ac:dyDescent="0.2">
      <c r="N456" s="47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5"/>
      <c r="BA456" s="25"/>
      <c r="BB456" s="25"/>
      <c r="BC456" s="25"/>
      <c r="BD456" s="25"/>
      <c r="BE456" s="25"/>
      <c r="BF456" s="25"/>
      <c r="BG456" s="25"/>
      <c r="BH456" s="25"/>
      <c r="BI456" s="25"/>
      <c r="BJ456" s="25"/>
      <c r="BK456" s="25"/>
      <c r="BL456" s="25"/>
      <c r="BM456" s="25"/>
      <c r="BN456" s="25"/>
      <c r="BO456" s="25"/>
      <c r="BP456" s="25"/>
      <c r="BQ456" s="25"/>
      <c r="BR456" s="25"/>
      <c r="BS456" s="25"/>
      <c r="BT456" s="25"/>
      <c r="BU456" s="25"/>
      <c r="BV456" s="25"/>
      <c r="BW456" s="25"/>
      <c r="BX456" s="25"/>
      <c r="BY456" s="25"/>
      <c r="BZ456" s="25"/>
      <c r="CA456" s="25"/>
      <c r="CB456" s="25"/>
      <c r="CC456" s="25"/>
      <c r="CD456" s="25"/>
      <c r="CE456" s="25"/>
      <c r="CF456" s="25"/>
      <c r="CG456" s="25"/>
      <c r="CH456" s="25"/>
      <c r="CI456" s="25"/>
      <c r="CJ456" s="25"/>
      <c r="CK456" s="25"/>
      <c r="CL456" s="25"/>
      <c r="CM456" s="25"/>
      <c r="CN456" s="25"/>
      <c r="CO456" s="25"/>
      <c r="CP456" s="25"/>
      <c r="CQ456" s="25"/>
      <c r="CR456" s="25"/>
      <c r="CS456" s="25"/>
      <c r="CT456" s="25"/>
      <c r="CU456" s="25"/>
      <c r="CV456" s="25"/>
      <c r="CW456" s="25"/>
      <c r="CX456" s="25"/>
      <c r="CY456" s="25"/>
      <c r="CZ456" s="25"/>
      <c r="DA456" s="25"/>
      <c r="DB456" s="25"/>
      <c r="DC456" s="25"/>
      <c r="DD456" s="25"/>
      <c r="DE456" s="25"/>
      <c r="DF456" s="25"/>
      <c r="DG456" s="25"/>
      <c r="DH456" s="25"/>
      <c r="DI456" s="25"/>
      <c r="DJ456" s="48"/>
    </row>
    <row r="457" spans="14:114" ht="14.25" customHeight="1" x14ac:dyDescent="0.2">
      <c r="N457" s="47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5"/>
      <c r="BA457" s="25"/>
      <c r="BB457" s="25"/>
      <c r="BC457" s="25"/>
      <c r="BD457" s="25"/>
      <c r="BE457" s="25"/>
      <c r="BF457" s="25"/>
      <c r="BG457" s="25"/>
      <c r="BH457" s="25"/>
      <c r="BI457" s="25"/>
      <c r="BJ457" s="25"/>
      <c r="BK457" s="25"/>
      <c r="BL457" s="25"/>
      <c r="BM457" s="25"/>
      <c r="BN457" s="25"/>
      <c r="BO457" s="25"/>
      <c r="BP457" s="25"/>
      <c r="BQ457" s="25"/>
      <c r="BR457" s="25"/>
      <c r="BS457" s="25"/>
      <c r="BT457" s="25"/>
      <c r="BU457" s="25"/>
      <c r="BV457" s="25"/>
      <c r="BW457" s="25"/>
      <c r="BX457" s="25"/>
      <c r="BY457" s="25"/>
      <c r="BZ457" s="25"/>
      <c r="CA457" s="25"/>
      <c r="CB457" s="25"/>
      <c r="CC457" s="25"/>
      <c r="CD457" s="25"/>
      <c r="CE457" s="25"/>
      <c r="CF457" s="25"/>
      <c r="CG457" s="25"/>
      <c r="CH457" s="25"/>
      <c r="CI457" s="25"/>
      <c r="CJ457" s="25"/>
      <c r="CK457" s="25"/>
      <c r="CL457" s="25"/>
      <c r="CM457" s="25"/>
      <c r="CN457" s="25"/>
      <c r="CO457" s="25"/>
      <c r="CP457" s="25"/>
      <c r="CQ457" s="25"/>
      <c r="CR457" s="25"/>
      <c r="CS457" s="25"/>
      <c r="CT457" s="25"/>
      <c r="CU457" s="25"/>
      <c r="CV457" s="25"/>
      <c r="CW457" s="25"/>
      <c r="CX457" s="25"/>
      <c r="CY457" s="25"/>
      <c r="CZ457" s="25"/>
      <c r="DA457" s="25"/>
      <c r="DB457" s="25"/>
      <c r="DC457" s="25"/>
      <c r="DD457" s="25"/>
      <c r="DE457" s="25"/>
      <c r="DF457" s="25"/>
      <c r="DG457" s="25"/>
      <c r="DH457" s="25"/>
      <c r="DI457" s="25"/>
      <c r="DJ457" s="48"/>
    </row>
    <row r="458" spans="14:114" ht="14.25" customHeight="1" x14ac:dyDescent="0.2">
      <c r="N458" s="47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5"/>
      <c r="BA458" s="25"/>
      <c r="BB458" s="25"/>
      <c r="BC458" s="25"/>
      <c r="BD458" s="25"/>
      <c r="BE458" s="25"/>
      <c r="BF458" s="25"/>
      <c r="BG458" s="25"/>
      <c r="BH458" s="25"/>
      <c r="BI458" s="25"/>
      <c r="BJ458" s="25"/>
      <c r="BK458" s="25"/>
      <c r="BL458" s="25"/>
      <c r="BM458" s="25"/>
      <c r="BN458" s="25"/>
      <c r="BO458" s="25"/>
      <c r="BP458" s="25"/>
      <c r="BQ458" s="25"/>
      <c r="BR458" s="25"/>
      <c r="BS458" s="25"/>
      <c r="BT458" s="25"/>
      <c r="BU458" s="25"/>
      <c r="BV458" s="25"/>
      <c r="BW458" s="25"/>
      <c r="BX458" s="25"/>
      <c r="BY458" s="25"/>
      <c r="BZ458" s="25"/>
      <c r="CA458" s="25"/>
      <c r="CB458" s="25"/>
      <c r="CC458" s="25"/>
      <c r="CD458" s="25"/>
      <c r="CE458" s="25"/>
      <c r="CF458" s="25"/>
      <c r="CG458" s="25"/>
      <c r="CH458" s="25"/>
      <c r="CI458" s="25"/>
      <c r="CJ458" s="25"/>
      <c r="CK458" s="25"/>
      <c r="CL458" s="25"/>
      <c r="CM458" s="25"/>
      <c r="CN458" s="25"/>
      <c r="CO458" s="25"/>
      <c r="CP458" s="25"/>
      <c r="CQ458" s="25"/>
      <c r="CR458" s="25"/>
      <c r="CS458" s="25"/>
      <c r="CT458" s="25"/>
      <c r="CU458" s="25"/>
      <c r="CV458" s="25"/>
      <c r="CW458" s="25"/>
      <c r="CX458" s="25"/>
      <c r="CY458" s="25"/>
      <c r="CZ458" s="25"/>
      <c r="DA458" s="25"/>
      <c r="DB458" s="25"/>
      <c r="DC458" s="25"/>
      <c r="DD458" s="25"/>
      <c r="DE458" s="25"/>
      <c r="DF458" s="25"/>
      <c r="DG458" s="25"/>
      <c r="DH458" s="25"/>
      <c r="DI458" s="25"/>
      <c r="DJ458" s="48"/>
    </row>
    <row r="459" spans="14:114" ht="14.25" customHeight="1" x14ac:dyDescent="0.2">
      <c r="N459" s="47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5"/>
      <c r="BA459" s="25"/>
      <c r="BB459" s="25"/>
      <c r="BC459" s="25"/>
      <c r="BD459" s="25"/>
      <c r="BE459" s="25"/>
      <c r="BF459" s="25"/>
      <c r="BG459" s="25"/>
      <c r="BH459" s="25"/>
      <c r="BI459" s="25"/>
      <c r="BJ459" s="25"/>
      <c r="BK459" s="25"/>
      <c r="BL459" s="25"/>
      <c r="BM459" s="25"/>
      <c r="BN459" s="25"/>
      <c r="BO459" s="25"/>
      <c r="BP459" s="25"/>
      <c r="BQ459" s="25"/>
      <c r="BR459" s="25"/>
      <c r="BS459" s="25"/>
      <c r="BT459" s="25"/>
      <c r="BU459" s="25"/>
      <c r="BV459" s="25"/>
      <c r="BW459" s="25"/>
      <c r="BX459" s="25"/>
      <c r="BY459" s="25"/>
      <c r="BZ459" s="25"/>
      <c r="CA459" s="25"/>
      <c r="CB459" s="25"/>
      <c r="CC459" s="25"/>
      <c r="CD459" s="25"/>
      <c r="CE459" s="25"/>
      <c r="CF459" s="25"/>
      <c r="CG459" s="25"/>
      <c r="CH459" s="25"/>
      <c r="CI459" s="25"/>
      <c r="CJ459" s="25"/>
      <c r="CK459" s="25"/>
      <c r="CL459" s="25"/>
      <c r="CM459" s="25"/>
      <c r="CN459" s="25"/>
      <c r="CO459" s="25"/>
      <c r="CP459" s="25"/>
      <c r="CQ459" s="25"/>
      <c r="CR459" s="25"/>
      <c r="CS459" s="25"/>
      <c r="CT459" s="25"/>
      <c r="CU459" s="25"/>
      <c r="CV459" s="25"/>
      <c r="CW459" s="25"/>
      <c r="CX459" s="25"/>
      <c r="CY459" s="25"/>
      <c r="CZ459" s="25"/>
      <c r="DA459" s="25"/>
      <c r="DB459" s="25"/>
      <c r="DC459" s="25"/>
      <c r="DD459" s="25"/>
      <c r="DE459" s="25"/>
      <c r="DF459" s="25"/>
      <c r="DG459" s="25"/>
      <c r="DH459" s="25"/>
      <c r="DI459" s="25"/>
      <c r="DJ459" s="48"/>
    </row>
    <row r="460" spans="14:114" ht="14.25" customHeight="1" x14ac:dyDescent="0.2">
      <c r="N460" s="47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5"/>
      <c r="BA460" s="25"/>
      <c r="BB460" s="25"/>
      <c r="BC460" s="25"/>
      <c r="BD460" s="25"/>
      <c r="BE460" s="25"/>
      <c r="BF460" s="25"/>
      <c r="BG460" s="25"/>
      <c r="BH460" s="25"/>
      <c r="BI460" s="25"/>
      <c r="BJ460" s="25"/>
      <c r="BK460" s="25"/>
      <c r="BL460" s="25"/>
      <c r="BM460" s="25"/>
      <c r="BN460" s="25"/>
      <c r="BO460" s="25"/>
      <c r="BP460" s="25"/>
      <c r="BQ460" s="25"/>
      <c r="BR460" s="25"/>
      <c r="BS460" s="25"/>
      <c r="BT460" s="25"/>
      <c r="BU460" s="25"/>
      <c r="BV460" s="25"/>
      <c r="BW460" s="25"/>
      <c r="BX460" s="25"/>
      <c r="BY460" s="25"/>
      <c r="BZ460" s="25"/>
      <c r="CA460" s="25"/>
      <c r="CB460" s="25"/>
      <c r="CC460" s="25"/>
      <c r="CD460" s="25"/>
      <c r="CE460" s="25"/>
      <c r="CF460" s="25"/>
      <c r="CG460" s="25"/>
      <c r="CH460" s="25"/>
      <c r="CI460" s="25"/>
      <c r="CJ460" s="25"/>
      <c r="CK460" s="25"/>
      <c r="CL460" s="25"/>
      <c r="CM460" s="25"/>
      <c r="CN460" s="25"/>
      <c r="CO460" s="25"/>
      <c r="CP460" s="25"/>
      <c r="CQ460" s="25"/>
      <c r="CR460" s="25"/>
      <c r="CS460" s="25"/>
      <c r="CT460" s="25"/>
      <c r="CU460" s="25"/>
      <c r="CV460" s="25"/>
      <c r="CW460" s="25"/>
      <c r="CX460" s="25"/>
      <c r="CY460" s="25"/>
      <c r="CZ460" s="25"/>
      <c r="DA460" s="25"/>
      <c r="DB460" s="25"/>
      <c r="DC460" s="25"/>
      <c r="DD460" s="25"/>
      <c r="DE460" s="25"/>
      <c r="DF460" s="25"/>
      <c r="DG460" s="25"/>
      <c r="DH460" s="25"/>
      <c r="DI460" s="25"/>
      <c r="DJ460" s="48"/>
    </row>
    <row r="461" spans="14:114" ht="14.25" customHeight="1" x14ac:dyDescent="0.2">
      <c r="N461" s="47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  <c r="BE461" s="25"/>
      <c r="BF461" s="25"/>
      <c r="BG461" s="25"/>
      <c r="BH461" s="25"/>
      <c r="BI461" s="25"/>
      <c r="BJ461" s="25"/>
      <c r="BK461" s="25"/>
      <c r="BL461" s="25"/>
      <c r="BM461" s="25"/>
      <c r="BN461" s="25"/>
      <c r="BO461" s="25"/>
      <c r="BP461" s="25"/>
      <c r="BQ461" s="25"/>
      <c r="BR461" s="25"/>
      <c r="BS461" s="25"/>
      <c r="BT461" s="25"/>
      <c r="BU461" s="25"/>
      <c r="BV461" s="25"/>
      <c r="BW461" s="25"/>
      <c r="BX461" s="25"/>
      <c r="BY461" s="25"/>
      <c r="BZ461" s="25"/>
      <c r="CA461" s="25"/>
      <c r="CB461" s="25"/>
      <c r="CC461" s="25"/>
      <c r="CD461" s="25"/>
      <c r="CE461" s="25"/>
      <c r="CF461" s="25"/>
      <c r="CG461" s="25"/>
      <c r="CH461" s="25"/>
      <c r="CI461" s="25"/>
      <c r="CJ461" s="25"/>
      <c r="CK461" s="25"/>
      <c r="CL461" s="25"/>
      <c r="CM461" s="25"/>
      <c r="CN461" s="25"/>
      <c r="CO461" s="25"/>
      <c r="CP461" s="25"/>
      <c r="CQ461" s="25"/>
      <c r="CR461" s="25"/>
      <c r="CS461" s="25"/>
      <c r="CT461" s="25"/>
      <c r="CU461" s="25"/>
      <c r="CV461" s="25"/>
      <c r="CW461" s="25"/>
      <c r="CX461" s="25"/>
      <c r="CY461" s="25"/>
      <c r="CZ461" s="25"/>
      <c r="DA461" s="25"/>
      <c r="DB461" s="25"/>
      <c r="DC461" s="25"/>
      <c r="DD461" s="25"/>
      <c r="DE461" s="25"/>
      <c r="DF461" s="25"/>
      <c r="DG461" s="25"/>
      <c r="DH461" s="25"/>
      <c r="DI461" s="25"/>
      <c r="DJ461" s="48"/>
    </row>
    <row r="462" spans="14:114" ht="14.25" customHeight="1" x14ac:dyDescent="0.2">
      <c r="N462" s="47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5"/>
      <c r="BA462" s="25"/>
      <c r="BB462" s="25"/>
      <c r="BC462" s="25"/>
      <c r="BD462" s="25"/>
      <c r="BE462" s="25"/>
      <c r="BF462" s="25"/>
      <c r="BG462" s="25"/>
      <c r="BH462" s="25"/>
      <c r="BI462" s="25"/>
      <c r="BJ462" s="25"/>
      <c r="BK462" s="25"/>
      <c r="BL462" s="25"/>
      <c r="BM462" s="25"/>
      <c r="BN462" s="25"/>
      <c r="BO462" s="25"/>
      <c r="BP462" s="25"/>
      <c r="BQ462" s="25"/>
      <c r="BR462" s="25"/>
      <c r="BS462" s="25"/>
      <c r="BT462" s="25"/>
      <c r="BU462" s="25"/>
      <c r="BV462" s="25"/>
      <c r="BW462" s="25"/>
      <c r="BX462" s="25"/>
      <c r="BY462" s="25"/>
      <c r="BZ462" s="25"/>
      <c r="CA462" s="25"/>
      <c r="CB462" s="25"/>
      <c r="CC462" s="25"/>
      <c r="CD462" s="25"/>
      <c r="CE462" s="25"/>
      <c r="CF462" s="25"/>
      <c r="CG462" s="25"/>
      <c r="CH462" s="25"/>
      <c r="CI462" s="25"/>
      <c r="CJ462" s="25"/>
      <c r="CK462" s="25"/>
      <c r="CL462" s="25"/>
      <c r="CM462" s="25"/>
      <c r="CN462" s="25"/>
      <c r="CO462" s="25"/>
      <c r="CP462" s="25"/>
      <c r="CQ462" s="25"/>
      <c r="CR462" s="25"/>
      <c r="CS462" s="25"/>
      <c r="CT462" s="25"/>
      <c r="CU462" s="25"/>
      <c r="CV462" s="25"/>
      <c r="CW462" s="25"/>
      <c r="CX462" s="25"/>
      <c r="CY462" s="25"/>
      <c r="CZ462" s="25"/>
      <c r="DA462" s="25"/>
      <c r="DB462" s="25"/>
      <c r="DC462" s="25"/>
      <c r="DD462" s="25"/>
      <c r="DE462" s="25"/>
      <c r="DF462" s="25"/>
      <c r="DG462" s="25"/>
      <c r="DH462" s="25"/>
      <c r="DI462" s="25"/>
      <c r="DJ462" s="48"/>
    </row>
    <row r="463" spans="14:114" ht="14.25" customHeight="1" x14ac:dyDescent="0.2">
      <c r="N463" s="47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5"/>
      <c r="BA463" s="25"/>
      <c r="BB463" s="25"/>
      <c r="BC463" s="25"/>
      <c r="BD463" s="25"/>
      <c r="BE463" s="25"/>
      <c r="BF463" s="25"/>
      <c r="BG463" s="25"/>
      <c r="BH463" s="25"/>
      <c r="BI463" s="25"/>
      <c r="BJ463" s="25"/>
      <c r="BK463" s="25"/>
      <c r="BL463" s="25"/>
      <c r="BM463" s="25"/>
      <c r="BN463" s="25"/>
      <c r="BO463" s="25"/>
      <c r="BP463" s="25"/>
      <c r="BQ463" s="25"/>
      <c r="BR463" s="25"/>
      <c r="BS463" s="25"/>
      <c r="BT463" s="25"/>
      <c r="BU463" s="25"/>
      <c r="BV463" s="25"/>
      <c r="BW463" s="25"/>
      <c r="BX463" s="25"/>
      <c r="BY463" s="25"/>
      <c r="BZ463" s="25"/>
      <c r="CA463" s="25"/>
      <c r="CB463" s="25"/>
      <c r="CC463" s="25"/>
      <c r="CD463" s="25"/>
      <c r="CE463" s="25"/>
      <c r="CF463" s="25"/>
      <c r="CG463" s="25"/>
      <c r="CH463" s="25"/>
      <c r="CI463" s="25"/>
      <c r="CJ463" s="25"/>
      <c r="CK463" s="25"/>
      <c r="CL463" s="25"/>
      <c r="CM463" s="25"/>
      <c r="CN463" s="25"/>
      <c r="CO463" s="25"/>
      <c r="CP463" s="25"/>
      <c r="CQ463" s="25"/>
      <c r="CR463" s="25"/>
      <c r="CS463" s="25"/>
      <c r="CT463" s="25"/>
      <c r="CU463" s="25"/>
      <c r="CV463" s="25"/>
      <c r="CW463" s="25"/>
      <c r="CX463" s="25"/>
      <c r="CY463" s="25"/>
      <c r="CZ463" s="25"/>
      <c r="DA463" s="25"/>
      <c r="DB463" s="25"/>
      <c r="DC463" s="25"/>
      <c r="DD463" s="25"/>
      <c r="DE463" s="25"/>
      <c r="DF463" s="25"/>
      <c r="DG463" s="25"/>
      <c r="DH463" s="25"/>
      <c r="DI463" s="25"/>
      <c r="DJ463" s="48"/>
    </row>
    <row r="464" spans="14:114" ht="14.25" customHeight="1" x14ac:dyDescent="0.2">
      <c r="N464" s="47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  <c r="BE464" s="25"/>
      <c r="BF464" s="25"/>
      <c r="BG464" s="25"/>
      <c r="BH464" s="25"/>
      <c r="BI464" s="25"/>
      <c r="BJ464" s="25"/>
      <c r="BK464" s="25"/>
      <c r="BL464" s="25"/>
      <c r="BM464" s="25"/>
      <c r="BN464" s="25"/>
      <c r="BO464" s="25"/>
      <c r="BP464" s="25"/>
      <c r="BQ464" s="25"/>
      <c r="BR464" s="25"/>
      <c r="BS464" s="25"/>
      <c r="BT464" s="25"/>
      <c r="BU464" s="25"/>
      <c r="BV464" s="25"/>
      <c r="BW464" s="25"/>
      <c r="BX464" s="25"/>
      <c r="BY464" s="25"/>
      <c r="BZ464" s="25"/>
      <c r="CA464" s="25"/>
      <c r="CB464" s="25"/>
      <c r="CC464" s="25"/>
      <c r="CD464" s="25"/>
      <c r="CE464" s="25"/>
      <c r="CF464" s="25"/>
      <c r="CG464" s="25"/>
      <c r="CH464" s="25"/>
      <c r="CI464" s="25"/>
      <c r="CJ464" s="25"/>
      <c r="CK464" s="25"/>
      <c r="CL464" s="25"/>
      <c r="CM464" s="25"/>
      <c r="CN464" s="25"/>
      <c r="CO464" s="25"/>
      <c r="CP464" s="25"/>
      <c r="CQ464" s="25"/>
      <c r="CR464" s="25"/>
      <c r="CS464" s="25"/>
      <c r="CT464" s="25"/>
      <c r="CU464" s="25"/>
      <c r="CV464" s="25"/>
      <c r="CW464" s="25"/>
      <c r="CX464" s="25"/>
      <c r="CY464" s="25"/>
      <c r="CZ464" s="25"/>
      <c r="DA464" s="25"/>
      <c r="DB464" s="25"/>
      <c r="DC464" s="25"/>
      <c r="DD464" s="25"/>
      <c r="DE464" s="25"/>
      <c r="DF464" s="25"/>
      <c r="DG464" s="25"/>
      <c r="DH464" s="25"/>
      <c r="DI464" s="25"/>
      <c r="DJ464" s="48"/>
    </row>
    <row r="465" spans="14:114" ht="14.25" customHeight="1" x14ac:dyDescent="0.2">
      <c r="N465" s="47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  <c r="BM465" s="25"/>
      <c r="BN465" s="25"/>
      <c r="BO465" s="25"/>
      <c r="BP465" s="25"/>
      <c r="BQ465" s="25"/>
      <c r="BR465" s="25"/>
      <c r="BS465" s="25"/>
      <c r="BT465" s="25"/>
      <c r="BU465" s="25"/>
      <c r="BV465" s="25"/>
      <c r="BW465" s="25"/>
      <c r="BX465" s="25"/>
      <c r="BY465" s="25"/>
      <c r="BZ465" s="25"/>
      <c r="CA465" s="25"/>
      <c r="CB465" s="25"/>
      <c r="CC465" s="25"/>
      <c r="CD465" s="25"/>
      <c r="CE465" s="25"/>
      <c r="CF465" s="25"/>
      <c r="CG465" s="25"/>
      <c r="CH465" s="25"/>
      <c r="CI465" s="25"/>
      <c r="CJ465" s="25"/>
      <c r="CK465" s="25"/>
      <c r="CL465" s="25"/>
      <c r="CM465" s="25"/>
      <c r="CN465" s="25"/>
      <c r="CO465" s="25"/>
      <c r="CP465" s="25"/>
      <c r="CQ465" s="25"/>
      <c r="CR465" s="25"/>
      <c r="CS465" s="25"/>
      <c r="CT465" s="25"/>
      <c r="CU465" s="25"/>
      <c r="CV465" s="25"/>
      <c r="CW465" s="25"/>
      <c r="CX465" s="25"/>
      <c r="CY465" s="25"/>
      <c r="CZ465" s="25"/>
      <c r="DA465" s="25"/>
      <c r="DB465" s="25"/>
      <c r="DC465" s="25"/>
      <c r="DD465" s="25"/>
      <c r="DE465" s="25"/>
      <c r="DF465" s="25"/>
      <c r="DG465" s="25"/>
      <c r="DH465" s="25"/>
      <c r="DI465" s="25"/>
      <c r="DJ465" s="48"/>
    </row>
    <row r="466" spans="14:114" ht="14.25" customHeight="1" x14ac:dyDescent="0.2">
      <c r="N466" s="47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  <c r="BM466" s="25"/>
      <c r="BN466" s="25"/>
      <c r="BO466" s="25"/>
      <c r="BP466" s="25"/>
      <c r="BQ466" s="25"/>
      <c r="BR466" s="25"/>
      <c r="BS466" s="25"/>
      <c r="BT466" s="25"/>
      <c r="BU466" s="25"/>
      <c r="BV466" s="25"/>
      <c r="BW466" s="25"/>
      <c r="BX466" s="25"/>
      <c r="BY466" s="25"/>
      <c r="BZ466" s="25"/>
      <c r="CA466" s="25"/>
      <c r="CB466" s="25"/>
      <c r="CC466" s="25"/>
      <c r="CD466" s="25"/>
      <c r="CE466" s="25"/>
      <c r="CF466" s="25"/>
      <c r="CG466" s="25"/>
      <c r="CH466" s="25"/>
      <c r="CI466" s="25"/>
      <c r="CJ466" s="25"/>
      <c r="CK466" s="25"/>
      <c r="CL466" s="25"/>
      <c r="CM466" s="25"/>
      <c r="CN466" s="25"/>
      <c r="CO466" s="25"/>
      <c r="CP466" s="25"/>
      <c r="CQ466" s="25"/>
      <c r="CR466" s="25"/>
      <c r="CS466" s="25"/>
      <c r="CT466" s="25"/>
      <c r="CU466" s="25"/>
      <c r="CV466" s="25"/>
      <c r="CW466" s="25"/>
      <c r="CX466" s="25"/>
      <c r="CY466" s="25"/>
      <c r="CZ466" s="25"/>
      <c r="DA466" s="25"/>
      <c r="DB466" s="25"/>
      <c r="DC466" s="25"/>
      <c r="DD466" s="25"/>
      <c r="DE466" s="25"/>
      <c r="DF466" s="25"/>
      <c r="DG466" s="25"/>
      <c r="DH466" s="25"/>
      <c r="DI466" s="25"/>
      <c r="DJ466" s="48"/>
    </row>
    <row r="467" spans="14:114" ht="14.25" customHeight="1" x14ac:dyDescent="0.2">
      <c r="N467" s="47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  <c r="BE467" s="25"/>
      <c r="BF467" s="25"/>
      <c r="BG467" s="25"/>
      <c r="BH467" s="25"/>
      <c r="BI467" s="25"/>
      <c r="BJ467" s="25"/>
      <c r="BK467" s="25"/>
      <c r="BL467" s="25"/>
      <c r="BM467" s="25"/>
      <c r="BN467" s="25"/>
      <c r="BO467" s="25"/>
      <c r="BP467" s="25"/>
      <c r="BQ467" s="25"/>
      <c r="BR467" s="25"/>
      <c r="BS467" s="25"/>
      <c r="BT467" s="25"/>
      <c r="BU467" s="25"/>
      <c r="BV467" s="25"/>
      <c r="BW467" s="25"/>
      <c r="BX467" s="25"/>
      <c r="BY467" s="25"/>
      <c r="BZ467" s="25"/>
      <c r="CA467" s="25"/>
      <c r="CB467" s="25"/>
      <c r="CC467" s="25"/>
      <c r="CD467" s="25"/>
      <c r="CE467" s="25"/>
      <c r="CF467" s="25"/>
      <c r="CG467" s="25"/>
      <c r="CH467" s="25"/>
      <c r="CI467" s="25"/>
      <c r="CJ467" s="25"/>
      <c r="CK467" s="25"/>
      <c r="CL467" s="25"/>
      <c r="CM467" s="25"/>
      <c r="CN467" s="25"/>
      <c r="CO467" s="25"/>
      <c r="CP467" s="25"/>
      <c r="CQ467" s="25"/>
      <c r="CR467" s="25"/>
      <c r="CS467" s="25"/>
      <c r="CT467" s="25"/>
      <c r="CU467" s="25"/>
      <c r="CV467" s="25"/>
      <c r="CW467" s="25"/>
      <c r="CX467" s="25"/>
      <c r="CY467" s="25"/>
      <c r="CZ467" s="25"/>
      <c r="DA467" s="25"/>
      <c r="DB467" s="25"/>
      <c r="DC467" s="25"/>
      <c r="DD467" s="25"/>
      <c r="DE467" s="25"/>
      <c r="DF467" s="25"/>
      <c r="DG467" s="25"/>
      <c r="DH467" s="25"/>
      <c r="DI467" s="25"/>
      <c r="DJ467" s="48"/>
    </row>
    <row r="468" spans="14:114" ht="14.25" customHeight="1" x14ac:dyDescent="0.2">
      <c r="N468" s="47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  <c r="BM468" s="25"/>
      <c r="BN468" s="25"/>
      <c r="BO468" s="25"/>
      <c r="BP468" s="25"/>
      <c r="BQ468" s="25"/>
      <c r="BR468" s="25"/>
      <c r="BS468" s="25"/>
      <c r="BT468" s="25"/>
      <c r="BU468" s="25"/>
      <c r="BV468" s="25"/>
      <c r="BW468" s="25"/>
      <c r="BX468" s="25"/>
      <c r="BY468" s="25"/>
      <c r="BZ468" s="25"/>
      <c r="CA468" s="25"/>
      <c r="CB468" s="25"/>
      <c r="CC468" s="25"/>
      <c r="CD468" s="25"/>
      <c r="CE468" s="25"/>
      <c r="CF468" s="25"/>
      <c r="CG468" s="25"/>
      <c r="CH468" s="25"/>
      <c r="CI468" s="25"/>
      <c r="CJ468" s="25"/>
      <c r="CK468" s="25"/>
      <c r="CL468" s="25"/>
      <c r="CM468" s="25"/>
      <c r="CN468" s="25"/>
      <c r="CO468" s="25"/>
      <c r="CP468" s="25"/>
      <c r="CQ468" s="25"/>
      <c r="CR468" s="25"/>
      <c r="CS468" s="25"/>
      <c r="CT468" s="25"/>
      <c r="CU468" s="25"/>
      <c r="CV468" s="25"/>
      <c r="CW468" s="25"/>
      <c r="CX468" s="25"/>
      <c r="CY468" s="25"/>
      <c r="CZ468" s="25"/>
      <c r="DA468" s="25"/>
      <c r="DB468" s="25"/>
      <c r="DC468" s="25"/>
      <c r="DD468" s="25"/>
      <c r="DE468" s="25"/>
      <c r="DF468" s="25"/>
      <c r="DG468" s="25"/>
      <c r="DH468" s="25"/>
      <c r="DI468" s="25"/>
      <c r="DJ468" s="48"/>
    </row>
    <row r="469" spans="14:114" ht="14.25" customHeight="1" x14ac:dyDescent="0.2">
      <c r="N469" s="47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  <c r="BM469" s="25"/>
      <c r="BN469" s="25"/>
      <c r="BO469" s="25"/>
      <c r="BP469" s="25"/>
      <c r="BQ469" s="25"/>
      <c r="BR469" s="25"/>
      <c r="BS469" s="25"/>
      <c r="BT469" s="25"/>
      <c r="BU469" s="25"/>
      <c r="BV469" s="25"/>
      <c r="BW469" s="25"/>
      <c r="BX469" s="25"/>
      <c r="BY469" s="25"/>
      <c r="BZ469" s="25"/>
      <c r="CA469" s="25"/>
      <c r="CB469" s="25"/>
      <c r="CC469" s="25"/>
      <c r="CD469" s="25"/>
      <c r="CE469" s="25"/>
      <c r="CF469" s="25"/>
      <c r="CG469" s="25"/>
      <c r="CH469" s="25"/>
      <c r="CI469" s="25"/>
      <c r="CJ469" s="25"/>
      <c r="CK469" s="25"/>
      <c r="CL469" s="25"/>
      <c r="CM469" s="25"/>
      <c r="CN469" s="25"/>
      <c r="CO469" s="25"/>
      <c r="CP469" s="25"/>
      <c r="CQ469" s="25"/>
      <c r="CR469" s="25"/>
      <c r="CS469" s="25"/>
      <c r="CT469" s="25"/>
      <c r="CU469" s="25"/>
      <c r="CV469" s="25"/>
      <c r="CW469" s="25"/>
      <c r="CX469" s="25"/>
      <c r="CY469" s="25"/>
      <c r="CZ469" s="25"/>
      <c r="DA469" s="25"/>
      <c r="DB469" s="25"/>
      <c r="DC469" s="25"/>
      <c r="DD469" s="25"/>
      <c r="DE469" s="25"/>
      <c r="DF469" s="25"/>
      <c r="DG469" s="25"/>
      <c r="DH469" s="25"/>
      <c r="DI469" s="25"/>
      <c r="DJ469" s="48"/>
    </row>
    <row r="470" spans="14:114" ht="14.25" customHeight="1" x14ac:dyDescent="0.2">
      <c r="N470" s="47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5"/>
      <c r="BA470" s="25"/>
      <c r="BB470" s="25"/>
      <c r="BC470" s="25"/>
      <c r="BD470" s="25"/>
      <c r="BE470" s="25"/>
      <c r="BF470" s="25"/>
      <c r="BG470" s="25"/>
      <c r="BH470" s="25"/>
      <c r="BI470" s="25"/>
      <c r="BJ470" s="25"/>
      <c r="BK470" s="25"/>
      <c r="BL470" s="25"/>
      <c r="BM470" s="25"/>
      <c r="BN470" s="25"/>
      <c r="BO470" s="25"/>
      <c r="BP470" s="25"/>
      <c r="BQ470" s="25"/>
      <c r="BR470" s="25"/>
      <c r="BS470" s="25"/>
      <c r="BT470" s="25"/>
      <c r="BU470" s="25"/>
      <c r="BV470" s="25"/>
      <c r="BW470" s="25"/>
      <c r="BX470" s="25"/>
      <c r="BY470" s="25"/>
      <c r="BZ470" s="25"/>
      <c r="CA470" s="25"/>
      <c r="CB470" s="25"/>
      <c r="CC470" s="25"/>
      <c r="CD470" s="25"/>
      <c r="CE470" s="25"/>
      <c r="CF470" s="25"/>
      <c r="CG470" s="25"/>
      <c r="CH470" s="25"/>
      <c r="CI470" s="25"/>
      <c r="CJ470" s="25"/>
      <c r="CK470" s="25"/>
      <c r="CL470" s="25"/>
      <c r="CM470" s="25"/>
      <c r="CN470" s="25"/>
      <c r="CO470" s="25"/>
      <c r="CP470" s="25"/>
      <c r="CQ470" s="25"/>
      <c r="CR470" s="25"/>
      <c r="CS470" s="25"/>
      <c r="CT470" s="25"/>
      <c r="CU470" s="25"/>
      <c r="CV470" s="25"/>
      <c r="CW470" s="25"/>
      <c r="CX470" s="25"/>
      <c r="CY470" s="25"/>
      <c r="CZ470" s="25"/>
      <c r="DA470" s="25"/>
      <c r="DB470" s="25"/>
      <c r="DC470" s="25"/>
      <c r="DD470" s="25"/>
      <c r="DE470" s="25"/>
      <c r="DF470" s="25"/>
      <c r="DG470" s="25"/>
      <c r="DH470" s="25"/>
      <c r="DI470" s="25"/>
      <c r="DJ470" s="48"/>
    </row>
    <row r="471" spans="14:114" ht="14.25" customHeight="1" x14ac:dyDescent="0.2">
      <c r="N471" s="47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  <c r="BM471" s="25"/>
      <c r="BN471" s="25"/>
      <c r="BO471" s="25"/>
      <c r="BP471" s="25"/>
      <c r="BQ471" s="25"/>
      <c r="BR471" s="25"/>
      <c r="BS471" s="25"/>
      <c r="BT471" s="25"/>
      <c r="BU471" s="25"/>
      <c r="BV471" s="25"/>
      <c r="BW471" s="25"/>
      <c r="BX471" s="25"/>
      <c r="BY471" s="25"/>
      <c r="BZ471" s="25"/>
      <c r="CA471" s="25"/>
      <c r="CB471" s="25"/>
      <c r="CC471" s="25"/>
      <c r="CD471" s="25"/>
      <c r="CE471" s="25"/>
      <c r="CF471" s="25"/>
      <c r="CG471" s="25"/>
      <c r="CH471" s="25"/>
      <c r="CI471" s="25"/>
      <c r="CJ471" s="25"/>
      <c r="CK471" s="25"/>
      <c r="CL471" s="25"/>
      <c r="CM471" s="25"/>
      <c r="CN471" s="25"/>
      <c r="CO471" s="25"/>
      <c r="CP471" s="25"/>
      <c r="CQ471" s="25"/>
      <c r="CR471" s="25"/>
      <c r="CS471" s="25"/>
      <c r="CT471" s="25"/>
      <c r="CU471" s="25"/>
      <c r="CV471" s="25"/>
      <c r="CW471" s="25"/>
      <c r="CX471" s="25"/>
      <c r="CY471" s="25"/>
      <c r="CZ471" s="25"/>
      <c r="DA471" s="25"/>
      <c r="DB471" s="25"/>
      <c r="DC471" s="25"/>
      <c r="DD471" s="25"/>
      <c r="DE471" s="25"/>
      <c r="DF471" s="25"/>
      <c r="DG471" s="25"/>
      <c r="DH471" s="25"/>
      <c r="DI471" s="25"/>
      <c r="DJ471" s="48"/>
    </row>
    <row r="472" spans="14:114" ht="14.25" customHeight="1" x14ac:dyDescent="0.2">
      <c r="N472" s="47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  <c r="BM472" s="25"/>
      <c r="BN472" s="25"/>
      <c r="BO472" s="25"/>
      <c r="BP472" s="25"/>
      <c r="BQ472" s="25"/>
      <c r="BR472" s="25"/>
      <c r="BS472" s="25"/>
      <c r="BT472" s="25"/>
      <c r="BU472" s="25"/>
      <c r="BV472" s="25"/>
      <c r="BW472" s="25"/>
      <c r="BX472" s="25"/>
      <c r="BY472" s="25"/>
      <c r="BZ472" s="25"/>
      <c r="CA472" s="25"/>
      <c r="CB472" s="25"/>
      <c r="CC472" s="25"/>
      <c r="CD472" s="25"/>
      <c r="CE472" s="25"/>
      <c r="CF472" s="25"/>
      <c r="CG472" s="25"/>
      <c r="CH472" s="25"/>
      <c r="CI472" s="25"/>
      <c r="CJ472" s="25"/>
      <c r="CK472" s="25"/>
      <c r="CL472" s="25"/>
      <c r="CM472" s="25"/>
      <c r="CN472" s="25"/>
      <c r="CO472" s="25"/>
      <c r="CP472" s="25"/>
      <c r="CQ472" s="25"/>
      <c r="CR472" s="25"/>
      <c r="CS472" s="25"/>
      <c r="CT472" s="25"/>
      <c r="CU472" s="25"/>
      <c r="CV472" s="25"/>
      <c r="CW472" s="25"/>
      <c r="CX472" s="25"/>
      <c r="CY472" s="25"/>
      <c r="CZ472" s="25"/>
      <c r="DA472" s="25"/>
      <c r="DB472" s="25"/>
      <c r="DC472" s="25"/>
      <c r="DD472" s="25"/>
      <c r="DE472" s="25"/>
      <c r="DF472" s="25"/>
      <c r="DG472" s="25"/>
      <c r="DH472" s="25"/>
      <c r="DI472" s="25"/>
      <c r="DJ472" s="48"/>
    </row>
    <row r="473" spans="14:114" ht="14.25" customHeight="1" x14ac:dyDescent="0.2">
      <c r="N473" s="47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  <c r="BE473" s="25"/>
      <c r="BF473" s="25"/>
      <c r="BG473" s="25"/>
      <c r="BH473" s="25"/>
      <c r="BI473" s="25"/>
      <c r="BJ473" s="25"/>
      <c r="BK473" s="25"/>
      <c r="BL473" s="25"/>
      <c r="BM473" s="25"/>
      <c r="BN473" s="25"/>
      <c r="BO473" s="25"/>
      <c r="BP473" s="25"/>
      <c r="BQ473" s="25"/>
      <c r="BR473" s="25"/>
      <c r="BS473" s="25"/>
      <c r="BT473" s="25"/>
      <c r="BU473" s="25"/>
      <c r="BV473" s="25"/>
      <c r="BW473" s="25"/>
      <c r="BX473" s="25"/>
      <c r="BY473" s="25"/>
      <c r="BZ473" s="25"/>
      <c r="CA473" s="25"/>
      <c r="CB473" s="25"/>
      <c r="CC473" s="25"/>
      <c r="CD473" s="25"/>
      <c r="CE473" s="25"/>
      <c r="CF473" s="25"/>
      <c r="CG473" s="25"/>
      <c r="CH473" s="25"/>
      <c r="CI473" s="25"/>
      <c r="CJ473" s="25"/>
      <c r="CK473" s="25"/>
      <c r="CL473" s="25"/>
      <c r="CM473" s="25"/>
      <c r="CN473" s="25"/>
      <c r="CO473" s="25"/>
      <c r="CP473" s="25"/>
      <c r="CQ473" s="25"/>
      <c r="CR473" s="25"/>
      <c r="CS473" s="25"/>
      <c r="CT473" s="25"/>
      <c r="CU473" s="25"/>
      <c r="CV473" s="25"/>
      <c r="CW473" s="25"/>
      <c r="CX473" s="25"/>
      <c r="CY473" s="25"/>
      <c r="CZ473" s="25"/>
      <c r="DA473" s="25"/>
      <c r="DB473" s="25"/>
      <c r="DC473" s="25"/>
      <c r="DD473" s="25"/>
      <c r="DE473" s="25"/>
      <c r="DF473" s="25"/>
      <c r="DG473" s="25"/>
      <c r="DH473" s="25"/>
      <c r="DI473" s="25"/>
      <c r="DJ473" s="48"/>
    </row>
    <row r="474" spans="14:114" ht="14.25" customHeight="1" x14ac:dyDescent="0.2">
      <c r="N474" s="47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5"/>
      <c r="BA474" s="25"/>
      <c r="BB474" s="25"/>
      <c r="BC474" s="25"/>
      <c r="BD474" s="25"/>
      <c r="BE474" s="25"/>
      <c r="BF474" s="25"/>
      <c r="BG474" s="25"/>
      <c r="BH474" s="25"/>
      <c r="BI474" s="25"/>
      <c r="BJ474" s="25"/>
      <c r="BK474" s="25"/>
      <c r="BL474" s="25"/>
      <c r="BM474" s="25"/>
      <c r="BN474" s="25"/>
      <c r="BO474" s="25"/>
      <c r="BP474" s="25"/>
      <c r="BQ474" s="25"/>
      <c r="BR474" s="25"/>
      <c r="BS474" s="25"/>
      <c r="BT474" s="25"/>
      <c r="BU474" s="25"/>
      <c r="BV474" s="25"/>
      <c r="BW474" s="25"/>
      <c r="BX474" s="25"/>
      <c r="BY474" s="25"/>
      <c r="BZ474" s="25"/>
      <c r="CA474" s="25"/>
      <c r="CB474" s="25"/>
      <c r="CC474" s="25"/>
      <c r="CD474" s="25"/>
      <c r="CE474" s="25"/>
      <c r="CF474" s="25"/>
      <c r="CG474" s="25"/>
      <c r="CH474" s="25"/>
      <c r="CI474" s="25"/>
      <c r="CJ474" s="25"/>
      <c r="CK474" s="25"/>
      <c r="CL474" s="25"/>
      <c r="CM474" s="25"/>
      <c r="CN474" s="25"/>
      <c r="CO474" s="25"/>
      <c r="CP474" s="25"/>
      <c r="CQ474" s="25"/>
      <c r="CR474" s="25"/>
      <c r="CS474" s="25"/>
      <c r="CT474" s="25"/>
      <c r="CU474" s="25"/>
      <c r="CV474" s="25"/>
      <c r="CW474" s="25"/>
      <c r="CX474" s="25"/>
      <c r="CY474" s="25"/>
      <c r="CZ474" s="25"/>
      <c r="DA474" s="25"/>
      <c r="DB474" s="25"/>
      <c r="DC474" s="25"/>
      <c r="DD474" s="25"/>
      <c r="DE474" s="25"/>
      <c r="DF474" s="25"/>
      <c r="DG474" s="25"/>
      <c r="DH474" s="25"/>
      <c r="DI474" s="25"/>
      <c r="DJ474" s="48"/>
    </row>
    <row r="475" spans="14:114" ht="14.25" customHeight="1" x14ac:dyDescent="0.2">
      <c r="N475" s="47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5"/>
      <c r="BA475" s="25"/>
      <c r="BB475" s="25"/>
      <c r="BC475" s="25"/>
      <c r="BD475" s="25"/>
      <c r="BE475" s="25"/>
      <c r="BF475" s="25"/>
      <c r="BG475" s="25"/>
      <c r="BH475" s="25"/>
      <c r="BI475" s="25"/>
      <c r="BJ475" s="25"/>
      <c r="BK475" s="25"/>
      <c r="BL475" s="25"/>
      <c r="BM475" s="25"/>
      <c r="BN475" s="25"/>
      <c r="BO475" s="25"/>
      <c r="BP475" s="25"/>
      <c r="BQ475" s="25"/>
      <c r="BR475" s="25"/>
      <c r="BS475" s="25"/>
      <c r="BT475" s="25"/>
      <c r="BU475" s="25"/>
      <c r="BV475" s="25"/>
      <c r="BW475" s="25"/>
      <c r="BX475" s="25"/>
      <c r="BY475" s="25"/>
      <c r="BZ475" s="25"/>
      <c r="CA475" s="25"/>
      <c r="CB475" s="25"/>
      <c r="CC475" s="25"/>
      <c r="CD475" s="25"/>
      <c r="CE475" s="25"/>
      <c r="CF475" s="25"/>
      <c r="CG475" s="25"/>
      <c r="CH475" s="25"/>
      <c r="CI475" s="25"/>
      <c r="CJ475" s="25"/>
      <c r="CK475" s="25"/>
      <c r="CL475" s="25"/>
      <c r="CM475" s="25"/>
      <c r="CN475" s="25"/>
      <c r="CO475" s="25"/>
      <c r="CP475" s="25"/>
      <c r="CQ475" s="25"/>
      <c r="CR475" s="25"/>
      <c r="CS475" s="25"/>
      <c r="CT475" s="25"/>
      <c r="CU475" s="25"/>
      <c r="CV475" s="25"/>
      <c r="CW475" s="25"/>
      <c r="CX475" s="25"/>
      <c r="CY475" s="25"/>
      <c r="CZ475" s="25"/>
      <c r="DA475" s="25"/>
      <c r="DB475" s="25"/>
      <c r="DC475" s="25"/>
      <c r="DD475" s="25"/>
      <c r="DE475" s="25"/>
      <c r="DF475" s="25"/>
      <c r="DG475" s="25"/>
      <c r="DH475" s="25"/>
      <c r="DI475" s="25"/>
      <c r="DJ475" s="48"/>
    </row>
    <row r="476" spans="14:114" ht="14.25" customHeight="1" x14ac:dyDescent="0.2">
      <c r="N476" s="47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  <c r="BE476" s="25"/>
      <c r="BF476" s="25"/>
      <c r="BG476" s="25"/>
      <c r="BH476" s="25"/>
      <c r="BI476" s="25"/>
      <c r="BJ476" s="25"/>
      <c r="BK476" s="25"/>
      <c r="BL476" s="25"/>
      <c r="BM476" s="25"/>
      <c r="BN476" s="25"/>
      <c r="BO476" s="25"/>
      <c r="BP476" s="25"/>
      <c r="BQ476" s="25"/>
      <c r="BR476" s="25"/>
      <c r="BS476" s="25"/>
      <c r="BT476" s="25"/>
      <c r="BU476" s="25"/>
      <c r="BV476" s="25"/>
      <c r="BW476" s="25"/>
      <c r="BX476" s="25"/>
      <c r="BY476" s="25"/>
      <c r="BZ476" s="25"/>
      <c r="CA476" s="25"/>
      <c r="CB476" s="25"/>
      <c r="CC476" s="25"/>
      <c r="CD476" s="25"/>
      <c r="CE476" s="25"/>
      <c r="CF476" s="25"/>
      <c r="CG476" s="25"/>
      <c r="CH476" s="25"/>
      <c r="CI476" s="25"/>
      <c r="CJ476" s="25"/>
      <c r="CK476" s="25"/>
      <c r="CL476" s="25"/>
      <c r="CM476" s="25"/>
      <c r="CN476" s="25"/>
      <c r="CO476" s="25"/>
      <c r="CP476" s="25"/>
      <c r="CQ476" s="25"/>
      <c r="CR476" s="25"/>
      <c r="CS476" s="25"/>
      <c r="CT476" s="25"/>
      <c r="CU476" s="25"/>
      <c r="CV476" s="25"/>
      <c r="CW476" s="25"/>
      <c r="CX476" s="25"/>
      <c r="CY476" s="25"/>
      <c r="CZ476" s="25"/>
      <c r="DA476" s="25"/>
      <c r="DB476" s="25"/>
      <c r="DC476" s="25"/>
      <c r="DD476" s="25"/>
      <c r="DE476" s="25"/>
      <c r="DF476" s="25"/>
      <c r="DG476" s="25"/>
      <c r="DH476" s="25"/>
      <c r="DI476" s="25"/>
      <c r="DJ476" s="48"/>
    </row>
    <row r="477" spans="14:114" ht="14.25" customHeight="1" x14ac:dyDescent="0.2">
      <c r="N477" s="47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5"/>
      <c r="BA477" s="25"/>
      <c r="BB477" s="25"/>
      <c r="BC477" s="25"/>
      <c r="BD477" s="25"/>
      <c r="BE477" s="25"/>
      <c r="BF477" s="25"/>
      <c r="BG477" s="25"/>
      <c r="BH477" s="25"/>
      <c r="BI477" s="25"/>
      <c r="BJ477" s="25"/>
      <c r="BK477" s="25"/>
      <c r="BL477" s="25"/>
      <c r="BM477" s="25"/>
      <c r="BN477" s="25"/>
      <c r="BO477" s="25"/>
      <c r="BP477" s="25"/>
      <c r="BQ477" s="25"/>
      <c r="BR477" s="25"/>
      <c r="BS477" s="25"/>
      <c r="BT477" s="25"/>
      <c r="BU477" s="25"/>
      <c r="BV477" s="25"/>
      <c r="BW477" s="25"/>
      <c r="BX477" s="25"/>
      <c r="BY477" s="25"/>
      <c r="BZ477" s="25"/>
      <c r="CA477" s="25"/>
      <c r="CB477" s="25"/>
      <c r="CC477" s="25"/>
      <c r="CD477" s="25"/>
      <c r="CE477" s="25"/>
      <c r="CF477" s="25"/>
      <c r="CG477" s="25"/>
      <c r="CH477" s="25"/>
      <c r="CI477" s="25"/>
      <c r="CJ477" s="25"/>
      <c r="CK477" s="25"/>
      <c r="CL477" s="25"/>
      <c r="CM477" s="25"/>
      <c r="CN477" s="25"/>
      <c r="CO477" s="25"/>
      <c r="CP477" s="25"/>
      <c r="CQ477" s="25"/>
      <c r="CR477" s="25"/>
      <c r="CS477" s="25"/>
      <c r="CT477" s="25"/>
      <c r="CU477" s="25"/>
      <c r="CV477" s="25"/>
      <c r="CW477" s="25"/>
      <c r="CX477" s="25"/>
      <c r="CY477" s="25"/>
      <c r="CZ477" s="25"/>
      <c r="DA477" s="25"/>
      <c r="DB477" s="25"/>
      <c r="DC477" s="25"/>
      <c r="DD477" s="25"/>
      <c r="DE477" s="25"/>
      <c r="DF477" s="25"/>
      <c r="DG477" s="25"/>
      <c r="DH477" s="25"/>
      <c r="DI477" s="25"/>
      <c r="DJ477" s="48"/>
    </row>
    <row r="478" spans="14:114" ht="14.25" customHeight="1" x14ac:dyDescent="0.2">
      <c r="N478" s="47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5"/>
      <c r="BA478" s="25"/>
      <c r="BB478" s="25"/>
      <c r="BC478" s="25"/>
      <c r="BD478" s="25"/>
      <c r="BE478" s="25"/>
      <c r="BF478" s="25"/>
      <c r="BG478" s="25"/>
      <c r="BH478" s="25"/>
      <c r="BI478" s="25"/>
      <c r="BJ478" s="25"/>
      <c r="BK478" s="25"/>
      <c r="BL478" s="25"/>
      <c r="BM478" s="25"/>
      <c r="BN478" s="25"/>
      <c r="BO478" s="25"/>
      <c r="BP478" s="25"/>
      <c r="BQ478" s="25"/>
      <c r="BR478" s="25"/>
      <c r="BS478" s="25"/>
      <c r="BT478" s="25"/>
      <c r="BU478" s="25"/>
      <c r="BV478" s="25"/>
      <c r="BW478" s="25"/>
      <c r="BX478" s="25"/>
      <c r="BY478" s="25"/>
      <c r="BZ478" s="25"/>
      <c r="CA478" s="25"/>
      <c r="CB478" s="25"/>
      <c r="CC478" s="25"/>
      <c r="CD478" s="25"/>
      <c r="CE478" s="25"/>
      <c r="CF478" s="25"/>
      <c r="CG478" s="25"/>
      <c r="CH478" s="25"/>
      <c r="CI478" s="25"/>
      <c r="CJ478" s="25"/>
      <c r="CK478" s="25"/>
      <c r="CL478" s="25"/>
      <c r="CM478" s="25"/>
      <c r="CN478" s="25"/>
      <c r="CO478" s="25"/>
      <c r="CP478" s="25"/>
      <c r="CQ478" s="25"/>
      <c r="CR478" s="25"/>
      <c r="CS478" s="25"/>
      <c r="CT478" s="25"/>
      <c r="CU478" s="25"/>
      <c r="CV478" s="25"/>
      <c r="CW478" s="25"/>
      <c r="CX478" s="25"/>
      <c r="CY478" s="25"/>
      <c r="CZ478" s="25"/>
      <c r="DA478" s="25"/>
      <c r="DB478" s="25"/>
      <c r="DC478" s="25"/>
      <c r="DD478" s="25"/>
      <c r="DE478" s="25"/>
      <c r="DF478" s="25"/>
      <c r="DG478" s="25"/>
      <c r="DH478" s="25"/>
      <c r="DI478" s="25"/>
      <c r="DJ478" s="48"/>
    </row>
    <row r="479" spans="14:114" ht="14.25" customHeight="1" x14ac:dyDescent="0.2">
      <c r="N479" s="47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  <c r="BE479" s="25"/>
      <c r="BF479" s="25"/>
      <c r="BG479" s="25"/>
      <c r="BH479" s="25"/>
      <c r="BI479" s="25"/>
      <c r="BJ479" s="25"/>
      <c r="BK479" s="25"/>
      <c r="BL479" s="25"/>
      <c r="BM479" s="25"/>
      <c r="BN479" s="25"/>
      <c r="BO479" s="25"/>
      <c r="BP479" s="25"/>
      <c r="BQ479" s="25"/>
      <c r="BR479" s="25"/>
      <c r="BS479" s="25"/>
      <c r="BT479" s="25"/>
      <c r="BU479" s="25"/>
      <c r="BV479" s="25"/>
      <c r="BW479" s="25"/>
      <c r="BX479" s="25"/>
      <c r="BY479" s="25"/>
      <c r="BZ479" s="25"/>
      <c r="CA479" s="25"/>
      <c r="CB479" s="25"/>
      <c r="CC479" s="25"/>
      <c r="CD479" s="25"/>
      <c r="CE479" s="25"/>
      <c r="CF479" s="25"/>
      <c r="CG479" s="25"/>
      <c r="CH479" s="25"/>
      <c r="CI479" s="25"/>
      <c r="CJ479" s="25"/>
      <c r="CK479" s="25"/>
      <c r="CL479" s="25"/>
      <c r="CM479" s="25"/>
      <c r="CN479" s="25"/>
      <c r="CO479" s="25"/>
      <c r="CP479" s="25"/>
      <c r="CQ479" s="25"/>
      <c r="CR479" s="25"/>
      <c r="CS479" s="25"/>
      <c r="CT479" s="25"/>
      <c r="CU479" s="25"/>
      <c r="CV479" s="25"/>
      <c r="CW479" s="25"/>
      <c r="CX479" s="25"/>
      <c r="CY479" s="25"/>
      <c r="CZ479" s="25"/>
      <c r="DA479" s="25"/>
      <c r="DB479" s="25"/>
      <c r="DC479" s="25"/>
      <c r="DD479" s="25"/>
      <c r="DE479" s="25"/>
      <c r="DF479" s="25"/>
      <c r="DG479" s="25"/>
      <c r="DH479" s="25"/>
      <c r="DI479" s="25"/>
      <c r="DJ479" s="48"/>
    </row>
    <row r="480" spans="14:114" ht="14.25" customHeight="1" x14ac:dyDescent="0.2">
      <c r="N480" s="47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5"/>
      <c r="BA480" s="25"/>
      <c r="BB480" s="25"/>
      <c r="BC480" s="25"/>
      <c r="BD480" s="25"/>
      <c r="BE480" s="25"/>
      <c r="BF480" s="25"/>
      <c r="BG480" s="25"/>
      <c r="BH480" s="25"/>
      <c r="BI480" s="25"/>
      <c r="BJ480" s="25"/>
      <c r="BK480" s="25"/>
      <c r="BL480" s="25"/>
      <c r="BM480" s="25"/>
      <c r="BN480" s="25"/>
      <c r="BO480" s="25"/>
      <c r="BP480" s="25"/>
      <c r="BQ480" s="25"/>
      <c r="BR480" s="25"/>
      <c r="BS480" s="25"/>
      <c r="BT480" s="25"/>
      <c r="BU480" s="25"/>
      <c r="BV480" s="25"/>
      <c r="BW480" s="25"/>
      <c r="BX480" s="25"/>
      <c r="BY480" s="25"/>
      <c r="BZ480" s="25"/>
      <c r="CA480" s="25"/>
      <c r="CB480" s="25"/>
      <c r="CC480" s="25"/>
      <c r="CD480" s="25"/>
      <c r="CE480" s="25"/>
      <c r="CF480" s="25"/>
      <c r="CG480" s="25"/>
      <c r="CH480" s="25"/>
      <c r="CI480" s="25"/>
      <c r="CJ480" s="25"/>
      <c r="CK480" s="25"/>
      <c r="CL480" s="25"/>
      <c r="CM480" s="25"/>
      <c r="CN480" s="25"/>
      <c r="CO480" s="25"/>
      <c r="CP480" s="25"/>
      <c r="CQ480" s="25"/>
      <c r="CR480" s="25"/>
      <c r="CS480" s="25"/>
      <c r="CT480" s="25"/>
      <c r="CU480" s="25"/>
      <c r="CV480" s="25"/>
      <c r="CW480" s="25"/>
      <c r="CX480" s="25"/>
      <c r="CY480" s="25"/>
      <c r="CZ480" s="25"/>
      <c r="DA480" s="25"/>
      <c r="DB480" s="25"/>
      <c r="DC480" s="25"/>
      <c r="DD480" s="25"/>
      <c r="DE480" s="25"/>
      <c r="DF480" s="25"/>
      <c r="DG480" s="25"/>
      <c r="DH480" s="25"/>
      <c r="DI480" s="25"/>
      <c r="DJ480" s="48"/>
    </row>
    <row r="481" spans="14:114" ht="14.25" customHeight="1" x14ac:dyDescent="0.2">
      <c r="N481" s="47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5"/>
      <c r="BA481" s="25"/>
      <c r="BB481" s="25"/>
      <c r="BC481" s="25"/>
      <c r="BD481" s="25"/>
      <c r="BE481" s="25"/>
      <c r="BF481" s="25"/>
      <c r="BG481" s="25"/>
      <c r="BH481" s="25"/>
      <c r="BI481" s="25"/>
      <c r="BJ481" s="25"/>
      <c r="BK481" s="25"/>
      <c r="BL481" s="25"/>
      <c r="BM481" s="25"/>
      <c r="BN481" s="25"/>
      <c r="BO481" s="25"/>
      <c r="BP481" s="25"/>
      <c r="BQ481" s="25"/>
      <c r="BR481" s="25"/>
      <c r="BS481" s="25"/>
      <c r="BT481" s="25"/>
      <c r="BU481" s="25"/>
      <c r="BV481" s="25"/>
      <c r="BW481" s="25"/>
      <c r="BX481" s="25"/>
      <c r="BY481" s="25"/>
      <c r="BZ481" s="25"/>
      <c r="CA481" s="25"/>
      <c r="CB481" s="25"/>
      <c r="CC481" s="25"/>
      <c r="CD481" s="25"/>
      <c r="CE481" s="25"/>
      <c r="CF481" s="25"/>
      <c r="CG481" s="25"/>
      <c r="CH481" s="25"/>
      <c r="CI481" s="25"/>
      <c r="CJ481" s="25"/>
      <c r="CK481" s="25"/>
      <c r="CL481" s="25"/>
      <c r="CM481" s="25"/>
      <c r="CN481" s="25"/>
      <c r="CO481" s="25"/>
      <c r="CP481" s="25"/>
      <c r="CQ481" s="25"/>
      <c r="CR481" s="25"/>
      <c r="CS481" s="25"/>
      <c r="CT481" s="25"/>
      <c r="CU481" s="25"/>
      <c r="CV481" s="25"/>
      <c r="CW481" s="25"/>
      <c r="CX481" s="25"/>
      <c r="CY481" s="25"/>
      <c r="CZ481" s="25"/>
      <c r="DA481" s="25"/>
      <c r="DB481" s="25"/>
      <c r="DC481" s="25"/>
      <c r="DD481" s="25"/>
      <c r="DE481" s="25"/>
      <c r="DF481" s="25"/>
      <c r="DG481" s="25"/>
      <c r="DH481" s="25"/>
      <c r="DI481" s="25"/>
      <c r="DJ481" s="48"/>
    </row>
    <row r="482" spans="14:114" ht="14.25" customHeight="1" x14ac:dyDescent="0.2">
      <c r="N482" s="47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5"/>
      <c r="BA482" s="25"/>
      <c r="BB482" s="25"/>
      <c r="BC482" s="25"/>
      <c r="BD482" s="25"/>
      <c r="BE482" s="25"/>
      <c r="BF482" s="25"/>
      <c r="BG482" s="25"/>
      <c r="BH482" s="25"/>
      <c r="BI482" s="25"/>
      <c r="BJ482" s="25"/>
      <c r="BK482" s="25"/>
      <c r="BL482" s="25"/>
      <c r="BM482" s="25"/>
      <c r="BN482" s="25"/>
      <c r="BO482" s="25"/>
      <c r="BP482" s="25"/>
      <c r="BQ482" s="25"/>
      <c r="BR482" s="25"/>
      <c r="BS482" s="25"/>
      <c r="BT482" s="25"/>
      <c r="BU482" s="25"/>
      <c r="BV482" s="25"/>
      <c r="BW482" s="25"/>
      <c r="BX482" s="25"/>
      <c r="BY482" s="25"/>
      <c r="BZ482" s="25"/>
      <c r="CA482" s="25"/>
      <c r="CB482" s="25"/>
      <c r="CC482" s="25"/>
      <c r="CD482" s="25"/>
      <c r="CE482" s="25"/>
      <c r="CF482" s="25"/>
      <c r="CG482" s="25"/>
      <c r="CH482" s="25"/>
      <c r="CI482" s="25"/>
      <c r="CJ482" s="25"/>
      <c r="CK482" s="25"/>
      <c r="CL482" s="25"/>
      <c r="CM482" s="25"/>
      <c r="CN482" s="25"/>
      <c r="CO482" s="25"/>
      <c r="CP482" s="25"/>
      <c r="CQ482" s="25"/>
      <c r="CR482" s="25"/>
      <c r="CS482" s="25"/>
      <c r="CT482" s="25"/>
      <c r="CU482" s="25"/>
      <c r="CV482" s="25"/>
      <c r="CW482" s="25"/>
      <c r="CX482" s="25"/>
      <c r="CY482" s="25"/>
      <c r="CZ482" s="25"/>
      <c r="DA482" s="25"/>
      <c r="DB482" s="25"/>
      <c r="DC482" s="25"/>
      <c r="DD482" s="25"/>
      <c r="DE482" s="25"/>
      <c r="DF482" s="25"/>
      <c r="DG482" s="25"/>
      <c r="DH482" s="25"/>
      <c r="DI482" s="25"/>
      <c r="DJ482" s="48"/>
    </row>
    <row r="483" spans="14:114" ht="14.25" customHeight="1" x14ac:dyDescent="0.2">
      <c r="N483" s="47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5"/>
      <c r="BA483" s="25"/>
      <c r="BB483" s="25"/>
      <c r="BC483" s="25"/>
      <c r="BD483" s="25"/>
      <c r="BE483" s="25"/>
      <c r="BF483" s="25"/>
      <c r="BG483" s="25"/>
      <c r="BH483" s="25"/>
      <c r="BI483" s="25"/>
      <c r="BJ483" s="25"/>
      <c r="BK483" s="25"/>
      <c r="BL483" s="25"/>
      <c r="BM483" s="25"/>
      <c r="BN483" s="25"/>
      <c r="BO483" s="25"/>
      <c r="BP483" s="25"/>
      <c r="BQ483" s="25"/>
      <c r="BR483" s="25"/>
      <c r="BS483" s="25"/>
      <c r="BT483" s="25"/>
      <c r="BU483" s="25"/>
      <c r="BV483" s="25"/>
      <c r="BW483" s="25"/>
      <c r="BX483" s="25"/>
      <c r="BY483" s="25"/>
      <c r="BZ483" s="25"/>
      <c r="CA483" s="25"/>
      <c r="CB483" s="25"/>
      <c r="CC483" s="25"/>
      <c r="CD483" s="25"/>
      <c r="CE483" s="25"/>
      <c r="CF483" s="25"/>
      <c r="CG483" s="25"/>
      <c r="CH483" s="25"/>
      <c r="CI483" s="25"/>
      <c r="CJ483" s="25"/>
      <c r="CK483" s="25"/>
      <c r="CL483" s="25"/>
      <c r="CM483" s="25"/>
      <c r="CN483" s="25"/>
      <c r="CO483" s="25"/>
      <c r="CP483" s="25"/>
      <c r="CQ483" s="25"/>
      <c r="CR483" s="25"/>
      <c r="CS483" s="25"/>
      <c r="CT483" s="25"/>
      <c r="CU483" s="25"/>
      <c r="CV483" s="25"/>
      <c r="CW483" s="25"/>
      <c r="CX483" s="25"/>
      <c r="CY483" s="25"/>
      <c r="CZ483" s="25"/>
      <c r="DA483" s="25"/>
      <c r="DB483" s="25"/>
      <c r="DC483" s="25"/>
      <c r="DD483" s="25"/>
      <c r="DE483" s="25"/>
      <c r="DF483" s="25"/>
      <c r="DG483" s="25"/>
      <c r="DH483" s="25"/>
      <c r="DI483" s="25"/>
      <c r="DJ483" s="48"/>
    </row>
    <row r="484" spans="14:114" ht="14.25" customHeight="1" x14ac:dyDescent="0.2">
      <c r="N484" s="47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5"/>
      <c r="BA484" s="25"/>
      <c r="BB484" s="25"/>
      <c r="BC484" s="25"/>
      <c r="BD484" s="25"/>
      <c r="BE484" s="25"/>
      <c r="BF484" s="25"/>
      <c r="BG484" s="25"/>
      <c r="BH484" s="25"/>
      <c r="BI484" s="25"/>
      <c r="BJ484" s="25"/>
      <c r="BK484" s="25"/>
      <c r="BL484" s="25"/>
      <c r="BM484" s="25"/>
      <c r="BN484" s="25"/>
      <c r="BO484" s="25"/>
      <c r="BP484" s="25"/>
      <c r="BQ484" s="25"/>
      <c r="BR484" s="25"/>
      <c r="BS484" s="25"/>
      <c r="BT484" s="25"/>
      <c r="BU484" s="25"/>
      <c r="BV484" s="25"/>
      <c r="BW484" s="25"/>
      <c r="BX484" s="25"/>
      <c r="BY484" s="25"/>
      <c r="BZ484" s="25"/>
      <c r="CA484" s="25"/>
      <c r="CB484" s="25"/>
      <c r="CC484" s="25"/>
      <c r="CD484" s="25"/>
      <c r="CE484" s="25"/>
      <c r="CF484" s="25"/>
      <c r="CG484" s="25"/>
      <c r="CH484" s="25"/>
      <c r="CI484" s="25"/>
      <c r="CJ484" s="25"/>
      <c r="CK484" s="25"/>
      <c r="CL484" s="25"/>
      <c r="CM484" s="25"/>
      <c r="CN484" s="25"/>
      <c r="CO484" s="25"/>
      <c r="CP484" s="25"/>
      <c r="CQ484" s="25"/>
      <c r="CR484" s="25"/>
      <c r="CS484" s="25"/>
      <c r="CT484" s="25"/>
      <c r="CU484" s="25"/>
      <c r="CV484" s="25"/>
      <c r="CW484" s="25"/>
      <c r="CX484" s="25"/>
      <c r="CY484" s="25"/>
      <c r="CZ484" s="25"/>
      <c r="DA484" s="25"/>
      <c r="DB484" s="25"/>
      <c r="DC484" s="25"/>
      <c r="DD484" s="25"/>
      <c r="DE484" s="25"/>
      <c r="DF484" s="25"/>
      <c r="DG484" s="25"/>
      <c r="DH484" s="25"/>
      <c r="DI484" s="25"/>
      <c r="DJ484" s="48"/>
    </row>
    <row r="485" spans="14:114" ht="14.25" customHeight="1" x14ac:dyDescent="0.2">
      <c r="N485" s="47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5"/>
      <c r="BA485" s="25"/>
      <c r="BB485" s="25"/>
      <c r="BC485" s="25"/>
      <c r="BD485" s="25"/>
      <c r="BE485" s="25"/>
      <c r="BF485" s="25"/>
      <c r="BG485" s="25"/>
      <c r="BH485" s="25"/>
      <c r="BI485" s="25"/>
      <c r="BJ485" s="25"/>
      <c r="BK485" s="25"/>
      <c r="BL485" s="25"/>
      <c r="BM485" s="25"/>
      <c r="BN485" s="25"/>
      <c r="BO485" s="25"/>
      <c r="BP485" s="25"/>
      <c r="BQ485" s="25"/>
      <c r="BR485" s="25"/>
      <c r="BS485" s="25"/>
      <c r="BT485" s="25"/>
      <c r="BU485" s="25"/>
      <c r="BV485" s="25"/>
      <c r="BW485" s="25"/>
      <c r="BX485" s="25"/>
      <c r="BY485" s="25"/>
      <c r="BZ485" s="25"/>
      <c r="CA485" s="25"/>
      <c r="CB485" s="25"/>
      <c r="CC485" s="25"/>
      <c r="CD485" s="25"/>
      <c r="CE485" s="25"/>
      <c r="CF485" s="25"/>
      <c r="CG485" s="25"/>
      <c r="CH485" s="25"/>
      <c r="CI485" s="25"/>
      <c r="CJ485" s="25"/>
      <c r="CK485" s="25"/>
      <c r="CL485" s="25"/>
      <c r="CM485" s="25"/>
      <c r="CN485" s="25"/>
      <c r="CO485" s="25"/>
      <c r="CP485" s="25"/>
      <c r="CQ485" s="25"/>
      <c r="CR485" s="25"/>
      <c r="CS485" s="25"/>
      <c r="CT485" s="25"/>
      <c r="CU485" s="25"/>
      <c r="CV485" s="25"/>
      <c r="CW485" s="25"/>
      <c r="CX485" s="25"/>
      <c r="CY485" s="25"/>
      <c r="CZ485" s="25"/>
      <c r="DA485" s="25"/>
      <c r="DB485" s="25"/>
      <c r="DC485" s="25"/>
      <c r="DD485" s="25"/>
      <c r="DE485" s="25"/>
      <c r="DF485" s="25"/>
      <c r="DG485" s="25"/>
      <c r="DH485" s="25"/>
      <c r="DI485" s="25"/>
      <c r="DJ485" s="48"/>
    </row>
    <row r="486" spans="14:114" ht="14.25" customHeight="1" x14ac:dyDescent="0.2">
      <c r="N486" s="47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5"/>
      <c r="BA486" s="25"/>
      <c r="BB486" s="25"/>
      <c r="BC486" s="25"/>
      <c r="BD486" s="25"/>
      <c r="BE486" s="25"/>
      <c r="BF486" s="25"/>
      <c r="BG486" s="25"/>
      <c r="BH486" s="25"/>
      <c r="BI486" s="25"/>
      <c r="BJ486" s="25"/>
      <c r="BK486" s="25"/>
      <c r="BL486" s="25"/>
      <c r="BM486" s="25"/>
      <c r="BN486" s="25"/>
      <c r="BO486" s="25"/>
      <c r="BP486" s="25"/>
      <c r="BQ486" s="25"/>
      <c r="BR486" s="25"/>
      <c r="BS486" s="25"/>
      <c r="BT486" s="25"/>
      <c r="BU486" s="25"/>
      <c r="BV486" s="25"/>
      <c r="BW486" s="25"/>
      <c r="BX486" s="25"/>
      <c r="BY486" s="25"/>
      <c r="BZ486" s="25"/>
      <c r="CA486" s="25"/>
      <c r="CB486" s="25"/>
      <c r="CC486" s="25"/>
      <c r="CD486" s="25"/>
      <c r="CE486" s="25"/>
      <c r="CF486" s="25"/>
      <c r="CG486" s="25"/>
      <c r="CH486" s="25"/>
      <c r="CI486" s="25"/>
      <c r="CJ486" s="25"/>
      <c r="CK486" s="25"/>
      <c r="CL486" s="25"/>
      <c r="CM486" s="25"/>
      <c r="CN486" s="25"/>
      <c r="CO486" s="25"/>
      <c r="CP486" s="25"/>
      <c r="CQ486" s="25"/>
      <c r="CR486" s="25"/>
      <c r="CS486" s="25"/>
      <c r="CT486" s="25"/>
      <c r="CU486" s="25"/>
      <c r="CV486" s="25"/>
      <c r="CW486" s="25"/>
      <c r="CX486" s="25"/>
      <c r="CY486" s="25"/>
      <c r="CZ486" s="25"/>
      <c r="DA486" s="25"/>
      <c r="DB486" s="25"/>
      <c r="DC486" s="25"/>
      <c r="DD486" s="25"/>
      <c r="DE486" s="25"/>
      <c r="DF486" s="25"/>
      <c r="DG486" s="25"/>
      <c r="DH486" s="25"/>
      <c r="DI486" s="25"/>
      <c r="DJ486" s="48"/>
    </row>
    <row r="487" spans="14:114" ht="14.25" customHeight="1" x14ac:dyDescent="0.2">
      <c r="N487" s="47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5"/>
      <c r="BA487" s="25"/>
      <c r="BB487" s="25"/>
      <c r="BC487" s="25"/>
      <c r="BD487" s="25"/>
      <c r="BE487" s="25"/>
      <c r="BF487" s="25"/>
      <c r="BG487" s="25"/>
      <c r="BH487" s="25"/>
      <c r="BI487" s="25"/>
      <c r="BJ487" s="25"/>
      <c r="BK487" s="25"/>
      <c r="BL487" s="25"/>
      <c r="BM487" s="25"/>
      <c r="BN487" s="25"/>
      <c r="BO487" s="25"/>
      <c r="BP487" s="25"/>
      <c r="BQ487" s="25"/>
      <c r="BR487" s="25"/>
      <c r="BS487" s="25"/>
      <c r="BT487" s="25"/>
      <c r="BU487" s="25"/>
      <c r="BV487" s="25"/>
      <c r="BW487" s="25"/>
      <c r="BX487" s="25"/>
      <c r="BY487" s="25"/>
      <c r="BZ487" s="25"/>
      <c r="CA487" s="25"/>
      <c r="CB487" s="25"/>
      <c r="CC487" s="25"/>
      <c r="CD487" s="25"/>
      <c r="CE487" s="25"/>
      <c r="CF487" s="25"/>
      <c r="CG487" s="25"/>
      <c r="CH487" s="25"/>
      <c r="CI487" s="25"/>
      <c r="CJ487" s="25"/>
      <c r="CK487" s="25"/>
      <c r="CL487" s="25"/>
      <c r="CM487" s="25"/>
      <c r="CN487" s="25"/>
      <c r="CO487" s="25"/>
      <c r="CP487" s="25"/>
      <c r="CQ487" s="25"/>
      <c r="CR487" s="25"/>
      <c r="CS487" s="25"/>
      <c r="CT487" s="25"/>
      <c r="CU487" s="25"/>
      <c r="CV487" s="25"/>
      <c r="CW487" s="25"/>
      <c r="CX487" s="25"/>
      <c r="CY487" s="25"/>
      <c r="CZ487" s="25"/>
      <c r="DA487" s="25"/>
      <c r="DB487" s="25"/>
      <c r="DC487" s="25"/>
      <c r="DD487" s="25"/>
      <c r="DE487" s="25"/>
      <c r="DF487" s="25"/>
      <c r="DG487" s="25"/>
      <c r="DH487" s="25"/>
      <c r="DI487" s="25"/>
      <c r="DJ487" s="48"/>
    </row>
    <row r="488" spans="14:114" ht="14.25" customHeight="1" x14ac:dyDescent="0.2">
      <c r="N488" s="47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5"/>
      <c r="BA488" s="25"/>
      <c r="BB488" s="25"/>
      <c r="BC488" s="25"/>
      <c r="BD488" s="25"/>
      <c r="BE488" s="25"/>
      <c r="BF488" s="25"/>
      <c r="BG488" s="25"/>
      <c r="BH488" s="25"/>
      <c r="BI488" s="25"/>
      <c r="BJ488" s="25"/>
      <c r="BK488" s="25"/>
      <c r="BL488" s="25"/>
      <c r="BM488" s="25"/>
      <c r="BN488" s="25"/>
      <c r="BO488" s="25"/>
      <c r="BP488" s="25"/>
      <c r="BQ488" s="25"/>
      <c r="BR488" s="25"/>
      <c r="BS488" s="25"/>
      <c r="BT488" s="25"/>
      <c r="BU488" s="25"/>
      <c r="BV488" s="25"/>
      <c r="BW488" s="25"/>
      <c r="BX488" s="25"/>
      <c r="BY488" s="25"/>
      <c r="BZ488" s="25"/>
      <c r="CA488" s="25"/>
      <c r="CB488" s="25"/>
      <c r="CC488" s="25"/>
      <c r="CD488" s="25"/>
      <c r="CE488" s="25"/>
      <c r="CF488" s="25"/>
      <c r="CG488" s="25"/>
      <c r="CH488" s="25"/>
      <c r="CI488" s="25"/>
      <c r="CJ488" s="25"/>
      <c r="CK488" s="25"/>
      <c r="CL488" s="25"/>
      <c r="CM488" s="25"/>
      <c r="CN488" s="25"/>
      <c r="CO488" s="25"/>
      <c r="CP488" s="25"/>
      <c r="CQ488" s="25"/>
      <c r="CR488" s="25"/>
      <c r="CS488" s="25"/>
      <c r="CT488" s="25"/>
      <c r="CU488" s="25"/>
      <c r="CV488" s="25"/>
      <c r="CW488" s="25"/>
      <c r="CX488" s="25"/>
      <c r="CY488" s="25"/>
      <c r="CZ488" s="25"/>
      <c r="DA488" s="25"/>
      <c r="DB488" s="25"/>
      <c r="DC488" s="25"/>
      <c r="DD488" s="25"/>
      <c r="DE488" s="25"/>
      <c r="DF488" s="25"/>
      <c r="DG488" s="25"/>
      <c r="DH488" s="25"/>
      <c r="DI488" s="25"/>
      <c r="DJ488" s="48"/>
    </row>
    <row r="489" spans="14:114" ht="14.25" customHeight="1" x14ac:dyDescent="0.2">
      <c r="N489" s="47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5"/>
      <c r="BA489" s="25"/>
      <c r="BB489" s="25"/>
      <c r="BC489" s="25"/>
      <c r="BD489" s="25"/>
      <c r="BE489" s="25"/>
      <c r="BF489" s="25"/>
      <c r="BG489" s="25"/>
      <c r="BH489" s="25"/>
      <c r="BI489" s="25"/>
      <c r="BJ489" s="25"/>
      <c r="BK489" s="25"/>
      <c r="BL489" s="25"/>
      <c r="BM489" s="25"/>
      <c r="BN489" s="25"/>
      <c r="BO489" s="25"/>
      <c r="BP489" s="25"/>
      <c r="BQ489" s="25"/>
      <c r="BR489" s="25"/>
      <c r="BS489" s="25"/>
      <c r="BT489" s="25"/>
      <c r="BU489" s="25"/>
      <c r="BV489" s="25"/>
      <c r="BW489" s="25"/>
      <c r="BX489" s="25"/>
      <c r="BY489" s="25"/>
      <c r="BZ489" s="25"/>
      <c r="CA489" s="25"/>
      <c r="CB489" s="25"/>
      <c r="CC489" s="25"/>
      <c r="CD489" s="25"/>
      <c r="CE489" s="25"/>
      <c r="CF489" s="25"/>
      <c r="CG489" s="25"/>
      <c r="CH489" s="25"/>
      <c r="CI489" s="25"/>
      <c r="CJ489" s="25"/>
      <c r="CK489" s="25"/>
      <c r="CL489" s="25"/>
      <c r="CM489" s="25"/>
      <c r="CN489" s="25"/>
      <c r="CO489" s="25"/>
      <c r="CP489" s="25"/>
      <c r="CQ489" s="25"/>
      <c r="CR489" s="25"/>
      <c r="CS489" s="25"/>
      <c r="CT489" s="25"/>
      <c r="CU489" s="25"/>
      <c r="CV489" s="25"/>
      <c r="CW489" s="25"/>
      <c r="CX489" s="25"/>
      <c r="CY489" s="25"/>
      <c r="CZ489" s="25"/>
      <c r="DA489" s="25"/>
      <c r="DB489" s="25"/>
      <c r="DC489" s="25"/>
      <c r="DD489" s="25"/>
      <c r="DE489" s="25"/>
      <c r="DF489" s="25"/>
      <c r="DG489" s="25"/>
      <c r="DH489" s="25"/>
      <c r="DI489" s="25"/>
      <c r="DJ489" s="48"/>
    </row>
    <row r="490" spans="14:114" ht="14.25" customHeight="1" x14ac:dyDescent="0.2">
      <c r="N490" s="47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5"/>
      <c r="BA490" s="25"/>
      <c r="BB490" s="25"/>
      <c r="BC490" s="25"/>
      <c r="BD490" s="25"/>
      <c r="BE490" s="25"/>
      <c r="BF490" s="25"/>
      <c r="BG490" s="25"/>
      <c r="BH490" s="25"/>
      <c r="BI490" s="25"/>
      <c r="BJ490" s="25"/>
      <c r="BK490" s="25"/>
      <c r="BL490" s="25"/>
      <c r="BM490" s="25"/>
      <c r="BN490" s="25"/>
      <c r="BO490" s="25"/>
      <c r="BP490" s="25"/>
      <c r="BQ490" s="25"/>
      <c r="BR490" s="25"/>
      <c r="BS490" s="25"/>
      <c r="BT490" s="25"/>
      <c r="BU490" s="25"/>
      <c r="BV490" s="25"/>
      <c r="BW490" s="25"/>
      <c r="BX490" s="25"/>
      <c r="BY490" s="25"/>
      <c r="BZ490" s="25"/>
      <c r="CA490" s="25"/>
      <c r="CB490" s="25"/>
      <c r="CC490" s="25"/>
      <c r="CD490" s="25"/>
      <c r="CE490" s="25"/>
      <c r="CF490" s="25"/>
      <c r="CG490" s="25"/>
      <c r="CH490" s="25"/>
      <c r="CI490" s="25"/>
      <c r="CJ490" s="25"/>
      <c r="CK490" s="25"/>
      <c r="CL490" s="25"/>
      <c r="CM490" s="25"/>
      <c r="CN490" s="25"/>
      <c r="CO490" s="25"/>
      <c r="CP490" s="25"/>
      <c r="CQ490" s="25"/>
      <c r="CR490" s="25"/>
      <c r="CS490" s="25"/>
      <c r="CT490" s="25"/>
      <c r="CU490" s="25"/>
      <c r="CV490" s="25"/>
      <c r="CW490" s="25"/>
      <c r="CX490" s="25"/>
      <c r="CY490" s="25"/>
      <c r="CZ490" s="25"/>
      <c r="DA490" s="25"/>
      <c r="DB490" s="25"/>
      <c r="DC490" s="25"/>
      <c r="DD490" s="25"/>
      <c r="DE490" s="25"/>
      <c r="DF490" s="25"/>
      <c r="DG490" s="25"/>
      <c r="DH490" s="25"/>
      <c r="DI490" s="25"/>
      <c r="DJ490" s="48"/>
    </row>
    <row r="491" spans="14:114" ht="14.25" customHeight="1" x14ac:dyDescent="0.2">
      <c r="N491" s="47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5"/>
      <c r="BA491" s="25"/>
      <c r="BB491" s="25"/>
      <c r="BC491" s="25"/>
      <c r="BD491" s="25"/>
      <c r="BE491" s="25"/>
      <c r="BF491" s="25"/>
      <c r="BG491" s="25"/>
      <c r="BH491" s="25"/>
      <c r="BI491" s="25"/>
      <c r="BJ491" s="25"/>
      <c r="BK491" s="25"/>
      <c r="BL491" s="25"/>
      <c r="BM491" s="25"/>
      <c r="BN491" s="25"/>
      <c r="BO491" s="25"/>
      <c r="BP491" s="25"/>
      <c r="BQ491" s="25"/>
      <c r="BR491" s="25"/>
      <c r="BS491" s="25"/>
      <c r="BT491" s="25"/>
      <c r="BU491" s="25"/>
      <c r="BV491" s="25"/>
      <c r="BW491" s="25"/>
      <c r="BX491" s="25"/>
      <c r="BY491" s="25"/>
      <c r="BZ491" s="25"/>
      <c r="CA491" s="25"/>
      <c r="CB491" s="25"/>
      <c r="CC491" s="25"/>
      <c r="CD491" s="25"/>
      <c r="CE491" s="25"/>
      <c r="CF491" s="25"/>
      <c r="CG491" s="25"/>
      <c r="CH491" s="25"/>
      <c r="CI491" s="25"/>
      <c r="CJ491" s="25"/>
      <c r="CK491" s="25"/>
      <c r="CL491" s="25"/>
      <c r="CM491" s="25"/>
      <c r="CN491" s="25"/>
      <c r="CO491" s="25"/>
      <c r="CP491" s="25"/>
      <c r="CQ491" s="25"/>
      <c r="CR491" s="25"/>
      <c r="CS491" s="25"/>
      <c r="CT491" s="25"/>
      <c r="CU491" s="25"/>
      <c r="CV491" s="25"/>
      <c r="CW491" s="25"/>
      <c r="CX491" s="25"/>
      <c r="CY491" s="25"/>
      <c r="CZ491" s="25"/>
      <c r="DA491" s="25"/>
      <c r="DB491" s="25"/>
      <c r="DC491" s="25"/>
      <c r="DD491" s="25"/>
      <c r="DE491" s="25"/>
      <c r="DF491" s="25"/>
      <c r="DG491" s="25"/>
      <c r="DH491" s="25"/>
      <c r="DI491" s="25"/>
      <c r="DJ491" s="48"/>
    </row>
    <row r="492" spans="14:114" ht="14.25" customHeight="1" x14ac:dyDescent="0.2">
      <c r="N492" s="47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5"/>
      <c r="BA492" s="25"/>
      <c r="BB492" s="25"/>
      <c r="BC492" s="25"/>
      <c r="BD492" s="25"/>
      <c r="BE492" s="25"/>
      <c r="BF492" s="25"/>
      <c r="BG492" s="25"/>
      <c r="BH492" s="25"/>
      <c r="BI492" s="25"/>
      <c r="BJ492" s="25"/>
      <c r="BK492" s="25"/>
      <c r="BL492" s="25"/>
      <c r="BM492" s="25"/>
      <c r="BN492" s="25"/>
      <c r="BO492" s="25"/>
      <c r="BP492" s="25"/>
      <c r="BQ492" s="25"/>
      <c r="BR492" s="25"/>
      <c r="BS492" s="25"/>
      <c r="BT492" s="25"/>
      <c r="BU492" s="25"/>
      <c r="BV492" s="25"/>
      <c r="BW492" s="25"/>
      <c r="BX492" s="25"/>
      <c r="BY492" s="25"/>
      <c r="BZ492" s="25"/>
      <c r="CA492" s="25"/>
      <c r="CB492" s="25"/>
      <c r="CC492" s="25"/>
      <c r="CD492" s="25"/>
      <c r="CE492" s="25"/>
      <c r="CF492" s="25"/>
      <c r="CG492" s="25"/>
      <c r="CH492" s="25"/>
      <c r="CI492" s="25"/>
      <c r="CJ492" s="25"/>
      <c r="CK492" s="25"/>
      <c r="CL492" s="25"/>
      <c r="CM492" s="25"/>
      <c r="CN492" s="25"/>
      <c r="CO492" s="25"/>
      <c r="CP492" s="25"/>
      <c r="CQ492" s="25"/>
      <c r="CR492" s="25"/>
      <c r="CS492" s="25"/>
      <c r="CT492" s="25"/>
      <c r="CU492" s="25"/>
      <c r="CV492" s="25"/>
      <c r="CW492" s="25"/>
      <c r="CX492" s="25"/>
      <c r="CY492" s="25"/>
      <c r="CZ492" s="25"/>
      <c r="DA492" s="25"/>
      <c r="DB492" s="25"/>
      <c r="DC492" s="25"/>
      <c r="DD492" s="25"/>
      <c r="DE492" s="25"/>
      <c r="DF492" s="25"/>
      <c r="DG492" s="25"/>
      <c r="DH492" s="25"/>
      <c r="DI492" s="25"/>
      <c r="DJ492" s="48"/>
    </row>
    <row r="493" spans="14:114" ht="14.25" customHeight="1" x14ac:dyDescent="0.2">
      <c r="N493" s="47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5"/>
      <c r="BA493" s="25"/>
      <c r="BB493" s="25"/>
      <c r="BC493" s="25"/>
      <c r="BD493" s="25"/>
      <c r="BE493" s="25"/>
      <c r="BF493" s="25"/>
      <c r="BG493" s="25"/>
      <c r="BH493" s="25"/>
      <c r="BI493" s="25"/>
      <c r="BJ493" s="25"/>
      <c r="BK493" s="25"/>
      <c r="BL493" s="25"/>
      <c r="BM493" s="25"/>
      <c r="BN493" s="25"/>
      <c r="BO493" s="25"/>
      <c r="BP493" s="25"/>
      <c r="BQ493" s="25"/>
      <c r="BR493" s="25"/>
      <c r="BS493" s="25"/>
      <c r="BT493" s="25"/>
      <c r="BU493" s="25"/>
      <c r="BV493" s="25"/>
      <c r="BW493" s="25"/>
      <c r="BX493" s="25"/>
      <c r="BY493" s="25"/>
      <c r="BZ493" s="25"/>
      <c r="CA493" s="25"/>
      <c r="CB493" s="25"/>
      <c r="CC493" s="25"/>
      <c r="CD493" s="25"/>
      <c r="CE493" s="25"/>
      <c r="CF493" s="25"/>
      <c r="CG493" s="25"/>
      <c r="CH493" s="25"/>
      <c r="CI493" s="25"/>
      <c r="CJ493" s="25"/>
      <c r="CK493" s="25"/>
      <c r="CL493" s="25"/>
      <c r="CM493" s="25"/>
      <c r="CN493" s="25"/>
      <c r="CO493" s="25"/>
      <c r="CP493" s="25"/>
      <c r="CQ493" s="25"/>
      <c r="CR493" s="25"/>
      <c r="CS493" s="25"/>
      <c r="CT493" s="25"/>
      <c r="CU493" s="25"/>
      <c r="CV493" s="25"/>
      <c r="CW493" s="25"/>
      <c r="CX493" s="25"/>
      <c r="CY493" s="25"/>
      <c r="CZ493" s="25"/>
      <c r="DA493" s="25"/>
      <c r="DB493" s="25"/>
      <c r="DC493" s="25"/>
      <c r="DD493" s="25"/>
      <c r="DE493" s="25"/>
      <c r="DF493" s="25"/>
      <c r="DG493" s="25"/>
      <c r="DH493" s="25"/>
      <c r="DI493" s="25"/>
      <c r="DJ493" s="48"/>
    </row>
    <row r="494" spans="14:114" ht="14.25" customHeight="1" x14ac:dyDescent="0.2">
      <c r="N494" s="47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5"/>
      <c r="BA494" s="25"/>
      <c r="BB494" s="25"/>
      <c r="BC494" s="25"/>
      <c r="BD494" s="25"/>
      <c r="BE494" s="25"/>
      <c r="BF494" s="25"/>
      <c r="BG494" s="25"/>
      <c r="BH494" s="25"/>
      <c r="BI494" s="25"/>
      <c r="BJ494" s="25"/>
      <c r="BK494" s="25"/>
      <c r="BL494" s="25"/>
      <c r="BM494" s="25"/>
      <c r="BN494" s="25"/>
      <c r="BO494" s="25"/>
      <c r="BP494" s="25"/>
      <c r="BQ494" s="25"/>
      <c r="BR494" s="25"/>
      <c r="BS494" s="25"/>
      <c r="BT494" s="25"/>
      <c r="BU494" s="25"/>
      <c r="BV494" s="25"/>
      <c r="BW494" s="25"/>
      <c r="BX494" s="25"/>
      <c r="BY494" s="25"/>
      <c r="BZ494" s="25"/>
      <c r="CA494" s="25"/>
      <c r="CB494" s="25"/>
      <c r="CC494" s="25"/>
      <c r="CD494" s="25"/>
      <c r="CE494" s="25"/>
      <c r="CF494" s="25"/>
      <c r="CG494" s="25"/>
      <c r="CH494" s="25"/>
      <c r="CI494" s="25"/>
      <c r="CJ494" s="25"/>
      <c r="CK494" s="25"/>
      <c r="CL494" s="25"/>
      <c r="CM494" s="25"/>
      <c r="CN494" s="25"/>
      <c r="CO494" s="25"/>
      <c r="CP494" s="25"/>
      <c r="CQ494" s="25"/>
      <c r="CR494" s="25"/>
      <c r="CS494" s="25"/>
      <c r="CT494" s="25"/>
      <c r="CU494" s="25"/>
      <c r="CV494" s="25"/>
      <c r="CW494" s="25"/>
      <c r="CX494" s="25"/>
      <c r="CY494" s="25"/>
      <c r="CZ494" s="25"/>
      <c r="DA494" s="25"/>
      <c r="DB494" s="25"/>
      <c r="DC494" s="25"/>
      <c r="DD494" s="25"/>
      <c r="DE494" s="25"/>
      <c r="DF494" s="25"/>
      <c r="DG494" s="25"/>
      <c r="DH494" s="25"/>
      <c r="DI494" s="25"/>
      <c r="DJ494" s="48"/>
    </row>
    <row r="495" spans="14:114" ht="14.25" customHeight="1" x14ac:dyDescent="0.2">
      <c r="N495" s="47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5"/>
      <c r="BA495" s="25"/>
      <c r="BB495" s="25"/>
      <c r="BC495" s="25"/>
      <c r="BD495" s="25"/>
      <c r="BE495" s="25"/>
      <c r="BF495" s="25"/>
      <c r="BG495" s="25"/>
      <c r="BH495" s="25"/>
      <c r="BI495" s="25"/>
      <c r="BJ495" s="25"/>
      <c r="BK495" s="25"/>
      <c r="BL495" s="25"/>
      <c r="BM495" s="25"/>
      <c r="BN495" s="25"/>
      <c r="BO495" s="25"/>
      <c r="BP495" s="25"/>
      <c r="BQ495" s="25"/>
      <c r="BR495" s="25"/>
      <c r="BS495" s="25"/>
      <c r="BT495" s="25"/>
      <c r="BU495" s="25"/>
      <c r="BV495" s="25"/>
      <c r="BW495" s="25"/>
      <c r="BX495" s="25"/>
      <c r="BY495" s="25"/>
      <c r="BZ495" s="25"/>
      <c r="CA495" s="25"/>
      <c r="CB495" s="25"/>
      <c r="CC495" s="25"/>
      <c r="CD495" s="25"/>
      <c r="CE495" s="25"/>
      <c r="CF495" s="25"/>
      <c r="CG495" s="25"/>
      <c r="CH495" s="25"/>
      <c r="CI495" s="25"/>
      <c r="CJ495" s="25"/>
      <c r="CK495" s="25"/>
      <c r="CL495" s="25"/>
      <c r="CM495" s="25"/>
      <c r="CN495" s="25"/>
      <c r="CO495" s="25"/>
      <c r="CP495" s="25"/>
      <c r="CQ495" s="25"/>
      <c r="CR495" s="25"/>
      <c r="CS495" s="25"/>
      <c r="CT495" s="25"/>
      <c r="CU495" s="25"/>
      <c r="CV495" s="25"/>
      <c r="CW495" s="25"/>
      <c r="CX495" s="25"/>
      <c r="CY495" s="25"/>
      <c r="CZ495" s="25"/>
      <c r="DA495" s="25"/>
      <c r="DB495" s="25"/>
      <c r="DC495" s="25"/>
      <c r="DD495" s="25"/>
      <c r="DE495" s="25"/>
      <c r="DF495" s="25"/>
      <c r="DG495" s="25"/>
      <c r="DH495" s="25"/>
      <c r="DI495" s="25"/>
      <c r="DJ495" s="48"/>
    </row>
    <row r="496" spans="14:114" ht="14.25" customHeight="1" x14ac:dyDescent="0.2">
      <c r="N496" s="47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5"/>
      <c r="BA496" s="25"/>
      <c r="BB496" s="25"/>
      <c r="BC496" s="25"/>
      <c r="BD496" s="25"/>
      <c r="BE496" s="25"/>
      <c r="BF496" s="25"/>
      <c r="BG496" s="25"/>
      <c r="BH496" s="25"/>
      <c r="BI496" s="25"/>
      <c r="BJ496" s="25"/>
      <c r="BK496" s="25"/>
      <c r="BL496" s="25"/>
      <c r="BM496" s="25"/>
      <c r="BN496" s="25"/>
      <c r="BO496" s="25"/>
      <c r="BP496" s="25"/>
      <c r="BQ496" s="25"/>
      <c r="BR496" s="25"/>
      <c r="BS496" s="25"/>
      <c r="BT496" s="25"/>
      <c r="BU496" s="25"/>
      <c r="BV496" s="25"/>
      <c r="BW496" s="25"/>
      <c r="BX496" s="25"/>
      <c r="BY496" s="25"/>
      <c r="BZ496" s="25"/>
      <c r="CA496" s="25"/>
      <c r="CB496" s="25"/>
      <c r="CC496" s="25"/>
      <c r="CD496" s="25"/>
      <c r="CE496" s="25"/>
      <c r="CF496" s="25"/>
      <c r="CG496" s="25"/>
      <c r="CH496" s="25"/>
      <c r="CI496" s="25"/>
      <c r="CJ496" s="25"/>
      <c r="CK496" s="25"/>
      <c r="CL496" s="25"/>
      <c r="CM496" s="25"/>
      <c r="CN496" s="25"/>
      <c r="CO496" s="25"/>
      <c r="CP496" s="25"/>
      <c r="CQ496" s="25"/>
      <c r="CR496" s="25"/>
      <c r="CS496" s="25"/>
      <c r="CT496" s="25"/>
      <c r="CU496" s="25"/>
      <c r="CV496" s="25"/>
      <c r="CW496" s="25"/>
      <c r="CX496" s="25"/>
      <c r="CY496" s="25"/>
      <c r="CZ496" s="25"/>
      <c r="DA496" s="25"/>
      <c r="DB496" s="25"/>
      <c r="DC496" s="25"/>
      <c r="DD496" s="25"/>
      <c r="DE496" s="25"/>
      <c r="DF496" s="25"/>
      <c r="DG496" s="25"/>
      <c r="DH496" s="25"/>
      <c r="DI496" s="25"/>
      <c r="DJ496" s="48"/>
    </row>
    <row r="497" spans="14:114" ht="14.25" customHeight="1" x14ac:dyDescent="0.2">
      <c r="N497" s="47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5"/>
      <c r="BA497" s="25"/>
      <c r="BB497" s="25"/>
      <c r="BC497" s="25"/>
      <c r="BD497" s="25"/>
      <c r="BE497" s="25"/>
      <c r="BF497" s="25"/>
      <c r="BG497" s="25"/>
      <c r="BH497" s="25"/>
      <c r="BI497" s="25"/>
      <c r="BJ497" s="25"/>
      <c r="BK497" s="25"/>
      <c r="BL497" s="25"/>
      <c r="BM497" s="25"/>
      <c r="BN497" s="25"/>
      <c r="BO497" s="25"/>
      <c r="BP497" s="25"/>
      <c r="BQ497" s="25"/>
      <c r="BR497" s="25"/>
      <c r="BS497" s="25"/>
      <c r="BT497" s="25"/>
      <c r="BU497" s="25"/>
      <c r="BV497" s="25"/>
      <c r="BW497" s="25"/>
      <c r="BX497" s="25"/>
      <c r="BY497" s="25"/>
      <c r="BZ497" s="25"/>
      <c r="CA497" s="25"/>
      <c r="CB497" s="25"/>
      <c r="CC497" s="25"/>
      <c r="CD497" s="25"/>
      <c r="CE497" s="25"/>
      <c r="CF497" s="25"/>
      <c r="CG497" s="25"/>
      <c r="CH497" s="25"/>
      <c r="CI497" s="25"/>
      <c r="CJ497" s="25"/>
      <c r="CK497" s="25"/>
      <c r="CL497" s="25"/>
      <c r="CM497" s="25"/>
      <c r="CN497" s="25"/>
      <c r="CO497" s="25"/>
      <c r="CP497" s="25"/>
      <c r="CQ497" s="25"/>
      <c r="CR497" s="25"/>
      <c r="CS497" s="25"/>
      <c r="CT497" s="25"/>
      <c r="CU497" s="25"/>
      <c r="CV497" s="25"/>
      <c r="CW497" s="25"/>
      <c r="CX497" s="25"/>
      <c r="CY497" s="25"/>
      <c r="CZ497" s="25"/>
      <c r="DA497" s="25"/>
      <c r="DB497" s="25"/>
      <c r="DC497" s="25"/>
      <c r="DD497" s="25"/>
      <c r="DE497" s="25"/>
      <c r="DF497" s="25"/>
      <c r="DG497" s="25"/>
      <c r="DH497" s="25"/>
      <c r="DI497" s="25"/>
      <c r="DJ497" s="48"/>
    </row>
    <row r="498" spans="14:114" ht="14.25" customHeight="1" x14ac:dyDescent="0.2">
      <c r="N498" s="47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5"/>
      <c r="BA498" s="25"/>
      <c r="BB498" s="25"/>
      <c r="BC498" s="25"/>
      <c r="BD498" s="25"/>
      <c r="BE498" s="25"/>
      <c r="BF498" s="25"/>
      <c r="BG498" s="25"/>
      <c r="BH498" s="25"/>
      <c r="BI498" s="25"/>
      <c r="BJ498" s="25"/>
      <c r="BK498" s="25"/>
      <c r="BL498" s="25"/>
      <c r="BM498" s="25"/>
      <c r="BN498" s="25"/>
      <c r="BO498" s="25"/>
      <c r="BP498" s="25"/>
      <c r="BQ498" s="25"/>
      <c r="BR498" s="25"/>
      <c r="BS498" s="25"/>
      <c r="BT498" s="25"/>
      <c r="BU498" s="25"/>
      <c r="BV498" s="25"/>
      <c r="BW498" s="25"/>
      <c r="BX498" s="25"/>
      <c r="BY498" s="25"/>
      <c r="BZ498" s="25"/>
      <c r="CA498" s="25"/>
      <c r="CB498" s="25"/>
      <c r="CC498" s="25"/>
      <c r="CD498" s="25"/>
      <c r="CE498" s="25"/>
      <c r="CF498" s="25"/>
      <c r="CG498" s="25"/>
      <c r="CH498" s="25"/>
      <c r="CI498" s="25"/>
      <c r="CJ498" s="25"/>
      <c r="CK498" s="25"/>
      <c r="CL498" s="25"/>
      <c r="CM498" s="25"/>
      <c r="CN498" s="25"/>
      <c r="CO498" s="25"/>
      <c r="CP498" s="25"/>
      <c r="CQ498" s="25"/>
      <c r="CR498" s="25"/>
      <c r="CS498" s="25"/>
      <c r="CT498" s="25"/>
      <c r="CU498" s="25"/>
      <c r="CV498" s="25"/>
      <c r="CW498" s="25"/>
      <c r="CX498" s="25"/>
      <c r="CY498" s="25"/>
      <c r="CZ498" s="25"/>
      <c r="DA498" s="25"/>
      <c r="DB498" s="25"/>
      <c r="DC498" s="25"/>
      <c r="DD498" s="25"/>
      <c r="DE498" s="25"/>
      <c r="DF498" s="25"/>
      <c r="DG498" s="25"/>
      <c r="DH498" s="25"/>
      <c r="DI498" s="25"/>
      <c r="DJ498" s="48"/>
    </row>
    <row r="499" spans="14:114" ht="14.25" customHeight="1" thickBot="1" x14ac:dyDescent="0.25">
      <c r="N499" s="4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  <c r="CC499" s="24"/>
      <c r="CD499" s="24"/>
      <c r="CE499" s="24"/>
      <c r="CF499" s="24"/>
      <c r="CG499" s="24"/>
      <c r="CH499" s="24"/>
      <c r="CI499" s="24"/>
      <c r="CJ499" s="24"/>
      <c r="CK499" s="24"/>
      <c r="CL499" s="24"/>
      <c r="CM499" s="24"/>
      <c r="CN499" s="24"/>
      <c r="CO499" s="24"/>
      <c r="CP499" s="24"/>
      <c r="CQ499" s="24"/>
      <c r="CR499" s="24"/>
      <c r="CS499" s="24"/>
      <c r="CT499" s="24"/>
      <c r="CU499" s="24"/>
      <c r="CV499" s="24"/>
      <c r="CW499" s="24"/>
      <c r="CX499" s="24"/>
      <c r="CY499" s="24"/>
      <c r="CZ499" s="24"/>
      <c r="DA499" s="24"/>
      <c r="DB499" s="24"/>
      <c r="DC499" s="24"/>
      <c r="DD499" s="24"/>
      <c r="DE499" s="24"/>
      <c r="DF499" s="24"/>
      <c r="DG499" s="24"/>
      <c r="DH499" s="24"/>
      <c r="DI499" s="24"/>
      <c r="DJ499" s="45"/>
    </row>
    <row r="500" spans="14:114" ht="14.25" customHeight="1" thickTop="1" x14ac:dyDescent="0.2">
      <c r="N500" s="458" t="s">
        <v>108</v>
      </c>
      <c r="O500" s="459"/>
      <c r="P500" s="459"/>
      <c r="Q500" s="459"/>
      <c r="R500" s="459"/>
      <c r="S500" s="459"/>
      <c r="T500" s="459"/>
      <c r="U500" s="459"/>
      <c r="V500" s="459"/>
      <c r="W500" s="459"/>
      <c r="X500" s="459"/>
      <c r="Y500" s="459"/>
      <c r="Z500" s="459"/>
      <c r="AA500" s="459"/>
      <c r="AB500" s="459"/>
      <c r="AC500" s="459"/>
      <c r="AD500" s="459"/>
      <c r="AE500" s="459"/>
      <c r="AF500" s="459"/>
      <c r="AG500" s="459"/>
      <c r="AH500" s="459"/>
      <c r="AI500" s="459"/>
      <c r="AJ500" s="459"/>
      <c r="AK500" s="459"/>
      <c r="AL500" s="459"/>
      <c r="AM500" s="459"/>
      <c r="AN500" s="459"/>
      <c r="AO500" s="459"/>
      <c r="AP500" s="459"/>
      <c r="AQ500" s="459"/>
      <c r="AR500" s="459"/>
      <c r="AS500" s="459"/>
      <c r="AT500" s="459"/>
      <c r="AU500" s="459"/>
      <c r="AV500" s="459"/>
      <c r="AW500" s="459"/>
      <c r="AX500" s="459"/>
      <c r="AY500" s="459"/>
      <c r="AZ500" s="459"/>
      <c r="BA500" s="459"/>
      <c r="BB500" s="459"/>
      <c r="BC500" s="459"/>
      <c r="BD500" s="459"/>
      <c r="BE500" s="459"/>
      <c r="BF500" s="459"/>
      <c r="BG500" s="459"/>
      <c r="BH500" s="459"/>
      <c r="BI500" s="459"/>
      <c r="BJ500" s="459"/>
      <c r="BK500" s="459"/>
      <c r="BL500" s="459"/>
      <c r="BM500" s="459"/>
      <c r="BN500" s="460"/>
      <c r="BO500" s="197" t="s">
        <v>14</v>
      </c>
      <c r="BP500" s="198"/>
      <c r="BQ500" s="198"/>
      <c r="BR500" s="198"/>
      <c r="BS500" s="198"/>
      <c r="BT500" s="198"/>
      <c r="BU500" s="198"/>
      <c r="BV500" s="198"/>
      <c r="BW500" s="198"/>
      <c r="BX500" s="198"/>
      <c r="BY500" s="198"/>
      <c r="BZ500" s="198"/>
      <c r="CA500" s="197" t="s">
        <v>14</v>
      </c>
      <c r="CB500" s="198"/>
      <c r="CC500" s="198"/>
      <c r="CD500" s="198"/>
      <c r="CE500" s="198"/>
      <c r="CF500" s="198"/>
      <c r="CG500" s="198"/>
      <c r="CH500" s="198"/>
      <c r="CI500" s="198"/>
      <c r="CJ500" s="198"/>
      <c r="CK500" s="198"/>
      <c r="CL500" s="201"/>
      <c r="CM500" s="197" t="s">
        <v>14</v>
      </c>
      <c r="CN500" s="198"/>
      <c r="CO500" s="198"/>
      <c r="CP500" s="198"/>
      <c r="CQ500" s="198"/>
      <c r="CR500" s="198"/>
      <c r="CS500" s="198"/>
      <c r="CT500" s="198"/>
      <c r="CU500" s="198"/>
      <c r="CV500" s="198"/>
      <c r="CW500" s="198"/>
      <c r="CX500" s="198"/>
      <c r="CY500" s="197" t="s">
        <v>14</v>
      </c>
      <c r="CZ500" s="198"/>
      <c r="DA500" s="198"/>
      <c r="DB500" s="198"/>
      <c r="DC500" s="198"/>
      <c r="DD500" s="198"/>
      <c r="DE500" s="198"/>
      <c r="DF500" s="198"/>
      <c r="DG500" s="198"/>
      <c r="DH500" s="198"/>
      <c r="DI500" s="198"/>
      <c r="DJ500" s="201"/>
    </row>
    <row r="501" spans="14:114" ht="14.25" customHeight="1" thickBot="1" x14ac:dyDescent="0.25">
      <c r="N501" s="461"/>
      <c r="O501" s="462"/>
      <c r="P501" s="462"/>
      <c r="Q501" s="462"/>
      <c r="R501" s="462"/>
      <c r="S501" s="462"/>
      <c r="T501" s="462"/>
      <c r="U501" s="462"/>
      <c r="V501" s="462"/>
      <c r="W501" s="462"/>
      <c r="X501" s="462"/>
      <c r="Y501" s="462"/>
      <c r="Z501" s="462"/>
      <c r="AA501" s="462"/>
      <c r="AB501" s="462"/>
      <c r="AC501" s="462"/>
      <c r="AD501" s="462"/>
      <c r="AE501" s="462"/>
      <c r="AF501" s="462"/>
      <c r="AG501" s="462"/>
      <c r="AH501" s="462"/>
      <c r="AI501" s="462"/>
      <c r="AJ501" s="462"/>
      <c r="AK501" s="462"/>
      <c r="AL501" s="462"/>
      <c r="AM501" s="462"/>
      <c r="AN501" s="462"/>
      <c r="AO501" s="462"/>
      <c r="AP501" s="462"/>
      <c r="AQ501" s="462"/>
      <c r="AR501" s="462"/>
      <c r="AS501" s="462"/>
      <c r="AT501" s="462"/>
      <c r="AU501" s="462"/>
      <c r="AV501" s="462"/>
      <c r="AW501" s="462"/>
      <c r="AX501" s="462"/>
      <c r="AY501" s="462"/>
      <c r="AZ501" s="462"/>
      <c r="BA501" s="462"/>
      <c r="BB501" s="462"/>
      <c r="BC501" s="462"/>
      <c r="BD501" s="462"/>
      <c r="BE501" s="462"/>
      <c r="BF501" s="462"/>
      <c r="BG501" s="462"/>
      <c r="BH501" s="462"/>
      <c r="BI501" s="462"/>
      <c r="BJ501" s="462"/>
      <c r="BK501" s="462"/>
      <c r="BL501" s="462"/>
      <c r="BM501" s="462"/>
      <c r="BN501" s="463"/>
      <c r="BO501" s="199"/>
      <c r="BP501" s="200"/>
      <c r="BQ501" s="200"/>
      <c r="BR501" s="200"/>
      <c r="BS501" s="200"/>
      <c r="BT501" s="200"/>
      <c r="BU501" s="200"/>
      <c r="BV501" s="200"/>
      <c r="BW501" s="200"/>
      <c r="BX501" s="200"/>
      <c r="BY501" s="200"/>
      <c r="BZ501" s="200"/>
      <c r="CA501" s="199"/>
      <c r="CB501" s="200"/>
      <c r="CC501" s="200"/>
      <c r="CD501" s="200"/>
      <c r="CE501" s="200"/>
      <c r="CF501" s="200"/>
      <c r="CG501" s="200"/>
      <c r="CH501" s="200"/>
      <c r="CI501" s="200"/>
      <c r="CJ501" s="200"/>
      <c r="CK501" s="200"/>
      <c r="CL501" s="202"/>
      <c r="CM501" s="199"/>
      <c r="CN501" s="200"/>
      <c r="CO501" s="200"/>
      <c r="CP501" s="200"/>
      <c r="CQ501" s="200"/>
      <c r="CR501" s="200"/>
      <c r="CS501" s="200"/>
      <c r="CT501" s="200"/>
      <c r="CU501" s="200"/>
      <c r="CV501" s="200"/>
      <c r="CW501" s="200"/>
      <c r="CX501" s="200"/>
      <c r="CY501" s="199"/>
      <c r="CZ501" s="200"/>
      <c r="DA501" s="200"/>
      <c r="DB501" s="200"/>
      <c r="DC501" s="200"/>
      <c r="DD501" s="200"/>
      <c r="DE501" s="200"/>
      <c r="DF501" s="200"/>
      <c r="DG501" s="200"/>
      <c r="DH501" s="200"/>
      <c r="DI501" s="200"/>
      <c r="DJ501" s="202"/>
    </row>
    <row r="502" spans="14:114" ht="14.25" customHeight="1" x14ac:dyDescent="0.2">
      <c r="N502" s="464">
        <f>$N$220</f>
        <v>0</v>
      </c>
      <c r="O502" s="465"/>
      <c r="P502" s="396" t="s">
        <v>0</v>
      </c>
      <c r="Q502" s="468" t="str">
        <f>$Q$220</f>
        <v>Criada Ficha Técnica</v>
      </c>
      <c r="R502" s="468"/>
      <c r="S502" s="468"/>
      <c r="T502" s="468"/>
      <c r="U502" s="468"/>
      <c r="V502" s="468"/>
      <c r="W502" s="468"/>
      <c r="X502" s="468"/>
      <c r="Y502" s="468"/>
      <c r="Z502" s="468"/>
      <c r="AA502" s="468"/>
      <c r="AB502" s="468"/>
      <c r="AC502" s="468"/>
      <c r="AD502" s="468"/>
      <c r="AE502" s="468"/>
      <c r="AF502" s="468"/>
      <c r="AG502" s="468"/>
      <c r="AH502" s="468"/>
      <c r="AI502" s="468"/>
      <c r="AJ502" s="468"/>
      <c r="AK502" s="468"/>
      <c r="AL502" s="468"/>
      <c r="AM502" s="468"/>
      <c r="AN502" s="468"/>
      <c r="AO502" s="468"/>
      <c r="AP502" s="468"/>
      <c r="AQ502" s="468"/>
      <c r="AR502" s="468"/>
      <c r="AS502" s="468"/>
      <c r="AT502" s="468"/>
      <c r="AU502" s="468"/>
      <c r="AV502" s="468"/>
      <c r="AW502" s="468"/>
      <c r="AX502" s="468"/>
      <c r="AY502" s="468"/>
      <c r="AZ502" s="468"/>
      <c r="BA502" s="468"/>
      <c r="BB502" s="468"/>
      <c r="BC502" s="468"/>
      <c r="BD502" s="468"/>
      <c r="BE502" s="468"/>
      <c r="BF502" s="468"/>
      <c r="BG502" s="468"/>
      <c r="BH502" s="469"/>
      <c r="BI502" s="386" t="s">
        <v>15</v>
      </c>
      <c r="BJ502" s="387"/>
      <c r="BK502" s="387"/>
      <c r="BL502" s="387"/>
      <c r="BM502" s="387"/>
      <c r="BN502" s="388"/>
      <c r="BO502" s="589" t="str">
        <f>$BO$220</f>
        <v>(Nome)</v>
      </c>
      <c r="BP502" s="590"/>
      <c r="BQ502" s="590"/>
      <c r="BR502" s="590"/>
      <c r="BS502" s="590"/>
      <c r="BT502" s="590"/>
      <c r="BU502" s="590"/>
      <c r="BV502" s="590"/>
      <c r="BW502" s="590"/>
      <c r="BX502" s="590"/>
      <c r="BY502" s="590"/>
      <c r="BZ502" s="590"/>
      <c r="CA502" s="589" t="str">
        <f>$CA$220</f>
        <v>(Nome)</v>
      </c>
      <c r="CB502" s="590"/>
      <c r="CC502" s="590"/>
      <c r="CD502" s="590"/>
      <c r="CE502" s="590"/>
      <c r="CF502" s="590"/>
      <c r="CG502" s="590"/>
      <c r="CH502" s="590"/>
      <c r="CI502" s="590"/>
      <c r="CJ502" s="590"/>
      <c r="CK502" s="590"/>
      <c r="CL502" s="590"/>
      <c r="CM502" s="589" t="str">
        <f>$CM$220</f>
        <v>(Nome)</v>
      </c>
      <c r="CN502" s="590"/>
      <c r="CO502" s="590"/>
      <c r="CP502" s="590"/>
      <c r="CQ502" s="590"/>
      <c r="CR502" s="590"/>
      <c r="CS502" s="590"/>
      <c r="CT502" s="590"/>
      <c r="CU502" s="590"/>
      <c r="CV502" s="590"/>
      <c r="CW502" s="590"/>
      <c r="CX502" s="590"/>
      <c r="CY502" s="589" t="str">
        <f>$CY$220</f>
        <v>(Nome)</v>
      </c>
      <c r="CZ502" s="590"/>
      <c r="DA502" s="590"/>
      <c r="DB502" s="590"/>
      <c r="DC502" s="590"/>
      <c r="DD502" s="590"/>
      <c r="DE502" s="590"/>
      <c r="DF502" s="590"/>
      <c r="DG502" s="590"/>
      <c r="DH502" s="590"/>
      <c r="DI502" s="590"/>
      <c r="DJ502" s="593"/>
    </row>
    <row r="503" spans="14:114" ht="14.25" customHeight="1" x14ac:dyDescent="0.2">
      <c r="N503" s="466"/>
      <c r="O503" s="467"/>
      <c r="P503" s="397"/>
      <c r="Q503" s="470"/>
      <c r="R503" s="470"/>
      <c r="S503" s="470"/>
      <c r="T503" s="470"/>
      <c r="U503" s="470"/>
      <c r="V503" s="470"/>
      <c r="W503" s="470"/>
      <c r="X503" s="470"/>
      <c r="Y503" s="470"/>
      <c r="Z503" s="470"/>
      <c r="AA503" s="470"/>
      <c r="AB503" s="470"/>
      <c r="AC503" s="470"/>
      <c r="AD503" s="470"/>
      <c r="AE503" s="470"/>
      <c r="AF503" s="470"/>
      <c r="AG503" s="470"/>
      <c r="AH503" s="470"/>
      <c r="AI503" s="470"/>
      <c r="AJ503" s="470"/>
      <c r="AK503" s="470"/>
      <c r="AL503" s="470"/>
      <c r="AM503" s="470"/>
      <c r="AN503" s="470"/>
      <c r="AO503" s="470"/>
      <c r="AP503" s="470"/>
      <c r="AQ503" s="470"/>
      <c r="AR503" s="470"/>
      <c r="AS503" s="470"/>
      <c r="AT503" s="470"/>
      <c r="AU503" s="470"/>
      <c r="AV503" s="470"/>
      <c r="AW503" s="470"/>
      <c r="AX503" s="470"/>
      <c r="AY503" s="470"/>
      <c r="AZ503" s="470"/>
      <c r="BA503" s="470"/>
      <c r="BB503" s="470"/>
      <c r="BC503" s="470"/>
      <c r="BD503" s="470"/>
      <c r="BE503" s="470"/>
      <c r="BF503" s="470"/>
      <c r="BG503" s="470"/>
      <c r="BH503" s="471"/>
      <c r="BI503" s="389"/>
      <c r="BJ503" s="390"/>
      <c r="BK503" s="390"/>
      <c r="BL503" s="390"/>
      <c r="BM503" s="390"/>
      <c r="BN503" s="391"/>
      <c r="BO503" s="591"/>
      <c r="BP503" s="592"/>
      <c r="BQ503" s="592"/>
      <c r="BR503" s="592"/>
      <c r="BS503" s="592"/>
      <c r="BT503" s="592"/>
      <c r="BU503" s="592"/>
      <c r="BV503" s="592"/>
      <c r="BW503" s="592"/>
      <c r="BX503" s="592"/>
      <c r="BY503" s="592"/>
      <c r="BZ503" s="592"/>
      <c r="CA503" s="591"/>
      <c r="CB503" s="592"/>
      <c r="CC503" s="592"/>
      <c r="CD503" s="592"/>
      <c r="CE503" s="592"/>
      <c r="CF503" s="592"/>
      <c r="CG503" s="592"/>
      <c r="CH503" s="592"/>
      <c r="CI503" s="592"/>
      <c r="CJ503" s="592"/>
      <c r="CK503" s="592"/>
      <c r="CL503" s="592"/>
      <c r="CM503" s="591"/>
      <c r="CN503" s="592"/>
      <c r="CO503" s="592"/>
      <c r="CP503" s="592"/>
      <c r="CQ503" s="592"/>
      <c r="CR503" s="592"/>
      <c r="CS503" s="592"/>
      <c r="CT503" s="592"/>
      <c r="CU503" s="592"/>
      <c r="CV503" s="592"/>
      <c r="CW503" s="592"/>
      <c r="CX503" s="592"/>
      <c r="CY503" s="591"/>
      <c r="CZ503" s="592"/>
      <c r="DA503" s="592"/>
      <c r="DB503" s="592"/>
      <c r="DC503" s="592"/>
      <c r="DD503" s="592"/>
      <c r="DE503" s="592"/>
      <c r="DF503" s="592"/>
      <c r="DG503" s="592"/>
      <c r="DH503" s="592"/>
      <c r="DI503" s="592"/>
      <c r="DJ503" s="594"/>
    </row>
    <row r="504" spans="14:114" ht="14.25" customHeight="1" x14ac:dyDescent="0.2">
      <c r="N504" s="34"/>
      <c r="O504" s="16"/>
      <c r="P504" s="16"/>
      <c r="Q504" s="470"/>
      <c r="R504" s="470"/>
      <c r="S504" s="470"/>
      <c r="T504" s="470"/>
      <c r="U504" s="470"/>
      <c r="V504" s="470"/>
      <c r="W504" s="470"/>
      <c r="X504" s="470"/>
      <c r="Y504" s="470"/>
      <c r="Z504" s="470"/>
      <c r="AA504" s="470"/>
      <c r="AB504" s="470"/>
      <c r="AC504" s="470"/>
      <c r="AD504" s="470"/>
      <c r="AE504" s="470"/>
      <c r="AF504" s="470"/>
      <c r="AG504" s="470"/>
      <c r="AH504" s="470"/>
      <c r="AI504" s="470"/>
      <c r="AJ504" s="470"/>
      <c r="AK504" s="470"/>
      <c r="AL504" s="470"/>
      <c r="AM504" s="470"/>
      <c r="AN504" s="470"/>
      <c r="AO504" s="470"/>
      <c r="AP504" s="470"/>
      <c r="AQ504" s="470"/>
      <c r="AR504" s="470"/>
      <c r="AS504" s="470"/>
      <c r="AT504" s="470"/>
      <c r="AU504" s="470"/>
      <c r="AV504" s="470"/>
      <c r="AW504" s="470"/>
      <c r="AX504" s="470"/>
      <c r="AY504" s="470"/>
      <c r="AZ504" s="470"/>
      <c r="BA504" s="470"/>
      <c r="BB504" s="470"/>
      <c r="BC504" s="470"/>
      <c r="BD504" s="470"/>
      <c r="BE504" s="470"/>
      <c r="BF504" s="470"/>
      <c r="BG504" s="470"/>
      <c r="BH504" s="471"/>
      <c r="BI504" s="452" t="str">
        <f>$BI$222</f>
        <v>XX/XX/XX</v>
      </c>
      <c r="BJ504" s="470"/>
      <c r="BK504" s="470"/>
      <c r="BL504" s="470"/>
      <c r="BM504" s="470"/>
      <c r="BN504" s="471"/>
      <c r="BO504" s="583" t="str">
        <f>$BO$222</f>
        <v>Área</v>
      </c>
      <c r="BP504" s="584"/>
      <c r="BQ504" s="584"/>
      <c r="BR504" s="584"/>
      <c r="BS504" s="584"/>
      <c r="BT504" s="584"/>
      <c r="BU504" s="584"/>
      <c r="BV504" s="584"/>
      <c r="BW504" s="584"/>
      <c r="BX504" s="584"/>
      <c r="BY504" s="584"/>
      <c r="BZ504" s="584"/>
      <c r="CA504" s="583" t="str">
        <f>$CA$222</f>
        <v>Área</v>
      </c>
      <c r="CB504" s="584"/>
      <c r="CC504" s="584"/>
      <c r="CD504" s="584"/>
      <c r="CE504" s="584"/>
      <c r="CF504" s="584"/>
      <c r="CG504" s="584"/>
      <c r="CH504" s="584"/>
      <c r="CI504" s="584"/>
      <c r="CJ504" s="584"/>
      <c r="CK504" s="584"/>
      <c r="CL504" s="584"/>
      <c r="CM504" s="583" t="str">
        <f>$CM$222</f>
        <v>Área</v>
      </c>
      <c r="CN504" s="584"/>
      <c r="CO504" s="584"/>
      <c r="CP504" s="584"/>
      <c r="CQ504" s="584"/>
      <c r="CR504" s="584"/>
      <c r="CS504" s="584"/>
      <c r="CT504" s="584"/>
      <c r="CU504" s="584"/>
      <c r="CV504" s="584"/>
      <c r="CW504" s="584"/>
      <c r="CX504" s="584"/>
      <c r="CY504" s="583" t="str">
        <f>$CY$222</f>
        <v>Área</v>
      </c>
      <c r="CZ504" s="584"/>
      <c r="DA504" s="584"/>
      <c r="DB504" s="584"/>
      <c r="DC504" s="584"/>
      <c r="DD504" s="584"/>
      <c r="DE504" s="584"/>
      <c r="DF504" s="584"/>
      <c r="DG504" s="584"/>
      <c r="DH504" s="584"/>
      <c r="DI504" s="584"/>
      <c r="DJ504" s="587"/>
    </row>
    <row r="505" spans="14:114" ht="14.25" customHeight="1" thickBot="1" x14ac:dyDescent="0.25">
      <c r="N505" s="34"/>
      <c r="O505" s="16"/>
      <c r="P505" s="16"/>
      <c r="Q505" s="470"/>
      <c r="R505" s="470"/>
      <c r="S505" s="470"/>
      <c r="T505" s="470"/>
      <c r="U505" s="470"/>
      <c r="V505" s="470"/>
      <c r="W505" s="470"/>
      <c r="X505" s="470"/>
      <c r="Y505" s="470"/>
      <c r="Z505" s="470"/>
      <c r="AA505" s="470"/>
      <c r="AB505" s="470"/>
      <c r="AC505" s="470"/>
      <c r="AD505" s="470"/>
      <c r="AE505" s="470"/>
      <c r="AF505" s="470"/>
      <c r="AG505" s="470"/>
      <c r="AH505" s="470"/>
      <c r="AI505" s="470"/>
      <c r="AJ505" s="470"/>
      <c r="AK505" s="470"/>
      <c r="AL505" s="470"/>
      <c r="AM505" s="470"/>
      <c r="AN505" s="470"/>
      <c r="AO505" s="470"/>
      <c r="AP505" s="470"/>
      <c r="AQ505" s="470"/>
      <c r="AR505" s="470"/>
      <c r="AS505" s="470"/>
      <c r="AT505" s="470"/>
      <c r="AU505" s="470"/>
      <c r="AV505" s="470"/>
      <c r="AW505" s="470"/>
      <c r="AX505" s="470"/>
      <c r="AY505" s="470"/>
      <c r="AZ505" s="470"/>
      <c r="BA505" s="470"/>
      <c r="BB505" s="470"/>
      <c r="BC505" s="470"/>
      <c r="BD505" s="470"/>
      <c r="BE505" s="470"/>
      <c r="BF505" s="470"/>
      <c r="BG505" s="470"/>
      <c r="BH505" s="471"/>
      <c r="BI505" s="472"/>
      <c r="BJ505" s="473"/>
      <c r="BK505" s="473"/>
      <c r="BL505" s="473"/>
      <c r="BM505" s="473"/>
      <c r="BN505" s="474"/>
      <c r="BO505" s="585"/>
      <c r="BP505" s="586"/>
      <c r="BQ505" s="586"/>
      <c r="BR505" s="586"/>
      <c r="BS505" s="586"/>
      <c r="BT505" s="586"/>
      <c r="BU505" s="586"/>
      <c r="BV505" s="586"/>
      <c r="BW505" s="586"/>
      <c r="BX505" s="586"/>
      <c r="BY505" s="586"/>
      <c r="BZ505" s="586"/>
      <c r="CA505" s="585"/>
      <c r="CB505" s="586"/>
      <c r="CC505" s="586"/>
      <c r="CD505" s="586"/>
      <c r="CE505" s="586"/>
      <c r="CF505" s="586"/>
      <c r="CG505" s="586"/>
      <c r="CH505" s="586"/>
      <c r="CI505" s="586"/>
      <c r="CJ505" s="586"/>
      <c r="CK505" s="586"/>
      <c r="CL505" s="586"/>
      <c r="CM505" s="585"/>
      <c r="CN505" s="586"/>
      <c r="CO505" s="586"/>
      <c r="CP505" s="586"/>
      <c r="CQ505" s="586"/>
      <c r="CR505" s="586"/>
      <c r="CS505" s="586"/>
      <c r="CT505" s="586"/>
      <c r="CU505" s="586"/>
      <c r="CV505" s="586"/>
      <c r="CW505" s="586"/>
      <c r="CX505" s="586"/>
      <c r="CY505" s="585"/>
      <c r="CZ505" s="586"/>
      <c r="DA505" s="586"/>
      <c r="DB505" s="586"/>
      <c r="DC505" s="586"/>
      <c r="DD505" s="586"/>
      <c r="DE505" s="586"/>
      <c r="DF505" s="586"/>
      <c r="DG505" s="586"/>
      <c r="DH505" s="586"/>
      <c r="DI505" s="586"/>
      <c r="DJ505" s="588"/>
    </row>
    <row r="506" spans="14:114" ht="14.25" customHeight="1" thickBot="1" x14ac:dyDescent="0.25">
      <c r="N506" s="46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23"/>
      <c r="BD506" s="23"/>
      <c r="BE506" s="23"/>
      <c r="BF506" s="23"/>
      <c r="BG506" s="23"/>
      <c r="BH506" s="23"/>
      <c r="BI506" s="12"/>
      <c r="BJ506" s="12"/>
      <c r="BK506" s="12"/>
      <c r="BL506" s="12"/>
      <c r="BM506" s="12"/>
      <c r="BN506" s="13"/>
      <c r="BO506" s="22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14"/>
      <c r="CC506" s="14"/>
      <c r="CD506" s="14"/>
      <c r="CE506" s="14"/>
      <c r="CF506" s="14"/>
      <c r="CG506" s="14"/>
      <c r="CH506" s="14"/>
      <c r="CI506" s="14"/>
      <c r="CJ506" s="14"/>
      <c r="CK506" s="14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CV506" s="14"/>
      <c r="CW506" s="14"/>
      <c r="CX506" s="14"/>
      <c r="CY506" s="14"/>
      <c r="CZ506" s="14"/>
      <c r="DA506" s="14"/>
      <c r="DB506" s="14"/>
      <c r="DC506" s="14"/>
      <c r="DD506" s="14"/>
      <c r="DE506" s="14"/>
      <c r="DF506" s="14"/>
      <c r="DG506" s="14"/>
      <c r="DH506" s="14"/>
      <c r="DI506" s="14"/>
      <c r="DJ506" s="15"/>
    </row>
    <row r="507" spans="14:114" ht="14.25" customHeight="1" x14ac:dyDescent="0.2">
      <c r="N507" s="444">
        <f>LARGE($N$232:$O$291,1)</f>
        <v>1</v>
      </c>
      <c r="O507" s="445"/>
      <c r="P507" s="396" t="s">
        <v>0</v>
      </c>
      <c r="Q507" s="448">
        <f>VLOOKUP($N$225,$N$232:$DJ$291,4,0)</f>
        <v>0</v>
      </c>
      <c r="R507" s="448"/>
      <c r="S507" s="448"/>
      <c r="T507" s="448"/>
      <c r="U507" s="448"/>
      <c r="V507" s="448"/>
      <c r="W507" s="448"/>
      <c r="X507" s="448"/>
      <c r="Y507" s="448"/>
      <c r="Z507" s="448"/>
      <c r="AA507" s="448"/>
      <c r="AB507" s="448"/>
      <c r="AC507" s="448"/>
      <c r="AD507" s="448"/>
      <c r="AE507" s="448"/>
      <c r="AF507" s="448"/>
      <c r="AG507" s="448"/>
      <c r="AH507" s="448"/>
      <c r="AI507" s="448"/>
      <c r="AJ507" s="448"/>
      <c r="AK507" s="448"/>
      <c r="AL507" s="448"/>
      <c r="AM507" s="448"/>
      <c r="AN507" s="448"/>
      <c r="AO507" s="448"/>
      <c r="AP507" s="448"/>
      <c r="AQ507" s="448"/>
      <c r="AR507" s="448"/>
      <c r="AS507" s="448"/>
      <c r="AT507" s="448"/>
      <c r="AU507" s="448"/>
      <c r="AV507" s="448"/>
      <c r="AW507" s="448"/>
      <c r="AX507" s="448"/>
      <c r="AY507" s="448"/>
      <c r="AZ507" s="448"/>
      <c r="BA507" s="448"/>
      <c r="BB507" s="448"/>
      <c r="BC507" s="448"/>
      <c r="BD507" s="448"/>
      <c r="BE507" s="448"/>
      <c r="BF507" s="448"/>
      <c r="BG507" s="448"/>
      <c r="BH507" s="449"/>
      <c r="BI507" s="386" t="s">
        <v>15</v>
      </c>
      <c r="BJ507" s="387"/>
      <c r="BK507" s="387"/>
      <c r="BL507" s="387"/>
      <c r="BM507" s="387"/>
      <c r="BN507" s="388"/>
      <c r="BO507" s="171" t="str">
        <f>INDEX($N$232:$DJ$291,MATCH($N$225,$N$232:$N$291,0),54)</f>
        <v>(Nome)</v>
      </c>
      <c r="BP507" s="172"/>
      <c r="BQ507" s="172"/>
      <c r="BR507" s="172"/>
      <c r="BS507" s="172"/>
      <c r="BT507" s="172"/>
      <c r="BU507" s="172"/>
      <c r="BV507" s="172"/>
      <c r="BW507" s="172"/>
      <c r="BX507" s="172"/>
      <c r="BY507" s="172"/>
      <c r="BZ507" s="172"/>
      <c r="CA507" s="171" t="str">
        <f>INDEX($N$232:$DJ$291,MATCH($N$225,$N$232:$N$291,0),66)</f>
        <v>(Nome)</v>
      </c>
      <c r="CB507" s="172"/>
      <c r="CC507" s="172"/>
      <c r="CD507" s="172"/>
      <c r="CE507" s="172"/>
      <c r="CF507" s="172"/>
      <c r="CG507" s="172"/>
      <c r="CH507" s="172"/>
      <c r="CI507" s="172"/>
      <c r="CJ507" s="172"/>
      <c r="CK507" s="172"/>
      <c r="CL507" s="172"/>
      <c r="CM507" s="171" t="str">
        <f>INDEX($N$232:$DJ$291,MATCH($N$225,$N$232:$N$291,0),78)</f>
        <v>(Nome)</v>
      </c>
      <c r="CN507" s="172"/>
      <c r="CO507" s="172"/>
      <c r="CP507" s="172"/>
      <c r="CQ507" s="172"/>
      <c r="CR507" s="172"/>
      <c r="CS507" s="172"/>
      <c r="CT507" s="172"/>
      <c r="CU507" s="172"/>
      <c r="CV507" s="172"/>
      <c r="CW507" s="172"/>
      <c r="CX507" s="172"/>
      <c r="CY507" s="171" t="str">
        <f>INDEX($N$232:$DJ$291,MATCH($N$225,$N$232:$N$291,0),90)</f>
        <v>(Nome)</v>
      </c>
      <c r="CZ507" s="172"/>
      <c r="DA507" s="172"/>
      <c r="DB507" s="172"/>
      <c r="DC507" s="172"/>
      <c r="DD507" s="172"/>
      <c r="DE507" s="172"/>
      <c r="DF507" s="172"/>
      <c r="DG507" s="172"/>
      <c r="DH507" s="172"/>
      <c r="DI507" s="172"/>
      <c r="DJ507" s="173"/>
    </row>
    <row r="508" spans="14:114" ht="14.25" customHeight="1" x14ac:dyDescent="0.2">
      <c r="N508" s="446"/>
      <c r="O508" s="447"/>
      <c r="P508" s="397"/>
      <c r="Q508" s="448"/>
      <c r="R508" s="448"/>
      <c r="S508" s="448"/>
      <c r="T508" s="448"/>
      <c r="U508" s="448"/>
      <c r="V508" s="448"/>
      <c r="W508" s="448"/>
      <c r="X508" s="448"/>
      <c r="Y508" s="448"/>
      <c r="Z508" s="448"/>
      <c r="AA508" s="448"/>
      <c r="AB508" s="448"/>
      <c r="AC508" s="448"/>
      <c r="AD508" s="448"/>
      <c r="AE508" s="448"/>
      <c r="AF508" s="448"/>
      <c r="AG508" s="448"/>
      <c r="AH508" s="448"/>
      <c r="AI508" s="448"/>
      <c r="AJ508" s="448"/>
      <c r="AK508" s="448"/>
      <c r="AL508" s="448"/>
      <c r="AM508" s="448"/>
      <c r="AN508" s="448"/>
      <c r="AO508" s="448"/>
      <c r="AP508" s="448"/>
      <c r="AQ508" s="448"/>
      <c r="AR508" s="448"/>
      <c r="AS508" s="448"/>
      <c r="AT508" s="448"/>
      <c r="AU508" s="448"/>
      <c r="AV508" s="448"/>
      <c r="AW508" s="448"/>
      <c r="AX508" s="448"/>
      <c r="AY508" s="448"/>
      <c r="AZ508" s="448"/>
      <c r="BA508" s="448"/>
      <c r="BB508" s="448"/>
      <c r="BC508" s="448"/>
      <c r="BD508" s="448"/>
      <c r="BE508" s="448"/>
      <c r="BF508" s="448"/>
      <c r="BG508" s="448"/>
      <c r="BH508" s="449"/>
      <c r="BI508" s="389"/>
      <c r="BJ508" s="390"/>
      <c r="BK508" s="390"/>
      <c r="BL508" s="390"/>
      <c r="BM508" s="390"/>
      <c r="BN508" s="391"/>
      <c r="BO508" s="174"/>
      <c r="BP508" s="175"/>
      <c r="BQ508" s="175"/>
      <c r="BR508" s="175"/>
      <c r="BS508" s="175"/>
      <c r="BT508" s="175"/>
      <c r="BU508" s="175"/>
      <c r="BV508" s="175"/>
      <c r="BW508" s="175"/>
      <c r="BX508" s="175"/>
      <c r="BY508" s="175"/>
      <c r="BZ508" s="175"/>
      <c r="CA508" s="174"/>
      <c r="CB508" s="175"/>
      <c r="CC508" s="175"/>
      <c r="CD508" s="175"/>
      <c r="CE508" s="175"/>
      <c r="CF508" s="175"/>
      <c r="CG508" s="175"/>
      <c r="CH508" s="175"/>
      <c r="CI508" s="175"/>
      <c r="CJ508" s="175"/>
      <c r="CK508" s="175"/>
      <c r="CL508" s="175"/>
      <c r="CM508" s="174"/>
      <c r="CN508" s="175"/>
      <c r="CO508" s="175"/>
      <c r="CP508" s="175"/>
      <c r="CQ508" s="175"/>
      <c r="CR508" s="175"/>
      <c r="CS508" s="175"/>
      <c r="CT508" s="175"/>
      <c r="CU508" s="175"/>
      <c r="CV508" s="175"/>
      <c r="CW508" s="175"/>
      <c r="CX508" s="175"/>
      <c r="CY508" s="174"/>
      <c r="CZ508" s="175"/>
      <c r="DA508" s="175"/>
      <c r="DB508" s="175"/>
      <c r="DC508" s="175"/>
      <c r="DD508" s="175"/>
      <c r="DE508" s="175"/>
      <c r="DF508" s="175"/>
      <c r="DG508" s="175"/>
      <c r="DH508" s="175"/>
      <c r="DI508" s="175"/>
      <c r="DJ508" s="176"/>
    </row>
    <row r="509" spans="14:114" ht="14.25" customHeight="1" x14ac:dyDescent="0.2">
      <c r="N509" s="34"/>
      <c r="O509" s="16"/>
      <c r="P509" s="16"/>
      <c r="Q509" s="448"/>
      <c r="R509" s="448"/>
      <c r="S509" s="448"/>
      <c r="T509" s="448"/>
      <c r="U509" s="448"/>
      <c r="V509" s="448"/>
      <c r="W509" s="448"/>
      <c r="X509" s="448"/>
      <c r="Y509" s="448"/>
      <c r="Z509" s="448"/>
      <c r="AA509" s="448"/>
      <c r="AB509" s="448"/>
      <c r="AC509" s="448"/>
      <c r="AD509" s="448"/>
      <c r="AE509" s="448"/>
      <c r="AF509" s="448"/>
      <c r="AG509" s="448"/>
      <c r="AH509" s="448"/>
      <c r="AI509" s="448"/>
      <c r="AJ509" s="448"/>
      <c r="AK509" s="448"/>
      <c r="AL509" s="448"/>
      <c r="AM509" s="448"/>
      <c r="AN509" s="448"/>
      <c r="AO509" s="448"/>
      <c r="AP509" s="448"/>
      <c r="AQ509" s="448"/>
      <c r="AR509" s="448"/>
      <c r="AS509" s="448"/>
      <c r="AT509" s="448"/>
      <c r="AU509" s="448"/>
      <c r="AV509" s="448"/>
      <c r="AW509" s="448"/>
      <c r="AX509" s="448"/>
      <c r="AY509" s="448"/>
      <c r="AZ509" s="448"/>
      <c r="BA509" s="448"/>
      <c r="BB509" s="448"/>
      <c r="BC509" s="448"/>
      <c r="BD509" s="448"/>
      <c r="BE509" s="448"/>
      <c r="BF509" s="448"/>
      <c r="BG509" s="448"/>
      <c r="BH509" s="449"/>
      <c r="BI509" s="452" t="str">
        <f>INDEX($N$232:$DJ$291,MATCH($N$225,$N$232:$N$291,0)+2,48)</f>
        <v>XX/XX/XX</v>
      </c>
      <c r="BJ509" s="453"/>
      <c r="BK509" s="453"/>
      <c r="BL509" s="453"/>
      <c r="BM509" s="453"/>
      <c r="BN509" s="454"/>
      <c r="BO509" s="583" t="str">
        <f>INDEX($N$232:$DJ$291,MATCH($N$225,$N$232:$N$291,0)+2,54)</f>
        <v>Área</v>
      </c>
      <c r="BP509" s="584"/>
      <c r="BQ509" s="584"/>
      <c r="BR509" s="584"/>
      <c r="BS509" s="584"/>
      <c r="BT509" s="584"/>
      <c r="BU509" s="584"/>
      <c r="BV509" s="584"/>
      <c r="BW509" s="584"/>
      <c r="BX509" s="584"/>
      <c r="BY509" s="584"/>
      <c r="BZ509" s="584"/>
      <c r="CA509" s="583" t="str">
        <f>INDEX($N$232:$DJ$291,MATCH($N$225,$N$232:$N$291,0)+2,66)</f>
        <v>Área</v>
      </c>
      <c r="CB509" s="584"/>
      <c r="CC509" s="584"/>
      <c r="CD509" s="584"/>
      <c r="CE509" s="584"/>
      <c r="CF509" s="584"/>
      <c r="CG509" s="584"/>
      <c r="CH509" s="584"/>
      <c r="CI509" s="584"/>
      <c r="CJ509" s="584"/>
      <c r="CK509" s="584"/>
      <c r="CL509" s="584"/>
      <c r="CM509" s="583" t="str">
        <f>INDEX($N$232:$DJ$291,MATCH($N$225,$N$232:$N$291,0)+2,78)</f>
        <v>Área</v>
      </c>
      <c r="CN509" s="584"/>
      <c r="CO509" s="584"/>
      <c r="CP509" s="584"/>
      <c r="CQ509" s="584"/>
      <c r="CR509" s="584"/>
      <c r="CS509" s="584"/>
      <c r="CT509" s="584"/>
      <c r="CU509" s="584"/>
      <c r="CV509" s="584"/>
      <c r="CW509" s="584"/>
      <c r="CX509" s="584"/>
      <c r="CY509" s="583" t="str">
        <f>INDEX($N$232:$DJ$291,MATCH($N$225,$N$232:$N$291,0)+2,90)</f>
        <v>Área</v>
      </c>
      <c r="CZ509" s="584"/>
      <c r="DA509" s="584"/>
      <c r="DB509" s="584"/>
      <c r="DC509" s="584"/>
      <c r="DD509" s="584"/>
      <c r="DE509" s="584"/>
      <c r="DF509" s="584"/>
      <c r="DG509" s="584"/>
      <c r="DH509" s="584"/>
      <c r="DI509" s="584"/>
      <c r="DJ509" s="587"/>
    </row>
    <row r="510" spans="14:114" ht="14.25" customHeight="1" thickBot="1" x14ac:dyDescent="0.25">
      <c r="N510" s="35"/>
      <c r="O510" s="36"/>
      <c r="P510" s="36"/>
      <c r="Q510" s="450"/>
      <c r="R510" s="450"/>
      <c r="S510" s="450"/>
      <c r="T510" s="450"/>
      <c r="U510" s="450"/>
      <c r="V510" s="450"/>
      <c r="W510" s="450"/>
      <c r="X510" s="450"/>
      <c r="Y510" s="450"/>
      <c r="Z510" s="450"/>
      <c r="AA510" s="450"/>
      <c r="AB510" s="450"/>
      <c r="AC510" s="450"/>
      <c r="AD510" s="450"/>
      <c r="AE510" s="450"/>
      <c r="AF510" s="450"/>
      <c r="AG510" s="450"/>
      <c r="AH510" s="450"/>
      <c r="AI510" s="450"/>
      <c r="AJ510" s="450"/>
      <c r="AK510" s="450"/>
      <c r="AL510" s="450"/>
      <c r="AM510" s="450"/>
      <c r="AN510" s="450"/>
      <c r="AO510" s="450"/>
      <c r="AP510" s="450"/>
      <c r="AQ510" s="450"/>
      <c r="AR510" s="450"/>
      <c r="AS510" s="450"/>
      <c r="AT510" s="450"/>
      <c r="AU510" s="450"/>
      <c r="AV510" s="450"/>
      <c r="AW510" s="450"/>
      <c r="AX510" s="450"/>
      <c r="AY510" s="450"/>
      <c r="AZ510" s="450"/>
      <c r="BA510" s="450"/>
      <c r="BB510" s="450"/>
      <c r="BC510" s="450"/>
      <c r="BD510" s="450"/>
      <c r="BE510" s="450"/>
      <c r="BF510" s="450"/>
      <c r="BG510" s="450"/>
      <c r="BH510" s="451"/>
      <c r="BI510" s="455"/>
      <c r="BJ510" s="456"/>
      <c r="BK510" s="456"/>
      <c r="BL510" s="456"/>
      <c r="BM510" s="456"/>
      <c r="BN510" s="457"/>
      <c r="BO510" s="585"/>
      <c r="BP510" s="586"/>
      <c r="BQ510" s="586"/>
      <c r="BR510" s="586"/>
      <c r="BS510" s="586"/>
      <c r="BT510" s="586"/>
      <c r="BU510" s="586"/>
      <c r="BV510" s="586"/>
      <c r="BW510" s="586"/>
      <c r="BX510" s="586"/>
      <c r="BY510" s="586"/>
      <c r="BZ510" s="586"/>
      <c r="CA510" s="585"/>
      <c r="CB510" s="586"/>
      <c r="CC510" s="586"/>
      <c r="CD510" s="586"/>
      <c r="CE510" s="586"/>
      <c r="CF510" s="586"/>
      <c r="CG510" s="586"/>
      <c r="CH510" s="586"/>
      <c r="CI510" s="586"/>
      <c r="CJ510" s="586"/>
      <c r="CK510" s="586"/>
      <c r="CL510" s="586"/>
      <c r="CM510" s="585"/>
      <c r="CN510" s="586"/>
      <c r="CO510" s="586"/>
      <c r="CP510" s="586"/>
      <c r="CQ510" s="586"/>
      <c r="CR510" s="586"/>
      <c r="CS510" s="586"/>
      <c r="CT510" s="586"/>
      <c r="CU510" s="586"/>
      <c r="CV510" s="586"/>
      <c r="CW510" s="586"/>
      <c r="CX510" s="586"/>
      <c r="CY510" s="585"/>
      <c r="CZ510" s="586"/>
      <c r="DA510" s="586"/>
      <c r="DB510" s="586"/>
      <c r="DC510" s="586"/>
      <c r="DD510" s="586"/>
      <c r="DE510" s="586"/>
      <c r="DF510" s="586"/>
      <c r="DG510" s="586"/>
      <c r="DH510" s="586"/>
      <c r="DI510" s="586"/>
      <c r="DJ510" s="588"/>
    </row>
    <row r="511" spans="14:114" ht="47.25" customHeight="1" thickBot="1" x14ac:dyDescent="0.25"/>
    <row r="512" spans="14:114" ht="14.25" customHeight="1" x14ac:dyDescent="0.2">
      <c r="N512" s="40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41"/>
      <c r="AS512" s="427" t="s">
        <v>2</v>
      </c>
      <c r="AT512" s="428"/>
      <c r="AU512" s="428"/>
      <c r="AV512" s="428"/>
      <c r="AW512" s="428"/>
      <c r="AX512" s="428"/>
      <c r="AY512" s="428"/>
      <c r="AZ512" s="428"/>
      <c r="BA512" s="428"/>
      <c r="BB512" s="428"/>
      <c r="BC512" s="428"/>
      <c r="BD512" s="428"/>
      <c r="BE512" s="428"/>
      <c r="BF512" s="428"/>
      <c r="BG512" s="428"/>
      <c r="BH512" s="428"/>
      <c r="BI512" s="428"/>
      <c r="BJ512" s="428"/>
      <c r="BK512" s="428"/>
      <c r="BL512" s="428"/>
      <c r="BM512" s="428"/>
      <c r="BN512" s="428"/>
      <c r="BO512" s="428"/>
      <c r="BP512" s="428"/>
      <c r="BQ512" s="428"/>
      <c r="BR512" s="428"/>
      <c r="BS512" s="428"/>
      <c r="BT512" s="428"/>
      <c r="BU512" s="428"/>
      <c r="BV512" s="428"/>
      <c r="BW512" s="428"/>
      <c r="BX512" s="428"/>
      <c r="BY512" s="428"/>
      <c r="BZ512" s="428"/>
      <c r="CA512" s="428"/>
      <c r="CB512" s="428"/>
      <c r="CC512" s="428"/>
      <c r="CD512" s="428"/>
      <c r="CE512" s="428"/>
      <c r="CF512" s="325" t="s">
        <v>3</v>
      </c>
      <c r="CG512" s="326"/>
      <c r="CH512" s="326"/>
      <c r="CI512" s="326"/>
      <c r="CJ512" s="326"/>
      <c r="CK512" s="326"/>
      <c r="CL512" s="326"/>
      <c r="CM512" s="326"/>
      <c r="CN512" s="407"/>
      <c r="CO512" s="410" t="str">
        <f>IF($CO$7="","",$CO$7)</f>
        <v/>
      </c>
      <c r="CP512" s="411"/>
      <c r="CQ512" s="412"/>
      <c r="CR512" s="3"/>
      <c r="CS512" s="3"/>
      <c r="CT512" s="3"/>
      <c r="CU512" s="3"/>
      <c r="CV512" s="3"/>
      <c r="CW512" s="3"/>
      <c r="CX512" s="3"/>
      <c r="CY512" s="3"/>
      <c r="CZ512" s="3"/>
      <c r="DA512" s="326" t="s">
        <v>5</v>
      </c>
      <c r="DB512" s="326"/>
      <c r="DC512" s="326"/>
      <c r="DD512" s="326"/>
      <c r="DE512" s="326"/>
      <c r="DF512" s="326"/>
      <c r="DG512" s="326"/>
      <c r="DH512" s="435">
        <f>$DH$7</f>
        <v>0</v>
      </c>
      <c r="DI512" s="435"/>
      <c r="DJ512" s="436"/>
    </row>
    <row r="513" spans="14:114" ht="14.25" customHeight="1" x14ac:dyDescent="0.2">
      <c r="N513" s="5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7"/>
      <c r="AS513" s="429"/>
      <c r="AT513" s="430"/>
      <c r="AU513" s="430"/>
      <c r="AV513" s="430"/>
      <c r="AW513" s="430"/>
      <c r="AX513" s="430"/>
      <c r="AY513" s="430"/>
      <c r="AZ513" s="430"/>
      <c r="BA513" s="430"/>
      <c r="BB513" s="430"/>
      <c r="BC513" s="430"/>
      <c r="BD513" s="430"/>
      <c r="BE513" s="430"/>
      <c r="BF513" s="430"/>
      <c r="BG513" s="430"/>
      <c r="BH513" s="430"/>
      <c r="BI513" s="430"/>
      <c r="BJ513" s="430"/>
      <c r="BK513" s="430"/>
      <c r="BL513" s="430"/>
      <c r="BM513" s="430"/>
      <c r="BN513" s="430"/>
      <c r="BO513" s="430"/>
      <c r="BP513" s="430"/>
      <c r="BQ513" s="430"/>
      <c r="BR513" s="430"/>
      <c r="BS513" s="430"/>
      <c r="BT513" s="430"/>
      <c r="BU513" s="430"/>
      <c r="BV513" s="430"/>
      <c r="BW513" s="430"/>
      <c r="BX513" s="430"/>
      <c r="BY513" s="430"/>
      <c r="BZ513" s="430"/>
      <c r="CA513" s="430"/>
      <c r="CB513" s="430"/>
      <c r="CC513" s="430"/>
      <c r="CD513" s="430"/>
      <c r="CE513" s="430"/>
      <c r="CF513" s="327"/>
      <c r="CG513" s="328"/>
      <c r="CH513" s="328"/>
      <c r="CI513" s="328"/>
      <c r="CJ513" s="328"/>
      <c r="CK513" s="328"/>
      <c r="CL513" s="328"/>
      <c r="CM513" s="328"/>
      <c r="CN513" s="408"/>
      <c r="CO513" s="413"/>
      <c r="CP513" s="170"/>
      <c r="CQ513" s="414"/>
      <c r="CR513" s="6"/>
      <c r="CS513" s="6"/>
      <c r="CT513" s="6"/>
      <c r="CU513" s="6"/>
      <c r="CV513" s="6"/>
      <c r="CW513" s="6"/>
      <c r="CX513" s="6"/>
      <c r="CY513" s="6"/>
      <c r="CZ513" s="6"/>
      <c r="DA513" s="328"/>
      <c r="DB513" s="328"/>
      <c r="DC513" s="328"/>
      <c r="DD513" s="328"/>
      <c r="DE513" s="328"/>
      <c r="DF513" s="328"/>
      <c r="DG513" s="328"/>
      <c r="DH513" s="437"/>
      <c r="DI513" s="437"/>
      <c r="DJ513" s="438"/>
    </row>
    <row r="514" spans="14:114" ht="14.25" customHeight="1" thickBot="1" x14ac:dyDescent="0.25">
      <c r="N514" s="5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7"/>
      <c r="AS514" s="429"/>
      <c r="AT514" s="430"/>
      <c r="AU514" s="430"/>
      <c r="AV514" s="430"/>
      <c r="AW514" s="430"/>
      <c r="AX514" s="430"/>
      <c r="AY514" s="430"/>
      <c r="AZ514" s="430"/>
      <c r="BA514" s="430"/>
      <c r="BB514" s="430"/>
      <c r="BC514" s="430"/>
      <c r="BD514" s="430"/>
      <c r="BE514" s="430"/>
      <c r="BF514" s="430"/>
      <c r="BG514" s="430"/>
      <c r="BH514" s="430"/>
      <c r="BI514" s="430"/>
      <c r="BJ514" s="430"/>
      <c r="BK514" s="430"/>
      <c r="BL514" s="430"/>
      <c r="BM514" s="430"/>
      <c r="BN514" s="430"/>
      <c r="BO514" s="430"/>
      <c r="BP514" s="430"/>
      <c r="BQ514" s="430"/>
      <c r="BR514" s="430"/>
      <c r="BS514" s="430"/>
      <c r="BT514" s="430"/>
      <c r="BU514" s="430"/>
      <c r="BV514" s="430"/>
      <c r="BW514" s="430"/>
      <c r="BX514" s="430"/>
      <c r="BY514" s="430"/>
      <c r="BZ514" s="430"/>
      <c r="CA514" s="430"/>
      <c r="CB514" s="430"/>
      <c r="CC514" s="430"/>
      <c r="CD514" s="430"/>
      <c r="CE514" s="430"/>
      <c r="CF514" s="329"/>
      <c r="CG514" s="330"/>
      <c r="CH514" s="330"/>
      <c r="CI514" s="330"/>
      <c r="CJ514" s="330"/>
      <c r="CK514" s="330"/>
      <c r="CL514" s="330"/>
      <c r="CM514" s="330"/>
      <c r="CN514" s="409"/>
      <c r="CO514" s="415"/>
      <c r="CP514" s="416"/>
      <c r="CQ514" s="417"/>
      <c r="CR514" s="6"/>
      <c r="CS514" s="6"/>
      <c r="CT514" s="6"/>
      <c r="CU514" s="6"/>
      <c r="CV514" s="6"/>
      <c r="CW514" s="6"/>
      <c r="CX514" s="6"/>
      <c r="CY514" s="6"/>
      <c r="CZ514" s="6"/>
      <c r="DA514" s="328"/>
      <c r="DB514" s="328"/>
      <c r="DC514" s="328"/>
      <c r="DD514" s="328"/>
      <c r="DE514" s="328"/>
      <c r="DF514" s="328"/>
      <c r="DG514" s="328"/>
      <c r="DH514" s="437"/>
      <c r="DI514" s="437"/>
      <c r="DJ514" s="438"/>
    </row>
    <row r="515" spans="14:114" ht="14.25" customHeight="1" x14ac:dyDescent="0.2">
      <c r="N515" s="5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7"/>
      <c r="AS515" s="429"/>
      <c r="AT515" s="430"/>
      <c r="AU515" s="430"/>
      <c r="AV515" s="430"/>
      <c r="AW515" s="430"/>
      <c r="AX515" s="430"/>
      <c r="AY515" s="430"/>
      <c r="AZ515" s="430"/>
      <c r="BA515" s="430"/>
      <c r="BB515" s="430"/>
      <c r="BC515" s="430"/>
      <c r="BD515" s="430"/>
      <c r="BE515" s="430"/>
      <c r="BF515" s="430"/>
      <c r="BG515" s="430"/>
      <c r="BH515" s="430"/>
      <c r="BI515" s="430"/>
      <c r="BJ515" s="430"/>
      <c r="BK515" s="430"/>
      <c r="BL515" s="430"/>
      <c r="BM515" s="430"/>
      <c r="BN515" s="430"/>
      <c r="BO515" s="430"/>
      <c r="BP515" s="430"/>
      <c r="BQ515" s="430"/>
      <c r="BR515" s="430"/>
      <c r="BS515" s="430"/>
      <c r="BT515" s="430"/>
      <c r="BU515" s="430"/>
      <c r="BV515" s="430"/>
      <c r="BW515" s="430"/>
      <c r="BX515" s="430"/>
      <c r="BY515" s="430"/>
      <c r="BZ515" s="430"/>
      <c r="CA515" s="430"/>
      <c r="CB515" s="430"/>
      <c r="CC515" s="430"/>
      <c r="CD515" s="430"/>
      <c r="CE515" s="430"/>
      <c r="CF515" s="325" t="s">
        <v>4</v>
      </c>
      <c r="CG515" s="326"/>
      <c r="CH515" s="326"/>
      <c r="CI515" s="326"/>
      <c r="CJ515" s="326"/>
      <c r="CK515" s="326"/>
      <c r="CL515" s="326"/>
      <c r="CM515" s="326"/>
      <c r="CN515" s="407"/>
      <c r="CO515" s="410" t="str">
        <f>IF($CO$10="","",$CO$10)</f>
        <v/>
      </c>
      <c r="CP515" s="411"/>
      <c r="CQ515" s="412"/>
      <c r="CR515" s="6"/>
      <c r="CS515" s="6"/>
      <c r="CT515" s="6"/>
      <c r="CU515" s="6"/>
      <c r="CV515" s="6"/>
      <c r="CW515" s="418" t="s">
        <v>6</v>
      </c>
      <c r="CX515" s="418"/>
      <c r="CY515" s="418"/>
      <c r="CZ515" s="418"/>
      <c r="DA515" s="418"/>
      <c r="DB515" s="418"/>
      <c r="DC515" s="418"/>
      <c r="DD515" s="419" t="s">
        <v>204</v>
      </c>
      <c r="DE515" s="420"/>
      <c r="DF515" s="421" t="s">
        <v>7</v>
      </c>
      <c r="DG515" s="421"/>
      <c r="DH515" s="421"/>
      <c r="DI515" s="419" t="s">
        <v>204</v>
      </c>
      <c r="DJ515" s="422"/>
    </row>
    <row r="516" spans="14:114" ht="14.25" customHeight="1" x14ac:dyDescent="0.2">
      <c r="N516" s="5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7"/>
      <c r="AS516" s="429"/>
      <c r="AT516" s="430"/>
      <c r="AU516" s="430"/>
      <c r="AV516" s="430"/>
      <c r="AW516" s="430"/>
      <c r="AX516" s="430"/>
      <c r="AY516" s="430"/>
      <c r="AZ516" s="430"/>
      <c r="BA516" s="430"/>
      <c r="BB516" s="430"/>
      <c r="BC516" s="430"/>
      <c r="BD516" s="430"/>
      <c r="BE516" s="430"/>
      <c r="BF516" s="430"/>
      <c r="BG516" s="430"/>
      <c r="BH516" s="430"/>
      <c r="BI516" s="430"/>
      <c r="BJ516" s="430"/>
      <c r="BK516" s="430"/>
      <c r="BL516" s="430"/>
      <c r="BM516" s="430"/>
      <c r="BN516" s="430"/>
      <c r="BO516" s="430"/>
      <c r="BP516" s="430"/>
      <c r="BQ516" s="430"/>
      <c r="BR516" s="430"/>
      <c r="BS516" s="430"/>
      <c r="BT516" s="430"/>
      <c r="BU516" s="430"/>
      <c r="BV516" s="430"/>
      <c r="BW516" s="430"/>
      <c r="BX516" s="430"/>
      <c r="BY516" s="430"/>
      <c r="BZ516" s="430"/>
      <c r="CA516" s="430"/>
      <c r="CB516" s="430"/>
      <c r="CC516" s="430"/>
      <c r="CD516" s="430"/>
      <c r="CE516" s="430"/>
      <c r="CF516" s="327"/>
      <c r="CG516" s="328"/>
      <c r="CH516" s="328"/>
      <c r="CI516" s="328"/>
      <c r="CJ516" s="328"/>
      <c r="CK516" s="328"/>
      <c r="CL516" s="328"/>
      <c r="CM516" s="328"/>
      <c r="CN516" s="408"/>
      <c r="CO516" s="413"/>
      <c r="CP516" s="170"/>
      <c r="CQ516" s="414"/>
      <c r="CR516" s="6"/>
      <c r="CS516" s="6"/>
      <c r="CT516" s="6"/>
      <c r="CU516" s="6"/>
      <c r="CV516" s="6"/>
      <c r="CW516" s="418"/>
      <c r="CX516" s="418"/>
      <c r="CY516" s="418"/>
      <c r="CZ516" s="418"/>
      <c r="DA516" s="418"/>
      <c r="DB516" s="418"/>
      <c r="DC516" s="418"/>
      <c r="DD516" s="420"/>
      <c r="DE516" s="420"/>
      <c r="DF516" s="421"/>
      <c r="DG516" s="421"/>
      <c r="DH516" s="421"/>
      <c r="DI516" s="420"/>
      <c r="DJ516" s="422"/>
    </row>
    <row r="517" spans="14:114" ht="14.25" customHeight="1" thickBot="1" x14ac:dyDescent="0.25">
      <c r="N517" s="5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7"/>
      <c r="AS517" s="429"/>
      <c r="AT517" s="430"/>
      <c r="AU517" s="430"/>
      <c r="AV517" s="430"/>
      <c r="AW517" s="430"/>
      <c r="AX517" s="430"/>
      <c r="AY517" s="430"/>
      <c r="AZ517" s="430"/>
      <c r="BA517" s="430"/>
      <c r="BB517" s="430"/>
      <c r="BC517" s="430"/>
      <c r="BD517" s="430"/>
      <c r="BE517" s="430"/>
      <c r="BF517" s="430"/>
      <c r="BG517" s="430"/>
      <c r="BH517" s="430"/>
      <c r="BI517" s="430"/>
      <c r="BJ517" s="430"/>
      <c r="BK517" s="430"/>
      <c r="BL517" s="430"/>
      <c r="BM517" s="430"/>
      <c r="BN517" s="430"/>
      <c r="BO517" s="430"/>
      <c r="BP517" s="430"/>
      <c r="BQ517" s="430"/>
      <c r="BR517" s="430"/>
      <c r="BS517" s="430"/>
      <c r="BT517" s="430"/>
      <c r="BU517" s="430"/>
      <c r="BV517" s="430"/>
      <c r="BW517" s="430"/>
      <c r="BX517" s="430"/>
      <c r="BY517" s="430"/>
      <c r="BZ517" s="430"/>
      <c r="CA517" s="430"/>
      <c r="CB517" s="430"/>
      <c r="CC517" s="430"/>
      <c r="CD517" s="430"/>
      <c r="CE517" s="430"/>
      <c r="CF517" s="329"/>
      <c r="CG517" s="330"/>
      <c r="CH517" s="330"/>
      <c r="CI517" s="330"/>
      <c r="CJ517" s="330"/>
      <c r="CK517" s="330"/>
      <c r="CL517" s="330"/>
      <c r="CM517" s="330"/>
      <c r="CN517" s="409"/>
      <c r="CO517" s="415"/>
      <c r="CP517" s="416"/>
      <c r="CQ517" s="417"/>
      <c r="CR517" s="6"/>
      <c r="CS517" s="6"/>
      <c r="CT517" s="6"/>
      <c r="CU517" s="6"/>
      <c r="CV517" s="6"/>
      <c r="CW517" s="418"/>
      <c r="CX517" s="418"/>
      <c r="CY517" s="418"/>
      <c r="CZ517" s="418"/>
      <c r="DA517" s="418"/>
      <c r="DB517" s="418"/>
      <c r="DC517" s="418"/>
      <c r="DD517" s="420"/>
      <c r="DE517" s="420"/>
      <c r="DF517" s="421"/>
      <c r="DG517" s="421"/>
      <c r="DH517" s="421"/>
      <c r="DI517" s="420"/>
      <c r="DJ517" s="422"/>
    </row>
    <row r="518" spans="14:114" ht="14.25" customHeight="1" x14ac:dyDescent="0.2">
      <c r="N518" s="5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7"/>
      <c r="AS518" s="429"/>
      <c r="AT518" s="430"/>
      <c r="AU518" s="430"/>
      <c r="AV518" s="430"/>
      <c r="AW518" s="430"/>
      <c r="AX518" s="430"/>
      <c r="AY518" s="430"/>
      <c r="AZ518" s="430"/>
      <c r="BA518" s="430"/>
      <c r="BB518" s="430"/>
      <c r="BC518" s="430"/>
      <c r="BD518" s="430"/>
      <c r="BE518" s="430"/>
      <c r="BF518" s="430"/>
      <c r="BG518" s="430"/>
      <c r="BH518" s="430"/>
      <c r="BI518" s="430"/>
      <c r="BJ518" s="430"/>
      <c r="BK518" s="430"/>
      <c r="BL518" s="430"/>
      <c r="BM518" s="430"/>
      <c r="BN518" s="430"/>
      <c r="BO518" s="430"/>
      <c r="BP518" s="430"/>
      <c r="BQ518" s="430"/>
      <c r="BR518" s="430"/>
      <c r="BS518" s="430"/>
      <c r="BT518" s="430"/>
      <c r="BU518" s="430"/>
      <c r="BV518" s="430"/>
      <c r="BW518" s="430"/>
      <c r="BX518" s="430"/>
      <c r="BY518" s="430"/>
      <c r="BZ518" s="430"/>
      <c r="CA518" s="430"/>
      <c r="CB518" s="430"/>
      <c r="CC518" s="430"/>
      <c r="CD518" s="430"/>
      <c r="CE518" s="431"/>
      <c r="CF518" s="5"/>
      <c r="CG518" s="6"/>
      <c r="CH518" s="6"/>
      <c r="CI518" s="6"/>
      <c r="CJ518" s="6"/>
      <c r="CK518" s="6"/>
      <c r="CL518" s="6"/>
      <c r="CM518" s="6"/>
      <c r="CN518" s="6"/>
      <c r="CO518" s="328" t="s">
        <v>8</v>
      </c>
      <c r="CP518" s="328"/>
      <c r="CQ518" s="328"/>
      <c r="CR518" s="328"/>
      <c r="CS518" s="328"/>
      <c r="CT518" s="328"/>
      <c r="CU518" s="328"/>
      <c r="CV518" s="328"/>
      <c r="CW518" s="328"/>
      <c r="CX518" s="328"/>
      <c r="CY518" s="328"/>
      <c r="CZ518" s="328"/>
      <c r="DA518" s="328"/>
      <c r="DB518" s="423" t="str">
        <f>$DB$13</f>
        <v>XX/XX/XX</v>
      </c>
      <c r="DC518" s="423"/>
      <c r="DD518" s="423"/>
      <c r="DE518" s="423"/>
      <c r="DF518" s="423"/>
      <c r="DG518" s="423"/>
      <c r="DH518" s="423"/>
      <c r="DI518" s="423"/>
      <c r="DJ518" s="424"/>
    </row>
    <row r="519" spans="14:114" ht="14.25" customHeight="1" x14ac:dyDescent="0.2">
      <c r="N519" s="5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7"/>
      <c r="AS519" s="429"/>
      <c r="AT519" s="430"/>
      <c r="AU519" s="430"/>
      <c r="AV519" s="430"/>
      <c r="AW519" s="430"/>
      <c r="AX519" s="430"/>
      <c r="AY519" s="430"/>
      <c r="AZ519" s="430"/>
      <c r="BA519" s="430"/>
      <c r="BB519" s="430"/>
      <c r="BC519" s="430"/>
      <c r="BD519" s="430"/>
      <c r="BE519" s="430"/>
      <c r="BF519" s="430"/>
      <c r="BG519" s="430"/>
      <c r="BH519" s="430"/>
      <c r="BI519" s="430"/>
      <c r="BJ519" s="430"/>
      <c r="BK519" s="430"/>
      <c r="BL519" s="430"/>
      <c r="BM519" s="430"/>
      <c r="BN519" s="430"/>
      <c r="BO519" s="430"/>
      <c r="BP519" s="430"/>
      <c r="BQ519" s="430"/>
      <c r="BR519" s="430"/>
      <c r="BS519" s="430"/>
      <c r="BT519" s="430"/>
      <c r="BU519" s="430"/>
      <c r="BV519" s="430"/>
      <c r="BW519" s="430"/>
      <c r="BX519" s="430"/>
      <c r="BY519" s="430"/>
      <c r="BZ519" s="430"/>
      <c r="CA519" s="430"/>
      <c r="CB519" s="430"/>
      <c r="CC519" s="430"/>
      <c r="CD519" s="430"/>
      <c r="CE519" s="431"/>
      <c r="CF519" s="5"/>
      <c r="CG519" s="6"/>
      <c r="CH519" s="6"/>
      <c r="CI519" s="6"/>
      <c r="CJ519" s="6"/>
      <c r="CK519" s="6"/>
      <c r="CL519" s="6"/>
      <c r="CM519" s="6"/>
      <c r="CN519" s="6"/>
      <c r="CO519" s="328"/>
      <c r="CP519" s="328"/>
      <c r="CQ519" s="328"/>
      <c r="CR519" s="328"/>
      <c r="CS519" s="328"/>
      <c r="CT519" s="328"/>
      <c r="CU519" s="328"/>
      <c r="CV519" s="328"/>
      <c r="CW519" s="328"/>
      <c r="CX519" s="328"/>
      <c r="CY519" s="328"/>
      <c r="CZ519" s="328"/>
      <c r="DA519" s="328"/>
      <c r="DB519" s="423"/>
      <c r="DC519" s="423"/>
      <c r="DD519" s="423"/>
      <c r="DE519" s="423"/>
      <c r="DF519" s="423"/>
      <c r="DG519" s="423"/>
      <c r="DH519" s="423"/>
      <c r="DI519" s="423"/>
      <c r="DJ519" s="424"/>
    </row>
    <row r="520" spans="14:114" ht="14.25" customHeight="1" thickBot="1" x14ac:dyDescent="0.25">
      <c r="N520" s="8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10"/>
      <c r="AS520" s="432"/>
      <c r="AT520" s="433"/>
      <c r="AU520" s="433"/>
      <c r="AV520" s="433"/>
      <c r="AW520" s="433"/>
      <c r="AX520" s="433"/>
      <c r="AY520" s="433"/>
      <c r="AZ520" s="433"/>
      <c r="BA520" s="433"/>
      <c r="BB520" s="433"/>
      <c r="BC520" s="433"/>
      <c r="BD520" s="433"/>
      <c r="BE520" s="433"/>
      <c r="BF520" s="433"/>
      <c r="BG520" s="433"/>
      <c r="BH520" s="433"/>
      <c r="BI520" s="433"/>
      <c r="BJ520" s="433"/>
      <c r="BK520" s="433"/>
      <c r="BL520" s="433"/>
      <c r="BM520" s="433"/>
      <c r="BN520" s="433"/>
      <c r="BO520" s="433"/>
      <c r="BP520" s="433"/>
      <c r="BQ520" s="433"/>
      <c r="BR520" s="433"/>
      <c r="BS520" s="433"/>
      <c r="BT520" s="433"/>
      <c r="BU520" s="433"/>
      <c r="BV520" s="433"/>
      <c r="BW520" s="433"/>
      <c r="BX520" s="433"/>
      <c r="BY520" s="433"/>
      <c r="BZ520" s="433"/>
      <c r="CA520" s="433"/>
      <c r="CB520" s="433"/>
      <c r="CC520" s="433"/>
      <c r="CD520" s="433"/>
      <c r="CE520" s="434"/>
      <c r="CF520" s="8"/>
      <c r="CG520" s="9"/>
      <c r="CH520" s="9"/>
      <c r="CI520" s="9"/>
      <c r="CJ520" s="9"/>
      <c r="CK520" s="9"/>
      <c r="CL520" s="9"/>
      <c r="CM520" s="9"/>
      <c r="CN520" s="9"/>
      <c r="CO520" s="330"/>
      <c r="CP520" s="330"/>
      <c r="CQ520" s="330"/>
      <c r="CR520" s="330"/>
      <c r="CS520" s="330"/>
      <c r="CT520" s="330"/>
      <c r="CU520" s="330"/>
      <c r="CV520" s="330"/>
      <c r="CW520" s="330"/>
      <c r="CX520" s="330"/>
      <c r="CY520" s="330"/>
      <c r="CZ520" s="330"/>
      <c r="DA520" s="330"/>
      <c r="DB520" s="425"/>
      <c r="DC520" s="425"/>
      <c r="DD520" s="425"/>
      <c r="DE520" s="425"/>
      <c r="DF520" s="425"/>
      <c r="DG520" s="425"/>
      <c r="DH520" s="425"/>
      <c r="DI520" s="425"/>
      <c r="DJ520" s="426"/>
    </row>
    <row r="521" spans="14:114" ht="14.25" customHeight="1" x14ac:dyDescent="0.2">
      <c r="N521" s="325" t="s">
        <v>10</v>
      </c>
      <c r="O521" s="326"/>
      <c r="P521" s="326"/>
      <c r="Q521" s="326"/>
      <c r="R521" s="326"/>
      <c r="S521" s="326"/>
      <c r="T521" s="326"/>
      <c r="U521" s="326"/>
      <c r="V521" s="401">
        <f>$V$16</f>
        <v>0</v>
      </c>
      <c r="W521" s="401"/>
      <c r="X521" s="401"/>
      <c r="Y521" s="401"/>
      <c r="Z521" s="401"/>
      <c r="AA521" s="401"/>
      <c r="AB521" s="401"/>
      <c r="AC521" s="401"/>
      <c r="AD521" s="401"/>
      <c r="AE521" s="401"/>
      <c r="AF521" s="401"/>
      <c r="AG521" s="401"/>
      <c r="AH521" s="401"/>
      <c r="AI521" s="401"/>
      <c r="AJ521" s="401"/>
      <c r="AK521" s="401"/>
      <c r="AL521" s="401"/>
      <c r="AM521" s="401"/>
      <c r="AN521" s="401"/>
      <c r="AO521" s="401"/>
      <c r="AP521" s="401"/>
      <c r="AQ521" s="401"/>
      <c r="AR521" s="401"/>
      <c r="AS521" s="401"/>
      <c r="AT521" s="401"/>
      <c r="AU521" s="401"/>
      <c r="AV521" s="402"/>
      <c r="AW521" s="325" t="s">
        <v>9</v>
      </c>
      <c r="AX521" s="326"/>
      <c r="AY521" s="326"/>
      <c r="AZ521" s="326"/>
      <c r="BA521" s="326"/>
      <c r="BB521" s="326"/>
      <c r="BC521" s="326"/>
      <c r="BD521" s="326"/>
      <c r="BE521" s="401">
        <f>$BE$16</f>
        <v>0</v>
      </c>
      <c r="BF521" s="401"/>
      <c r="BG521" s="401"/>
      <c r="BH521" s="401"/>
      <c r="BI521" s="401"/>
      <c r="BJ521" s="401"/>
      <c r="BK521" s="401"/>
      <c r="BL521" s="401"/>
      <c r="BM521" s="401"/>
      <c r="BN521" s="401"/>
      <c r="BO521" s="401"/>
      <c r="BP521" s="401"/>
      <c r="BQ521" s="401"/>
      <c r="BR521" s="401"/>
      <c r="BS521" s="401"/>
      <c r="BT521" s="401"/>
      <c r="BU521" s="401"/>
      <c r="BV521" s="401"/>
      <c r="BW521" s="401"/>
      <c r="BX521" s="401"/>
      <c r="BY521" s="401"/>
      <c r="BZ521" s="401"/>
      <c r="CA521" s="402"/>
      <c r="CB521" s="325" t="s">
        <v>1</v>
      </c>
      <c r="CC521" s="326"/>
      <c r="CD521" s="326"/>
      <c r="CE521" s="326"/>
      <c r="CF521" s="326"/>
      <c r="CG521" s="326"/>
      <c r="CH521" s="326"/>
      <c r="CI521" s="401">
        <f>$CI$16</f>
        <v>0</v>
      </c>
      <c r="CJ521" s="401"/>
      <c r="CK521" s="401"/>
      <c r="CL521" s="401"/>
      <c r="CM521" s="401"/>
      <c r="CN521" s="401"/>
      <c r="CO521" s="401"/>
      <c r="CP521" s="401"/>
      <c r="CQ521" s="401"/>
      <c r="CR521" s="401"/>
      <c r="CS521" s="401"/>
      <c r="CT521" s="401"/>
      <c r="CU521" s="401"/>
      <c r="CV521" s="401"/>
      <c r="CW521" s="401"/>
      <c r="CX521" s="401"/>
      <c r="CY521" s="401"/>
      <c r="CZ521" s="401"/>
      <c r="DA521" s="401"/>
      <c r="DB521" s="401"/>
      <c r="DC521" s="401"/>
      <c r="DD521" s="401"/>
      <c r="DE521" s="401"/>
      <c r="DF521" s="401"/>
      <c r="DG521" s="401"/>
      <c r="DH521" s="401"/>
      <c r="DI521" s="401"/>
      <c r="DJ521" s="402"/>
    </row>
    <row r="522" spans="14:114" ht="14.25" customHeight="1" x14ac:dyDescent="0.2">
      <c r="N522" s="327"/>
      <c r="O522" s="328"/>
      <c r="P522" s="328"/>
      <c r="Q522" s="328"/>
      <c r="R522" s="328"/>
      <c r="S522" s="328"/>
      <c r="T522" s="328"/>
      <c r="U522" s="328"/>
      <c r="V522" s="403"/>
      <c r="W522" s="403"/>
      <c r="X522" s="403"/>
      <c r="Y522" s="403"/>
      <c r="Z522" s="403"/>
      <c r="AA522" s="403"/>
      <c r="AB522" s="403"/>
      <c r="AC522" s="403"/>
      <c r="AD522" s="403"/>
      <c r="AE522" s="403"/>
      <c r="AF522" s="403"/>
      <c r="AG522" s="403"/>
      <c r="AH522" s="403"/>
      <c r="AI522" s="403"/>
      <c r="AJ522" s="403"/>
      <c r="AK522" s="403"/>
      <c r="AL522" s="403"/>
      <c r="AM522" s="403"/>
      <c r="AN522" s="403"/>
      <c r="AO522" s="403"/>
      <c r="AP522" s="403"/>
      <c r="AQ522" s="403"/>
      <c r="AR522" s="403"/>
      <c r="AS522" s="403"/>
      <c r="AT522" s="403"/>
      <c r="AU522" s="403"/>
      <c r="AV522" s="404"/>
      <c r="AW522" s="327"/>
      <c r="AX522" s="328"/>
      <c r="AY522" s="328"/>
      <c r="AZ522" s="328"/>
      <c r="BA522" s="328"/>
      <c r="BB522" s="328"/>
      <c r="BC522" s="328"/>
      <c r="BD522" s="328"/>
      <c r="BE522" s="403"/>
      <c r="BF522" s="403"/>
      <c r="BG522" s="403"/>
      <c r="BH522" s="403"/>
      <c r="BI522" s="403"/>
      <c r="BJ522" s="403"/>
      <c r="BK522" s="403"/>
      <c r="BL522" s="403"/>
      <c r="BM522" s="403"/>
      <c r="BN522" s="403"/>
      <c r="BO522" s="403"/>
      <c r="BP522" s="403"/>
      <c r="BQ522" s="403"/>
      <c r="BR522" s="403"/>
      <c r="BS522" s="403"/>
      <c r="BT522" s="403"/>
      <c r="BU522" s="403"/>
      <c r="BV522" s="403"/>
      <c r="BW522" s="403"/>
      <c r="BX522" s="403"/>
      <c r="BY522" s="403"/>
      <c r="BZ522" s="403"/>
      <c r="CA522" s="404"/>
      <c r="CB522" s="327"/>
      <c r="CC522" s="328"/>
      <c r="CD522" s="328"/>
      <c r="CE522" s="328"/>
      <c r="CF522" s="328"/>
      <c r="CG522" s="328"/>
      <c r="CH522" s="328"/>
      <c r="CI522" s="403"/>
      <c r="CJ522" s="403"/>
      <c r="CK522" s="403"/>
      <c r="CL522" s="403"/>
      <c r="CM522" s="403"/>
      <c r="CN522" s="403"/>
      <c r="CO522" s="403"/>
      <c r="CP522" s="403"/>
      <c r="CQ522" s="403"/>
      <c r="CR522" s="403"/>
      <c r="CS522" s="403"/>
      <c r="CT522" s="403"/>
      <c r="CU522" s="403"/>
      <c r="CV522" s="403"/>
      <c r="CW522" s="403"/>
      <c r="CX522" s="403"/>
      <c r="CY522" s="403"/>
      <c r="CZ522" s="403"/>
      <c r="DA522" s="403"/>
      <c r="DB522" s="403"/>
      <c r="DC522" s="403"/>
      <c r="DD522" s="403"/>
      <c r="DE522" s="403"/>
      <c r="DF522" s="403"/>
      <c r="DG522" s="403"/>
      <c r="DH522" s="403"/>
      <c r="DI522" s="403"/>
      <c r="DJ522" s="404"/>
    </row>
    <row r="523" spans="14:114" ht="14.25" customHeight="1" thickBot="1" x14ac:dyDescent="0.25">
      <c r="N523" s="329"/>
      <c r="O523" s="330"/>
      <c r="P523" s="330"/>
      <c r="Q523" s="330"/>
      <c r="R523" s="330"/>
      <c r="S523" s="330"/>
      <c r="T523" s="330"/>
      <c r="U523" s="330"/>
      <c r="V523" s="405"/>
      <c r="W523" s="405"/>
      <c r="X523" s="405"/>
      <c r="Y523" s="405"/>
      <c r="Z523" s="405"/>
      <c r="AA523" s="405"/>
      <c r="AB523" s="405"/>
      <c r="AC523" s="405"/>
      <c r="AD523" s="405"/>
      <c r="AE523" s="405"/>
      <c r="AF523" s="405"/>
      <c r="AG523" s="405"/>
      <c r="AH523" s="405"/>
      <c r="AI523" s="405"/>
      <c r="AJ523" s="405"/>
      <c r="AK523" s="405"/>
      <c r="AL523" s="405"/>
      <c r="AM523" s="405"/>
      <c r="AN523" s="405"/>
      <c r="AO523" s="405"/>
      <c r="AP523" s="405"/>
      <c r="AQ523" s="405"/>
      <c r="AR523" s="405"/>
      <c r="AS523" s="405"/>
      <c r="AT523" s="405"/>
      <c r="AU523" s="405"/>
      <c r="AV523" s="406"/>
      <c r="AW523" s="329"/>
      <c r="AX523" s="330"/>
      <c r="AY523" s="330"/>
      <c r="AZ523" s="330"/>
      <c r="BA523" s="330"/>
      <c r="BB523" s="330"/>
      <c r="BC523" s="330"/>
      <c r="BD523" s="330"/>
      <c r="BE523" s="405"/>
      <c r="BF523" s="405"/>
      <c r="BG523" s="405"/>
      <c r="BH523" s="405"/>
      <c r="BI523" s="405"/>
      <c r="BJ523" s="405"/>
      <c r="BK523" s="405"/>
      <c r="BL523" s="405"/>
      <c r="BM523" s="405"/>
      <c r="BN523" s="405"/>
      <c r="BO523" s="405"/>
      <c r="BP523" s="405"/>
      <c r="BQ523" s="405"/>
      <c r="BR523" s="405"/>
      <c r="BS523" s="405"/>
      <c r="BT523" s="405"/>
      <c r="BU523" s="405"/>
      <c r="BV523" s="405"/>
      <c r="BW523" s="405"/>
      <c r="BX523" s="405"/>
      <c r="BY523" s="405"/>
      <c r="BZ523" s="405"/>
      <c r="CA523" s="406"/>
      <c r="CB523" s="329"/>
      <c r="CC523" s="330"/>
      <c r="CD523" s="330"/>
      <c r="CE523" s="330"/>
      <c r="CF523" s="330"/>
      <c r="CG523" s="330"/>
      <c r="CH523" s="330"/>
      <c r="CI523" s="405"/>
      <c r="CJ523" s="405"/>
      <c r="CK523" s="405"/>
      <c r="CL523" s="405"/>
      <c r="CM523" s="405"/>
      <c r="CN523" s="405"/>
      <c r="CO523" s="405"/>
      <c r="CP523" s="405"/>
      <c r="CQ523" s="405"/>
      <c r="CR523" s="405"/>
      <c r="CS523" s="405"/>
      <c r="CT523" s="405"/>
      <c r="CU523" s="405"/>
      <c r="CV523" s="405"/>
      <c r="CW523" s="405"/>
      <c r="CX523" s="405"/>
      <c r="CY523" s="405"/>
      <c r="CZ523" s="405"/>
      <c r="DA523" s="405"/>
      <c r="DB523" s="405"/>
      <c r="DC523" s="405"/>
      <c r="DD523" s="405"/>
      <c r="DE523" s="405"/>
      <c r="DF523" s="405"/>
      <c r="DG523" s="405"/>
      <c r="DH523" s="405"/>
      <c r="DI523" s="405"/>
      <c r="DJ523" s="406"/>
    </row>
    <row r="524" spans="14:114" ht="14.25" customHeight="1" x14ac:dyDescent="0.2">
      <c r="N524" s="345" t="s">
        <v>11</v>
      </c>
      <c r="O524" s="346"/>
      <c r="P524" s="346"/>
      <c r="Q524" s="346"/>
      <c r="R524" s="346"/>
      <c r="S524" s="346"/>
      <c r="T524" s="346"/>
      <c r="U524" s="346"/>
      <c r="V524" s="346"/>
      <c r="W524" s="346"/>
      <c r="X524" s="346"/>
      <c r="Y524" s="346"/>
      <c r="Z524" s="346"/>
      <c r="AA524" s="346"/>
      <c r="AB524" s="346"/>
      <c r="AC524" s="346"/>
      <c r="AD524" s="346"/>
      <c r="AE524" s="346"/>
      <c r="AF524" s="346"/>
      <c r="AG524" s="346"/>
      <c r="AH524" s="346"/>
      <c r="AI524" s="346"/>
      <c r="AJ524" s="346"/>
      <c r="AK524" s="346"/>
      <c r="AL524" s="346"/>
      <c r="AM524" s="346"/>
      <c r="AN524" s="401">
        <f>$AN$19</f>
        <v>0</v>
      </c>
      <c r="AO524" s="401"/>
      <c r="AP524" s="401"/>
      <c r="AQ524" s="401"/>
      <c r="AR524" s="401"/>
      <c r="AS524" s="401"/>
      <c r="AT524" s="401"/>
      <c r="AU524" s="401"/>
      <c r="AV524" s="401"/>
      <c r="AW524" s="401"/>
      <c r="AX524" s="401"/>
      <c r="AY524" s="401"/>
      <c r="AZ524" s="401"/>
      <c r="BA524" s="401"/>
      <c r="BB524" s="401"/>
      <c r="BC524" s="401"/>
      <c r="BD524" s="401"/>
      <c r="BE524" s="401"/>
      <c r="BF524" s="401"/>
      <c r="BG524" s="401"/>
      <c r="BH524" s="401"/>
      <c r="BI524" s="325" t="s">
        <v>12</v>
      </c>
      <c r="BJ524" s="326"/>
      <c r="BK524" s="326"/>
      <c r="BL524" s="326"/>
      <c r="BM524" s="326"/>
      <c r="BN524" s="326"/>
      <c r="BO524" s="326"/>
      <c r="BP524" s="326"/>
      <c r="BQ524" s="326"/>
      <c r="BR524" s="326"/>
      <c r="BS524" s="401" t="str">
        <f>$BS$19</f>
        <v>-</v>
      </c>
      <c r="BT524" s="401"/>
      <c r="BU524" s="401"/>
      <c r="BV524" s="401"/>
      <c r="BW524" s="401"/>
      <c r="BX524" s="401"/>
      <c r="BY524" s="401"/>
      <c r="BZ524" s="401"/>
      <c r="CA524" s="401"/>
      <c r="CB524" s="401"/>
      <c r="CC524" s="401"/>
      <c r="CD524" s="401"/>
      <c r="CE524" s="401"/>
      <c r="CF524" s="401"/>
      <c r="CG524" s="401"/>
      <c r="CH524" s="401"/>
      <c r="CI524" s="401"/>
      <c r="CJ524" s="401"/>
      <c r="CK524" s="401"/>
      <c r="CL524" s="401"/>
      <c r="CM524" s="401"/>
      <c r="CN524" s="401"/>
      <c r="CO524" s="401"/>
      <c r="CP524" s="401"/>
      <c r="CQ524" s="401"/>
      <c r="CR524" s="401"/>
      <c r="CS524" s="401"/>
      <c r="CT524" s="401"/>
      <c r="CU524" s="401"/>
      <c r="CV524" s="401"/>
      <c r="CW524" s="401"/>
      <c r="CX524" s="401"/>
      <c r="CY524" s="401"/>
      <c r="CZ524" s="401"/>
      <c r="DA524" s="401"/>
      <c r="DB524" s="401"/>
      <c r="DC524" s="401"/>
      <c r="DD524" s="401"/>
      <c r="DE524" s="401"/>
      <c r="DF524" s="401"/>
      <c r="DG524" s="401"/>
      <c r="DH524" s="401"/>
      <c r="DI524" s="401"/>
      <c r="DJ524" s="402"/>
    </row>
    <row r="525" spans="14:114" ht="14.25" customHeight="1" x14ac:dyDescent="0.2">
      <c r="N525" s="347"/>
      <c r="O525" s="348"/>
      <c r="P525" s="348"/>
      <c r="Q525" s="348"/>
      <c r="R525" s="348"/>
      <c r="S525" s="348"/>
      <c r="T525" s="348"/>
      <c r="U525" s="348"/>
      <c r="V525" s="348"/>
      <c r="W525" s="348"/>
      <c r="X525" s="348"/>
      <c r="Y525" s="348"/>
      <c r="Z525" s="348"/>
      <c r="AA525" s="348"/>
      <c r="AB525" s="348"/>
      <c r="AC525" s="348"/>
      <c r="AD525" s="348"/>
      <c r="AE525" s="348"/>
      <c r="AF525" s="348"/>
      <c r="AG525" s="348"/>
      <c r="AH525" s="348"/>
      <c r="AI525" s="348"/>
      <c r="AJ525" s="348"/>
      <c r="AK525" s="348"/>
      <c r="AL525" s="348"/>
      <c r="AM525" s="348"/>
      <c r="AN525" s="403"/>
      <c r="AO525" s="403"/>
      <c r="AP525" s="403"/>
      <c r="AQ525" s="403"/>
      <c r="AR525" s="403"/>
      <c r="AS525" s="403"/>
      <c r="AT525" s="403"/>
      <c r="AU525" s="403"/>
      <c r="AV525" s="403"/>
      <c r="AW525" s="403"/>
      <c r="AX525" s="403"/>
      <c r="AY525" s="403"/>
      <c r="AZ525" s="403"/>
      <c r="BA525" s="403"/>
      <c r="BB525" s="403"/>
      <c r="BC525" s="403"/>
      <c r="BD525" s="403"/>
      <c r="BE525" s="403"/>
      <c r="BF525" s="403"/>
      <c r="BG525" s="403"/>
      <c r="BH525" s="403"/>
      <c r="BI525" s="327"/>
      <c r="BJ525" s="328"/>
      <c r="BK525" s="328"/>
      <c r="BL525" s="328"/>
      <c r="BM525" s="328"/>
      <c r="BN525" s="328"/>
      <c r="BO525" s="328"/>
      <c r="BP525" s="328"/>
      <c r="BQ525" s="328"/>
      <c r="BR525" s="328"/>
      <c r="BS525" s="403"/>
      <c r="BT525" s="403"/>
      <c r="BU525" s="403"/>
      <c r="BV525" s="403"/>
      <c r="BW525" s="403"/>
      <c r="BX525" s="403"/>
      <c r="BY525" s="403"/>
      <c r="BZ525" s="403"/>
      <c r="CA525" s="403"/>
      <c r="CB525" s="403"/>
      <c r="CC525" s="403"/>
      <c r="CD525" s="403"/>
      <c r="CE525" s="403"/>
      <c r="CF525" s="403"/>
      <c r="CG525" s="403"/>
      <c r="CH525" s="403"/>
      <c r="CI525" s="403"/>
      <c r="CJ525" s="403"/>
      <c r="CK525" s="403"/>
      <c r="CL525" s="403"/>
      <c r="CM525" s="403"/>
      <c r="CN525" s="403"/>
      <c r="CO525" s="403"/>
      <c r="CP525" s="403"/>
      <c r="CQ525" s="403"/>
      <c r="CR525" s="403"/>
      <c r="CS525" s="403"/>
      <c r="CT525" s="403"/>
      <c r="CU525" s="403"/>
      <c r="CV525" s="403"/>
      <c r="CW525" s="403"/>
      <c r="CX525" s="403"/>
      <c r="CY525" s="403"/>
      <c r="CZ525" s="403"/>
      <c r="DA525" s="403"/>
      <c r="DB525" s="403"/>
      <c r="DC525" s="403"/>
      <c r="DD525" s="403"/>
      <c r="DE525" s="403"/>
      <c r="DF525" s="403"/>
      <c r="DG525" s="403"/>
      <c r="DH525" s="403"/>
      <c r="DI525" s="403"/>
      <c r="DJ525" s="404"/>
    </row>
    <row r="526" spans="14:114" ht="14.25" customHeight="1" thickBot="1" x14ac:dyDescent="0.25">
      <c r="N526" s="349"/>
      <c r="O526" s="350"/>
      <c r="P526" s="350"/>
      <c r="Q526" s="350"/>
      <c r="R526" s="350"/>
      <c r="S526" s="350"/>
      <c r="T526" s="350"/>
      <c r="U526" s="350"/>
      <c r="V526" s="350"/>
      <c r="W526" s="350"/>
      <c r="X526" s="350"/>
      <c r="Y526" s="350"/>
      <c r="Z526" s="350"/>
      <c r="AA526" s="350"/>
      <c r="AB526" s="350"/>
      <c r="AC526" s="350"/>
      <c r="AD526" s="350"/>
      <c r="AE526" s="350"/>
      <c r="AF526" s="350"/>
      <c r="AG526" s="350"/>
      <c r="AH526" s="350"/>
      <c r="AI526" s="350"/>
      <c r="AJ526" s="350"/>
      <c r="AK526" s="350"/>
      <c r="AL526" s="350"/>
      <c r="AM526" s="350"/>
      <c r="AN526" s="405"/>
      <c r="AO526" s="405"/>
      <c r="AP526" s="405"/>
      <c r="AQ526" s="405"/>
      <c r="AR526" s="405"/>
      <c r="AS526" s="405"/>
      <c r="AT526" s="405"/>
      <c r="AU526" s="405"/>
      <c r="AV526" s="405"/>
      <c r="AW526" s="405"/>
      <c r="AX526" s="405"/>
      <c r="AY526" s="405"/>
      <c r="AZ526" s="405"/>
      <c r="BA526" s="405"/>
      <c r="BB526" s="405"/>
      <c r="BC526" s="405"/>
      <c r="BD526" s="405"/>
      <c r="BE526" s="405"/>
      <c r="BF526" s="405"/>
      <c r="BG526" s="405"/>
      <c r="BH526" s="405"/>
      <c r="BI526" s="329"/>
      <c r="BJ526" s="330"/>
      <c r="BK526" s="330"/>
      <c r="BL526" s="330"/>
      <c r="BM526" s="330"/>
      <c r="BN526" s="330"/>
      <c r="BO526" s="330"/>
      <c r="BP526" s="330"/>
      <c r="BQ526" s="330"/>
      <c r="BR526" s="330"/>
      <c r="BS526" s="405"/>
      <c r="BT526" s="405"/>
      <c r="BU526" s="405"/>
      <c r="BV526" s="405"/>
      <c r="BW526" s="405"/>
      <c r="BX526" s="405"/>
      <c r="BY526" s="405"/>
      <c r="BZ526" s="405"/>
      <c r="CA526" s="405"/>
      <c r="CB526" s="405"/>
      <c r="CC526" s="405"/>
      <c r="CD526" s="405"/>
      <c r="CE526" s="405"/>
      <c r="CF526" s="405"/>
      <c r="CG526" s="405"/>
      <c r="CH526" s="405"/>
      <c r="CI526" s="405"/>
      <c r="CJ526" s="405"/>
      <c r="CK526" s="405"/>
      <c r="CL526" s="405"/>
      <c r="CM526" s="405"/>
      <c r="CN526" s="405"/>
      <c r="CO526" s="405"/>
      <c r="CP526" s="405"/>
      <c r="CQ526" s="405"/>
      <c r="CR526" s="405"/>
      <c r="CS526" s="405"/>
      <c r="CT526" s="405"/>
      <c r="CU526" s="405"/>
      <c r="CV526" s="405"/>
      <c r="CW526" s="405"/>
      <c r="CX526" s="405"/>
      <c r="CY526" s="405"/>
      <c r="CZ526" s="405"/>
      <c r="DA526" s="405"/>
      <c r="DB526" s="405"/>
      <c r="DC526" s="405"/>
      <c r="DD526" s="405"/>
      <c r="DE526" s="405"/>
      <c r="DF526" s="405"/>
      <c r="DG526" s="405"/>
      <c r="DH526" s="405"/>
      <c r="DI526" s="405"/>
      <c r="DJ526" s="406"/>
    </row>
    <row r="527" spans="14:114" ht="14.25" customHeight="1" x14ac:dyDescent="0.2">
      <c r="N527" s="47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25"/>
      <c r="CE527" s="25"/>
      <c r="CF527" s="25"/>
      <c r="CG527" s="25"/>
      <c r="CH527" s="25"/>
      <c r="CI527" s="25"/>
      <c r="CJ527" s="25"/>
      <c r="CK527" s="25"/>
      <c r="CL527" s="25"/>
      <c r="CM527" s="25"/>
      <c r="CN527" s="25"/>
      <c r="CO527" s="25"/>
      <c r="CP527" s="25"/>
      <c r="CQ527" s="25"/>
      <c r="CR527" s="25"/>
      <c r="CS527" s="25"/>
      <c r="CT527" s="25"/>
      <c r="CU527" s="25"/>
      <c r="CV527" s="25"/>
      <c r="CW527" s="25"/>
      <c r="CX527" s="25"/>
      <c r="CY527" s="25"/>
      <c r="CZ527" s="25"/>
      <c r="DA527" s="25"/>
      <c r="DB527" s="25"/>
      <c r="DC527" s="25"/>
      <c r="DD527" s="25"/>
      <c r="DE527" s="25"/>
      <c r="DF527" s="25"/>
      <c r="DG527" s="25"/>
      <c r="DH527" s="25"/>
      <c r="DI527" s="25"/>
      <c r="DJ527" s="48"/>
    </row>
    <row r="528" spans="14:114" ht="14.25" customHeight="1" x14ac:dyDescent="0.2">
      <c r="N528" s="47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25"/>
      <c r="CE528" s="25"/>
      <c r="CF528" s="25"/>
      <c r="CG528" s="25"/>
      <c r="CH528" s="25"/>
      <c r="CI528" s="25"/>
      <c r="CJ528" s="25"/>
      <c r="CK528" s="25"/>
      <c r="CL528" s="25"/>
      <c r="CM528" s="25"/>
      <c r="CN528" s="25"/>
      <c r="CO528" s="25"/>
      <c r="CP528" s="25"/>
      <c r="CQ528" s="25"/>
      <c r="CR528" s="25"/>
      <c r="CS528" s="25"/>
      <c r="CT528" s="25"/>
      <c r="CU528" s="25"/>
      <c r="CV528" s="25"/>
      <c r="CW528" s="25"/>
      <c r="CX528" s="25"/>
      <c r="CY528" s="25"/>
      <c r="CZ528" s="25"/>
      <c r="DA528" s="25"/>
      <c r="DB528" s="25"/>
      <c r="DC528" s="25"/>
      <c r="DD528" s="25"/>
      <c r="DE528" s="25"/>
      <c r="DF528" s="25"/>
      <c r="DG528" s="25"/>
      <c r="DH528" s="25"/>
      <c r="DI528" s="25"/>
      <c r="DJ528" s="48"/>
    </row>
    <row r="529" spans="14:114" ht="14.25" customHeight="1" x14ac:dyDescent="0.2">
      <c r="N529" s="47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25"/>
      <c r="CE529" s="25"/>
      <c r="CF529" s="25"/>
      <c r="CG529" s="25"/>
      <c r="CH529" s="25"/>
      <c r="CI529" s="25"/>
      <c r="CJ529" s="25"/>
      <c r="CK529" s="25"/>
      <c r="CL529" s="25"/>
      <c r="CM529" s="25"/>
      <c r="CN529" s="25"/>
      <c r="CO529" s="25"/>
      <c r="CP529" s="25"/>
      <c r="CQ529" s="25"/>
      <c r="CR529" s="25"/>
      <c r="CS529" s="25"/>
      <c r="CT529" s="25"/>
      <c r="CU529" s="25"/>
      <c r="CV529" s="25"/>
      <c r="CW529" s="25"/>
      <c r="CX529" s="25"/>
      <c r="CY529" s="25"/>
      <c r="CZ529" s="25"/>
      <c r="DA529" s="25"/>
      <c r="DB529" s="25"/>
      <c r="DC529" s="25"/>
      <c r="DD529" s="25"/>
      <c r="DE529" s="25"/>
      <c r="DF529" s="25"/>
      <c r="DG529" s="25"/>
      <c r="DH529" s="25"/>
      <c r="DI529" s="25"/>
      <c r="DJ529" s="48"/>
    </row>
    <row r="530" spans="14:114" ht="14.25" customHeight="1" x14ac:dyDescent="0.2">
      <c r="N530" s="47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25"/>
      <c r="CE530" s="25"/>
      <c r="CF530" s="25"/>
      <c r="CG530" s="25"/>
      <c r="CH530" s="25"/>
      <c r="CI530" s="25"/>
      <c r="CJ530" s="25"/>
      <c r="CK530" s="25"/>
      <c r="CL530" s="25"/>
      <c r="CM530" s="25"/>
      <c r="CN530" s="25"/>
      <c r="CO530" s="25"/>
      <c r="CP530" s="25"/>
      <c r="CQ530" s="25"/>
      <c r="CR530" s="25"/>
      <c r="CS530" s="25"/>
      <c r="CT530" s="25"/>
      <c r="CU530" s="25"/>
      <c r="CV530" s="25"/>
      <c r="CW530" s="25"/>
      <c r="CX530" s="25"/>
      <c r="CY530" s="25"/>
      <c r="CZ530" s="25"/>
      <c r="DA530" s="25"/>
      <c r="DB530" s="25"/>
      <c r="DC530" s="25"/>
      <c r="DD530" s="25"/>
      <c r="DE530" s="25"/>
      <c r="DF530" s="25"/>
      <c r="DG530" s="25"/>
      <c r="DH530" s="25"/>
      <c r="DI530" s="25"/>
      <c r="DJ530" s="48"/>
    </row>
    <row r="531" spans="14:114" ht="14.25" customHeight="1" x14ac:dyDescent="0.2">
      <c r="N531" s="47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25"/>
      <c r="CE531" s="25"/>
      <c r="CF531" s="25"/>
      <c r="CG531" s="25"/>
      <c r="CH531" s="25"/>
      <c r="CI531" s="25"/>
      <c r="CJ531" s="25"/>
      <c r="CK531" s="25"/>
      <c r="CL531" s="25"/>
      <c r="CM531" s="25"/>
      <c r="CN531" s="25"/>
      <c r="CO531" s="25"/>
      <c r="CP531" s="25"/>
      <c r="CQ531" s="25"/>
      <c r="CR531" s="25"/>
      <c r="CS531" s="25"/>
      <c r="CT531" s="25"/>
      <c r="CU531" s="25"/>
      <c r="CV531" s="25"/>
      <c r="CW531" s="25"/>
      <c r="CX531" s="25"/>
      <c r="CY531" s="25"/>
      <c r="CZ531" s="25"/>
      <c r="DA531" s="25"/>
      <c r="DB531" s="25"/>
      <c r="DC531" s="25"/>
      <c r="DD531" s="25"/>
      <c r="DE531" s="25"/>
      <c r="DF531" s="25"/>
      <c r="DG531" s="25"/>
      <c r="DH531" s="25"/>
      <c r="DI531" s="25"/>
      <c r="DJ531" s="48"/>
    </row>
    <row r="532" spans="14:114" ht="14.25" customHeight="1" x14ac:dyDescent="0.2">
      <c r="N532" s="47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25"/>
      <c r="CE532" s="25"/>
      <c r="CF532" s="25"/>
      <c r="CG532" s="25"/>
      <c r="CH532" s="25"/>
      <c r="CI532" s="25"/>
      <c r="CJ532" s="25"/>
      <c r="CK532" s="25"/>
      <c r="CL532" s="25"/>
      <c r="CM532" s="25"/>
      <c r="CN532" s="25"/>
      <c r="CO532" s="25"/>
      <c r="CP532" s="25"/>
      <c r="CQ532" s="25"/>
      <c r="CR532" s="25"/>
      <c r="CS532" s="25"/>
      <c r="CT532" s="25"/>
      <c r="CU532" s="25"/>
      <c r="CV532" s="25"/>
      <c r="CW532" s="25"/>
      <c r="CX532" s="25"/>
      <c r="CY532" s="25"/>
      <c r="CZ532" s="25"/>
      <c r="DA532" s="25"/>
      <c r="DB532" s="25"/>
      <c r="DC532" s="25"/>
      <c r="DD532" s="25"/>
      <c r="DE532" s="25"/>
      <c r="DF532" s="25"/>
      <c r="DG532" s="25"/>
      <c r="DH532" s="25"/>
      <c r="DI532" s="25"/>
      <c r="DJ532" s="48"/>
    </row>
    <row r="533" spans="14:114" ht="14.25" customHeight="1" x14ac:dyDescent="0.2">
      <c r="N533" s="47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25"/>
      <c r="CE533" s="25"/>
      <c r="CF533" s="25"/>
      <c r="CG533" s="25"/>
      <c r="CH533" s="25"/>
      <c r="CI533" s="25"/>
      <c r="CJ533" s="25"/>
      <c r="CK533" s="25"/>
      <c r="CL533" s="25"/>
      <c r="CM533" s="25"/>
      <c r="CN533" s="25"/>
      <c r="CO533" s="25"/>
      <c r="CP533" s="25"/>
      <c r="CQ533" s="25"/>
      <c r="CR533" s="25"/>
      <c r="CS533" s="25"/>
      <c r="CT533" s="25"/>
      <c r="CU533" s="25"/>
      <c r="CV533" s="25"/>
      <c r="CW533" s="25"/>
      <c r="CX533" s="25"/>
      <c r="CY533" s="25"/>
      <c r="CZ533" s="25"/>
      <c r="DA533" s="25"/>
      <c r="DB533" s="25"/>
      <c r="DC533" s="25"/>
      <c r="DD533" s="25"/>
      <c r="DE533" s="25"/>
      <c r="DF533" s="25"/>
      <c r="DG533" s="25"/>
      <c r="DH533" s="25"/>
      <c r="DI533" s="25"/>
      <c r="DJ533" s="48"/>
    </row>
    <row r="534" spans="14:114" ht="14.25" customHeight="1" x14ac:dyDescent="0.2">
      <c r="N534" s="47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5"/>
      <c r="BA534" s="25"/>
      <c r="BB534" s="25"/>
      <c r="BC534" s="25"/>
      <c r="BD534" s="25"/>
      <c r="BE534" s="25"/>
      <c r="BF534" s="25"/>
      <c r="BG534" s="25"/>
      <c r="BH534" s="25"/>
      <c r="BI534" s="25"/>
      <c r="BJ534" s="25"/>
      <c r="BK534" s="25"/>
      <c r="BL534" s="25"/>
      <c r="BM534" s="25"/>
      <c r="BN534" s="25"/>
      <c r="BO534" s="25"/>
      <c r="BP534" s="25"/>
      <c r="BQ534" s="25"/>
      <c r="BR534" s="25"/>
      <c r="BS534" s="25"/>
      <c r="BT534" s="25"/>
      <c r="BU534" s="25"/>
      <c r="BV534" s="25"/>
      <c r="BW534" s="25"/>
      <c r="BX534" s="25"/>
      <c r="BY534" s="25"/>
      <c r="BZ534" s="25"/>
      <c r="CA534" s="25"/>
      <c r="CB534" s="25"/>
      <c r="CC534" s="25"/>
      <c r="CD534" s="25"/>
      <c r="CE534" s="25"/>
      <c r="CF534" s="25"/>
      <c r="CG534" s="25"/>
      <c r="CH534" s="25"/>
      <c r="CI534" s="25"/>
      <c r="CJ534" s="25"/>
      <c r="CK534" s="25"/>
      <c r="CL534" s="25"/>
      <c r="CM534" s="25"/>
      <c r="CN534" s="25"/>
      <c r="CO534" s="25"/>
      <c r="CP534" s="25"/>
      <c r="CQ534" s="25"/>
      <c r="CR534" s="25"/>
      <c r="CS534" s="25"/>
      <c r="CT534" s="25"/>
      <c r="CU534" s="25"/>
      <c r="CV534" s="25"/>
      <c r="CW534" s="25"/>
      <c r="CX534" s="25"/>
      <c r="CY534" s="25"/>
      <c r="CZ534" s="25"/>
      <c r="DA534" s="25"/>
      <c r="DB534" s="25"/>
      <c r="DC534" s="25"/>
      <c r="DD534" s="25"/>
      <c r="DE534" s="25"/>
      <c r="DF534" s="25"/>
      <c r="DG534" s="25"/>
      <c r="DH534" s="25"/>
      <c r="DI534" s="25"/>
      <c r="DJ534" s="48"/>
    </row>
    <row r="535" spans="14:114" ht="14.25" customHeight="1" x14ac:dyDescent="0.2">
      <c r="N535" s="47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  <c r="BE535" s="25"/>
      <c r="BF535" s="25"/>
      <c r="BG535" s="25"/>
      <c r="BH535" s="25"/>
      <c r="BI535" s="25"/>
      <c r="BJ535" s="25"/>
      <c r="BK535" s="25"/>
      <c r="BL535" s="25"/>
      <c r="BM535" s="25"/>
      <c r="BN535" s="25"/>
      <c r="BO535" s="25"/>
      <c r="BP535" s="25"/>
      <c r="BQ535" s="25"/>
      <c r="BR535" s="25"/>
      <c r="BS535" s="25"/>
      <c r="BT535" s="25"/>
      <c r="BU535" s="25"/>
      <c r="BV535" s="25"/>
      <c r="BW535" s="25"/>
      <c r="BX535" s="25"/>
      <c r="BY535" s="25"/>
      <c r="BZ535" s="25"/>
      <c r="CA535" s="25"/>
      <c r="CB535" s="25"/>
      <c r="CC535" s="25"/>
      <c r="CD535" s="25"/>
      <c r="CE535" s="25"/>
      <c r="CF535" s="25"/>
      <c r="CG535" s="25"/>
      <c r="CH535" s="25"/>
      <c r="CI535" s="25"/>
      <c r="CJ535" s="25"/>
      <c r="CK535" s="25"/>
      <c r="CL535" s="25"/>
      <c r="CM535" s="25"/>
      <c r="CN535" s="25"/>
      <c r="CO535" s="25"/>
      <c r="CP535" s="25"/>
      <c r="CQ535" s="25"/>
      <c r="CR535" s="25"/>
      <c r="CS535" s="25"/>
      <c r="CT535" s="25"/>
      <c r="CU535" s="25"/>
      <c r="CV535" s="25"/>
      <c r="CW535" s="25"/>
      <c r="CX535" s="25"/>
      <c r="CY535" s="25"/>
      <c r="CZ535" s="25"/>
      <c r="DA535" s="25"/>
      <c r="DB535" s="25"/>
      <c r="DC535" s="25"/>
      <c r="DD535" s="25"/>
      <c r="DE535" s="25"/>
      <c r="DF535" s="25"/>
      <c r="DG535" s="25"/>
      <c r="DH535" s="25"/>
      <c r="DI535" s="25"/>
      <c r="DJ535" s="48"/>
    </row>
    <row r="536" spans="14:114" ht="14.25" customHeight="1" x14ac:dyDescent="0.2">
      <c r="N536" s="47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5"/>
      <c r="BA536" s="25"/>
      <c r="BB536" s="25"/>
      <c r="BC536" s="25"/>
      <c r="BD536" s="25"/>
      <c r="BE536" s="25"/>
      <c r="BF536" s="25"/>
      <c r="BG536" s="25"/>
      <c r="BH536" s="25"/>
      <c r="BI536" s="25"/>
      <c r="BJ536" s="25"/>
      <c r="BK536" s="25"/>
      <c r="BL536" s="25"/>
      <c r="BM536" s="25"/>
      <c r="BN536" s="25"/>
      <c r="BO536" s="25"/>
      <c r="BP536" s="25"/>
      <c r="BQ536" s="25"/>
      <c r="BR536" s="25"/>
      <c r="BS536" s="25"/>
      <c r="BT536" s="25"/>
      <c r="BU536" s="25"/>
      <c r="BV536" s="25"/>
      <c r="BW536" s="25"/>
      <c r="BX536" s="25"/>
      <c r="BY536" s="25"/>
      <c r="BZ536" s="25"/>
      <c r="CA536" s="25"/>
      <c r="CB536" s="25"/>
      <c r="CC536" s="25"/>
      <c r="CD536" s="25"/>
      <c r="CE536" s="25"/>
      <c r="CF536" s="25"/>
      <c r="CG536" s="25"/>
      <c r="CH536" s="25"/>
      <c r="CI536" s="25"/>
      <c r="CJ536" s="25"/>
      <c r="CK536" s="25"/>
      <c r="CL536" s="25"/>
      <c r="CM536" s="25"/>
      <c r="CN536" s="25"/>
      <c r="CO536" s="25"/>
      <c r="CP536" s="25"/>
      <c r="CQ536" s="25"/>
      <c r="CR536" s="25"/>
      <c r="CS536" s="25"/>
      <c r="CT536" s="25"/>
      <c r="CU536" s="25"/>
      <c r="CV536" s="25"/>
      <c r="CW536" s="25"/>
      <c r="CX536" s="25"/>
      <c r="CY536" s="25"/>
      <c r="CZ536" s="25"/>
      <c r="DA536" s="25"/>
      <c r="DB536" s="25"/>
      <c r="DC536" s="25"/>
      <c r="DD536" s="25"/>
      <c r="DE536" s="25"/>
      <c r="DF536" s="25"/>
      <c r="DG536" s="25"/>
      <c r="DH536" s="25"/>
      <c r="DI536" s="25"/>
      <c r="DJ536" s="48"/>
    </row>
    <row r="537" spans="14:114" ht="14.25" customHeight="1" x14ac:dyDescent="0.2">
      <c r="N537" s="47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5"/>
      <c r="BA537" s="25"/>
      <c r="BB537" s="25"/>
      <c r="BC537" s="25"/>
      <c r="BD537" s="25"/>
      <c r="BE537" s="25"/>
      <c r="BF537" s="25"/>
      <c r="BG537" s="25"/>
      <c r="BH537" s="25"/>
      <c r="BI537" s="25"/>
      <c r="BJ537" s="25"/>
      <c r="BK537" s="25"/>
      <c r="BL537" s="25"/>
      <c r="BM537" s="25"/>
      <c r="BN537" s="25"/>
      <c r="BO537" s="25"/>
      <c r="BP537" s="25"/>
      <c r="BQ537" s="25"/>
      <c r="BR537" s="25"/>
      <c r="BS537" s="25"/>
      <c r="BT537" s="25"/>
      <c r="BU537" s="25"/>
      <c r="BV537" s="25"/>
      <c r="BW537" s="25"/>
      <c r="BX537" s="25"/>
      <c r="BY537" s="25"/>
      <c r="BZ537" s="25"/>
      <c r="CA537" s="25"/>
      <c r="CB537" s="25"/>
      <c r="CC537" s="25"/>
      <c r="CD537" s="25"/>
      <c r="CE537" s="25"/>
      <c r="CF537" s="25"/>
      <c r="CG537" s="25"/>
      <c r="CH537" s="25"/>
      <c r="CI537" s="25"/>
      <c r="CJ537" s="25"/>
      <c r="CK537" s="25"/>
      <c r="CL537" s="25"/>
      <c r="CM537" s="25"/>
      <c r="CN537" s="25"/>
      <c r="CO537" s="25"/>
      <c r="CP537" s="25"/>
      <c r="CQ537" s="25"/>
      <c r="CR537" s="25"/>
      <c r="CS537" s="25"/>
      <c r="CT537" s="25"/>
      <c r="CU537" s="25"/>
      <c r="CV537" s="25"/>
      <c r="CW537" s="25"/>
      <c r="CX537" s="25"/>
      <c r="CY537" s="25"/>
      <c r="CZ537" s="25"/>
      <c r="DA537" s="25"/>
      <c r="DB537" s="25"/>
      <c r="DC537" s="25"/>
      <c r="DD537" s="25"/>
      <c r="DE537" s="25"/>
      <c r="DF537" s="25"/>
      <c r="DG537" s="25"/>
      <c r="DH537" s="25"/>
      <c r="DI537" s="25"/>
      <c r="DJ537" s="48"/>
    </row>
    <row r="538" spans="14:114" ht="14.25" customHeight="1" x14ac:dyDescent="0.2">
      <c r="N538" s="47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5"/>
      <c r="BA538" s="25"/>
      <c r="BB538" s="25"/>
      <c r="BC538" s="25"/>
      <c r="BD538" s="25"/>
      <c r="BE538" s="25"/>
      <c r="BF538" s="25"/>
      <c r="BG538" s="25"/>
      <c r="BH538" s="25"/>
      <c r="BI538" s="25"/>
      <c r="BJ538" s="25"/>
      <c r="BK538" s="25"/>
      <c r="BL538" s="25"/>
      <c r="BM538" s="25"/>
      <c r="BN538" s="25"/>
      <c r="BO538" s="25"/>
      <c r="BP538" s="25"/>
      <c r="BQ538" s="25"/>
      <c r="BR538" s="25"/>
      <c r="BS538" s="25"/>
      <c r="BT538" s="25"/>
      <c r="BU538" s="25"/>
      <c r="BV538" s="25"/>
      <c r="BW538" s="25"/>
      <c r="BX538" s="25"/>
      <c r="BY538" s="25"/>
      <c r="BZ538" s="25"/>
      <c r="CA538" s="25"/>
      <c r="CB538" s="25"/>
      <c r="CC538" s="25"/>
      <c r="CD538" s="25"/>
      <c r="CE538" s="25"/>
      <c r="CF538" s="25"/>
      <c r="CG538" s="25"/>
      <c r="CH538" s="25"/>
      <c r="CI538" s="25"/>
      <c r="CJ538" s="25"/>
      <c r="CK538" s="25"/>
      <c r="CL538" s="25"/>
      <c r="CM538" s="25"/>
      <c r="CN538" s="25"/>
      <c r="CO538" s="25"/>
      <c r="CP538" s="25"/>
      <c r="CQ538" s="25"/>
      <c r="CR538" s="25"/>
      <c r="CS538" s="25"/>
      <c r="CT538" s="25"/>
      <c r="CU538" s="25"/>
      <c r="CV538" s="25"/>
      <c r="CW538" s="25"/>
      <c r="CX538" s="25"/>
      <c r="CY538" s="25"/>
      <c r="CZ538" s="25"/>
      <c r="DA538" s="25"/>
      <c r="DB538" s="25"/>
      <c r="DC538" s="25"/>
      <c r="DD538" s="25"/>
      <c r="DE538" s="25"/>
      <c r="DF538" s="25"/>
      <c r="DG538" s="25"/>
      <c r="DH538" s="25"/>
      <c r="DI538" s="25"/>
      <c r="DJ538" s="48"/>
    </row>
    <row r="539" spans="14:114" ht="14.25" customHeight="1" x14ac:dyDescent="0.2">
      <c r="N539" s="47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5"/>
      <c r="BA539" s="25"/>
      <c r="BB539" s="25"/>
      <c r="BC539" s="25"/>
      <c r="BD539" s="25"/>
      <c r="BE539" s="25"/>
      <c r="BF539" s="25"/>
      <c r="BG539" s="25"/>
      <c r="BH539" s="25"/>
      <c r="BI539" s="25"/>
      <c r="BJ539" s="25"/>
      <c r="BK539" s="25"/>
      <c r="BL539" s="25"/>
      <c r="BM539" s="25"/>
      <c r="BN539" s="25"/>
      <c r="BO539" s="25"/>
      <c r="BP539" s="25"/>
      <c r="BQ539" s="25"/>
      <c r="BR539" s="25"/>
      <c r="BS539" s="25"/>
      <c r="BT539" s="25"/>
      <c r="BU539" s="25"/>
      <c r="BV539" s="25"/>
      <c r="BW539" s="25"/>
      <c r="BX539" s="25"/>
      <c r="BY539" s="25"/>
      <c r="BZ539" s="25"/>
      <c r="CA539" s="25"/>
      <c r="CB539" s="25"/>
      <c r="CC539" s="25"/>
      <c r="CD539" s="25"/>
      <c r="CE539" s="25"/>
      <c r="CF539" s="25"/>
      <c r="CG539" s="25"/>
      <c r="CH539" s="25"/>
      <c r="CI539" s="25"/>
      <c r="CJ539" s="25"/>
      <c r="CK539" s="25"/>
      <c r="CL539" s="25"/>
      <c r="CM539" s="25"/>
      <c r="CN539" s="25"/>
      <c r="CO539" s="25"/>
      <c r="CP539" s="25"/>
      <c r="CQ539" s="25"/>
      <c r="CR539" s="25"/>
      <c r="CS539" s="25"/>
      <c r="CT539" s="25"/>
      <c r="CU539" s="25"/>
      <c r="CV539" s="25"/>
      <c r="CW539" s="25"/>
      <c r="CX539" s="25"/>
      <c r="CY539" s="25"/>
      <c r="CZ539" s="25"/>
      <c r="DA539" s="25"/>
      <c r="DB539" s="25"/>
      <c r="DC539" s="25"/>
      <c r="DD539" s="25"/>
      <c r="DE539" s="25"/>
      <c r="DF539" s="25"/>
      <c r="DG539" s="25"/>
      <c r="DH539" s="25"/>
      <c r="DI539" s="25"/>
      <c r="DJ539" s="48"/>
    </row>
    <row r="540" spans="14:114" ht="14.25" customHeight="1" x14ac:dyDescent="0.2">
      <c r="N540" s="47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5"/>
      <c r="BA540" s="25"/>
      <c r="BB540" s="25"/>
      <c r="BC540" s="25"/>
      <c r="BD540" s="25"/>
      <c r="BE540" s="25"/>
      <c r="BF540" s="25"/>
      <c r="BG540" s="25"/>
      <c r="BH540" s="25"/>
      <c r="BI540" s="25"/>
      <c r="BJ540" s="25"/>
      <c r="BK540" s="25"/>
      <c r="BL540" s="25"/>
      <c r="BM540" s="25"/>
      <c r="BN540" s="25"/>
      <c r="BO540" s="25"/>
      <c r="BP540" s="25"/>
      <c r="BQ540" s="25"/>
      <c r="BR540" s="25"/>
      <c r="BS540" s="25"/>
      <c r="BT540" s="25"/>
      <c r="BU540" s="25"/>
      <c r="BV540" s="25"/>
      <c r="BW540" s="25"/>
      <c r="BX540" s="25"/>
      <c r="BY540" s="25"/>
      <c r="BZ540" s="25"/>
      <c r="CA540" s="25"/>
      <c r="CB540" s="25"/>
      <c r="CC540" s="25"/>
      <c r="CD540" s="25"/>
      <c r="CE540" s="25"/>
      <c r="CF540" s="25"/>
      <c r="CG540" s="25"/>
      <c r="CH540" s="25"/>
      <c r="CI540" s="25"/>
      <c r="CJ540" s="25"/>
      <c r="CK540" s="25"/>
      <c r="CL540" s="25"/>
      <c r="CM540" s="25"/>
      <c r="CN540" s="25"/>
      <c r="CO540" s="25"/>
      <c r="CP540" s="25"/>
      <c r="CQ540" s="25"/>
      <c r="CR540" s="25"/>
      <c r="CS540" s="25"/>
      <c r="CT540" s="25"/>
      <c r="CU540" s="25"/>
      <c r="CV540" s="25"/>
      <c r="CW540" s="25"/>
      <c r="CX540" s="25"/>
      <c r="CY540" s="25"/>
      <c r="CZ540" s="25"/>
      <c r="DA540" s="25"/>
      <c r="DB540" s="25"/>
      <c r="DC540" s="25"/>
      <c r="DD540" s="25"/>
      <c r="DE540" s="25"/>
      <c r="DF540" s="25"/>
      <c r="DG540" s="25"/>
      <c r="DH540" s="25"/>
      <c r="DI540" s="25"/>
      <c r="DJ540" s="48"/>
    </row>
    <row r="541" spans="14:114" ht="14.25" customHeight="1" x14ac:dyDescent="0.2">
      <c r="N541" s="47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5"/>
      <c r="BA541" s="25"/>
      <c r="BB541" s="25"/>
      <c r="BC541" s="25"/>
      <c r="BD541" s="25"/>
      <c r="BE541" s="25"/>
      <c r="BF541" s="25"/>
      <c r="BG541" s="25"/>
      <c r="BH541" s="25"/>
      <c r="BI541" s="25"/>
      <c r="BJ541" s="25"/>
      <c r="BK541" s="25"/>
      <c r="BL541" s="25"/>
      <c r="BM541" s="25"/>
      <c r="BN541" s="25"/>
      <c r="BO541" s="25"/>
      <c r="BP541" s="25"/>
      <c r="BQ541" s="25"/>
      <c r="BR541" s="25"/>
      <c r="BS541" s="25"/>
      <c r="BT541" s="25"/>
      <c r="BU541" s="25"/>
      <c r="BV541" s="25"/>
      <c r="BW541" s="25"/>
      <c r="BX541" s="25"/>
      <c r="BY541" s="25"/>
      <c r="BZ541" s="25"/>
      <c r="CA541" s="25"/>
      <c r="CB541" s="25"/>
      <c r="CC541" s="25"/>
      <c r="CD541" s="25"/>
      <c r="CE541" s="25"/>
      <c r="CF541" s="25"/>
      <c r="CG541" s="25"/>
      <c r="CH541" s="25"/>
      <c r="CI541" s="25"/>
      <c r="CJ541" s="25"/>
      <c r="CK541" s="25"/>
      <c r="CL541" s="25"/>
      <c r="CM541" s="25"/>
      <c r="CN541" s="25"/>
      <c r="CO541" s="25"/>
      <c r="CP541" s="25"/>
      <c r="CQ541" s="25"/>
      <c r="CR541" s="25"/>
      <c r="CS541" s="25"/>
      <c r="CT541" s="25"/>
      <c r="CU541" s="25"/>
      <c r="CV541" s="25"/>
      <c r="CW541" s="25"/>
      <c r="CX541" s="25"/>
      <c r="CY541" s="25"/>
      <c r="CZ541" s="25"/>
      <c r="DA541" s="25"/>
      <c r="DB541" s="25"/>
      <c r="DC541" s="25"/>
      <c r="DD541" s="25"/>
      <c r="DE541" s="25"/>
      <c r="DF541" s="25"/>
      <c r="DG541" s="25"/>
      <c r="DH541" s="25"/>
      <c r="DI541" s="25"/>
      <c r="DJ541" s="48"/>
    </row>
    <row r="542" spans="14:114" ht="14.25" customHeight="1" x14ac:dyDescent="0.2">
      <c r="N542" s="47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5"/>
      <c r="BA542" s="25"/>
      <c r="BB542" s="25"/>
      <c r="BC542" s="25"/>
      <c r="BD542" s="25"/>
      <c r="BE542" s="25"/>
      <c r="BF542" s="25"/>
      <c r="BG542" s="25"/>
      <c r="BH542" s="25"/>
      <c r="BI542" s="25"/>
      <c r="BJ542" s="25"/>
      <c r="BK542" s="25"/>
      <c r="BL542" s="25"/>
      <c r="BM542" s="25"/>
      <c r="BN542" s="25"/>
      <c r="BO542" s="25"/>
      <c r="BP542" s="25"/>
      <c r="BQ542" s="25"/>
      <c r="BR542" s="25"/>
      <c r="BS542" s="25"/>
      <c r="BT542" s="25"/>
      <c r="BU542" s="25"/>
      <c r="BV542" s="25"/>
      <c r="BW542" s="25"/>
      <c r="BX542" s="25"/>
      <c r="BY542" s="25"/>
      <c r="BZ542" s="25"/>
      <c r="CA542" s="25"/>
      <c r="CB542" s="25"/>
      <c r="CC542" s="25"/>
      <c r="CD542" s="25"/>
      <c r="CE542" s="25"/>
      <c r="CF542" s="25"/>
      <c r="CG542" s="25"/>
      <c r="CH542" s="25"/>
      <c r="CI542" s="25"/>
      <c r="CJ542" s="25"/>
      <c r="CK542" s="25"/>
      <c r="CL542" s="25"/>
      <c r="CM542" s="25"/>
      <c r="CN542" s="25"/>
      <c r="CO542" s="25"/>
      <c r="CP542" s="25"/>
      <c r="CQ542" s="25"/>
      <c r="CR542" s="25"/>
      <c r="CS542" s="25"/>
      <c r="CT542" s="25"/>
      <c r="CU542" s="25"/>
      <c r="CV542" s="25"/>
      <c r="CW542" s="25"/>
      <c r="CX542" s="25"/>
      <c r="CY542" s="25"/>
      <c r="CZ542" s="25"/>
      <c r="DA542" s="25"/>
      <c r="DB542" s="25"/>
      <c r="DC542" s="25"/>
      <c r="DD542" s="25"/>
      <c r="DE542" s="25"/>
      <c r="DF542" s="25"/>
      <c r="DG542" s="25"/>
      <c r="DH542" s="25"/>
      <c r="DI542" s="25"/>
      <c r="DJ542" s="48"/>
    </row>
    <row r="543" spans="14:114" ht="14.25" customHeight="1" x14ac:dyDescent="0.2">
      <c r="N543" s="47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5"/>
      <c r="BA543" s="25"/>
      <c r="BB543" s="25"/>
      <c r="BC543" s="25"/>
      <c r="BD543" s="25"/>
      <c r="BE543" s="25"/>
      <c r="BF543" s="25"/>
      <c r="BG543" s="25"/>
      <c r="BH543" s="25"/>
      <c r="BI543" s="25"/>
      <c r="BJ543" s="25"/>
      <c r="BK543" s="25"/>
      <c r="BL543" s="25"/>
      <c r="BM543" s="25"/>
      <c r="BN543" s="25"/>
      <c r="BO543" s="25"/>
      <c r="BP543" s="25"/>
      <c r="BQ543" s="25"/>
      <c r="BR543" s="25"/>
      <c r="BS543" s="25"/>
      <c r="BT543" s="25"/>
      <c r="BU543" s="25"/>
      <c r="BV543" s="25"/>
      <c r="BW543" s="25"/>
      <c r="BX543" s="25"/>
      <c r="BY543" s="25"/>
      <c r="BZ543" s="25"/>
      <c r="CA543" s="25"/>
      <c r="CB543" s="25"/>
      <c r="CC543" s="25"/>
      <c r="CD543" s="25"/>
      <c r="CE543" s="25"/>
      <c r="CF543" s="25"/>
      <c r="CG543" s="25"/>
      <c r="CH543" s="25"/>
      <c r="CI543" s="25"/>
      <c r="CJ543" s="25"/>
      <c r="CK543" s="25"/>
      <c r="CL543" s="25"/>
      <c r="CM543" s="25"/>
      <c r="CN543" s="25"/>
      <c r="CO543" s="25"/>
      <c r="CP543" s="25"/>
      <c r="CQ543" s="25"/>
      <c r="CR543" s="25"/>
      <c r="CS543" s="25"/>
      <c r="CT543" s="25"/>
      <c r="CU543" s="25"/>
      <c r="CV543" s="25"/>
      <c r="CW543" s="25"/>
      <c r="CX543" s="25"/>
      <c r="CY543" s="25"/>
      <c r="CZ543" s="25"/>
      <c r="DA543" s="25"/>
      <c r="DB543" s="25"/>
      <c r="DC543" s="25"/>
      <c r="DD543" s="25"/>
      <c r="DE543" s="25"/>
      <c r="DF543" s="25"/>
      <c r="DG543" s="25"/>
      <c r="DH543" s="25"/>
      <c r="DI543" s="25"/>
      <c r="DJ543" s="48"/>
    </row>
    <row r="544" spans="14:114" ht="14.25" customHeight="1" x14ac:dyDescent="0.2">
      <c r="N544" s="47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5"/>
      <c r="BA544" s="25"/>
      <c r="BB544" s="25"/>
      <c r="BC544" s="25"/>
      <c r="BD544" s="25"/>
      <c r="BE544" s="25"/>
      <c r="BF544" s="25"/>
      <c r="BG544" s="25"/>
      <c r="BH544" s="25"/>
      <c r="BI544" s="25"/>
      <c r="BJ544" s="25"/>
      <c r="BK544" s="25"/>
      <c r="BL544" s="25"/>
      <c r="BM544" s="25"/>
      <c r="BN544" s="25"/>
      <c r="BO544" s="25"/>
      <c r="BP544" s="25"/>
      <c r="BQ544" s="25"/>
      <c r="BR544" s="25"/>
      <c r="BS544" s="25"/>
      <c r="BT544" s="25"/>
      <c r="BU544" s="25"/>
      <c r="BV544" s="25"/>
      <c r="BW544" s="25"/>
      <c r="BX544" s="25"/>
      <c r="BY544" s="25"/>
      <c r="BZ544" s="25"/>
      <c r="CA544" s="25"/>
      <c r="CB544" s="25"/>
      <c r="CC544" s="25"/>
      <c r="CD544" s="25"/>
      <c r="CE544" s="25"/>
      <c r="CF544" s="25"/>
      <c r="CG544" s="25"/>
      <c r="CH544" s="25"/>
      <c r="CI544" s="25"/>
      <c r="CJ544" s="25"/>
      <c r="CK544" s="25"/>
      <c r="CL544" s="25"/>
      <c r="CM544" s="25"/>
      <c r="CN544" s="25"/>
      <c r="CO544" s="25"/>
      <c r="CP544" s="25"/>
      <c r="CQ544" s="25"/>
      <c r="CR544" s="25"/>
      <c r="CS544" s="25"/>
      <c r="CT544" s="25"/>
      <c r="CU544" s="25"/>
      <c r="CV544" s="25"/>
      <c r="CW544" s="25"/>
      <c r="CX544" s="25"/>
      <c r="CY544" s="25"/>
      <c r="CZ544" s="25"/>
      <c r="DA544" s="25"/>
      <c r="DB544" s="25"/>
      <c r="DC544" s="25"/>
      <c r="DD544" s="25"/>
      <c r="DE544" s="25"/>
      <c r="DF544" s="25"/>
      <c r="DG544" s="25"/>
      <c r="DH544" s="25"/>
      <c r="DI544" s="25"/>
      <c r="DJ544" s="48"/>
    </row>
    <row r="545" spans="14:114" ht="14.25" customHeight="1" x14ac:dyDescent="0.2">
      <c r="N545" s="47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5"/>
      <c r="BA545" s="25"/>
      <c r="BB545" s="25"/>
      <c r="BC545" s="25"/>
      <c r="BD545" s="25"/>
      <c r="BE545" s="25"/>
      <c r="BF545" s="25"/>
      <c r="BG545" s="25"/>
      <c r="BH545" s="25"/>
      <c r="BI545" s="25"/>
      <c r="BJ545" s="25"/>
      <c r="BK545" s="25"/>
      <c r="BL545" s="25"/>
      <c r="BM545" s="25"/>
      <c r="BN545" s="25"/>
      <c r="BO545" s="25"/>
      <c r="BP545" s="25"/>
      <c r="BQ545" s="25"/>
      <c r="BR545" s="25"/>
      <c r="BS545" s="25"/>
      <c r="BT545" s="25"/>
      <c r="BU545" s="25"/>
      <c r="BV545" s="25"/>
      <c r="BW545" s="25"/>
      <c r="BX545" s="25"/>
      <c r="BY545" s="25"/>
      <c r="BZ545" s="25"/>
      <c r="CA545" s="25"/>
      <c r="CB545" s="25"/>
      <c r="CC545" s="25"/>
      <c r="CD545" s="25"/>
      <c r="CE545" s="25"/>
      <c r="CF545" s="25"/>
      <c r="CG545" s="25"/>
      <c r="CH545" s="25"/>
      <c r="CI545" s="25"/>
      <c r="CJ545" s="25"/>
      <c r="CK545" s="25"/>
      <c r="CL545" s="25"/>
      <c r="CM545" s="25"/>
      <c r="CN545" s="25"/>
      <c r="CO545" s="25"/>
      <c r="CP545" s="25"/>
      <c r="CQ545" s="25"/>
      <c r="CR545" s="25"/>
      <c r="CS545" s="25"/>
      <c r="CT545" s="25"/>
      <c r="CU545" s="25"/>
      <c r="CV545" s="25"/>
      <c r="CW545" s="25"/>
      <c r="CX545" s="25"/>
      <c r="CY545" s="25"/>
      <c r="CZ545" s="25"/>
      <c r="DA545" s="25"/>
      <c r="DB545" s="25"/>
      <c r="DC545" s="25"/>
      <c r="DD545" s="25"/>
      <c r="DE545" s="25"/>
      <c r="DF545" s="25"/>
      <c r="DG545" s="25"/>
      <c r="DH545" s="25"/>
      <c r="DI545" s="25"/>
      <c r="DJ545" s="48"/>
    </row>
    <row r="546" spans="14:114" ht="14.25" customHeight="1" x14ac:dyDescent="0.2">
      <c r="N546" s="47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5"/>
      <c r="BA546" s="25"/>
      <c r="BB546" s="25"/>
      <c r="BC546" s="25"/>
      <c r="BD546" s="25"/>
      <c r="BE546" s="25"/>
      <c r="BF546" s="25"/>
      <c r="BG546" s="25"/>
      <c r="BH546" s="25"/>
      <c r="BI546" s="25"/>
      <c r="BJ546" s="25"/>
      <c r="BK546" s="25"/>
      <c r="BL546" s="25"/>
      <c r="BM546" s="25"/>
      <c r="BN546" s="25"/>
      <c r="BO546" s="25"/>
      <c r="BP546" s="25"/>
      <c r="BQ546" s="25"/>
      <c r="BR546" s="25"/>
      <c r="BS546" s="25"/>
      <c r="BT546" s="25"/>
      <c r="BU546" s="25"/>
      <c r="BV546" s="25"/>
      <c r="BW546" s="25"/>
      <c r="BX546" s="25"/>
      <c r="BY546" s="25"/>
      <c r="BZ546" s="25"/>
      <c r="CA546" s="25"/>
      <c r="CB546" s="25"/>
      <c r="CC546" s="25"/>
      <c r="CD546" s="25"/>
      <c r="CE546" s="25"/>
      <c r="CF546" s="25"/>
      <c r="CG546" s="25"/>
      <c r="CH546" s="25"/>
      <c r="CI546" s="25"/>
      <c r="CJ546" s="25"/>
      <c r="CK546" s="25"/>
      <c r="CL546" s="25"/>
      <c r="CM546" s="25"/>
      <c r="CN546" s="25"/>
      <c r="CO546" s="25"/>
      <c r="CP546" s="25"/>
      <c r="CQ546" s="25"/>
      <c r="CR546" s="25"/>
      <c r="CS546" s="25"/>
      <c r="CT546" s="25"/>
      <c r="CU546" s="25"/>
      <c r="CV546" s="25"/>
      <c r="CW546" s="25"/>
      <c r="CX546" s="25"/>
      <c r="CY546" s="25"/>
      <c r="CZ546" s="25"/>
      <c r="DA546" s="25"/>
      <c r="DB546" s="25"/>
      <c r="DC546" s="25"/>
      <c r="DD546" s="25"/>
      <c r="DE546" s="25"/>
      <c r="DF546" s="25"/>
      <c r="DG546" s="25"/>
      <c r="DH546" s="25"/>
      <c r="DI546" s="25"/>
      <c r="DJ546" s="48"/>
    </row>
    <row r="547" spans="14:114" ht="14.25" customHeight="1" x14ac:dyDescent="0.2">
      <c r="N547" s="47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5"/>
      <c r="BA547" s="25"/>
      <c r="BB547" s="25"/>
      <c r="BC547" s="25"/>
      <c r="BD547" s="25"/>
      <c r="BE547" s="25"/>
      <c r="BF547" s="25"/>
      <c r="BG547" s="25"/>
      <c r="BH547" s="25"/>
      <c r="BI547" s="25"/>
      <c r="BJ547" s="25"/>
      <c r="BK547" s="25"/>
      <c r="BL547" s="25"/>
      <c r="BM547" s="25"/>
      <c r="BN547" s="25"/>
      <c r="BO547" s="25"/>
      <c r="BP547" s="25"/>
      <c r="BQ547" s="25"/>
      <c r="BR547" s="25"/>
      <c r="BS547" s="25"/>
      <c r="BT547" s="25"/>
      <c r="BU547" s="25"/>
      <c r="BV547" s="25"/>
      <c r="BW547" s="25"/>
      <c r="BX547" s="25"/>
      <c r="BY547" s="25"/>
      <c r="BZ547" s="25"/>
      <c r="CA547" s="25"/>
      <c r="CB547" s="25"/>
      <c r="CC547" s="25"/>
      <c r="CD547" s="25"/>
      <c r="CE547" s="25"/>
      <c r="CF547" s="25"/>
      <c r="CG547" s="25"/>
      <c r="CH547" s="25"/>
      <c r="CI547" s="25"/>
      <c r="CJ547" s="25"/>
      <c r="CK547" s="25"/>
      <c r="CL547" s="25"/>
      <c r="CM547" s="25"/>
      <c r="CN547" s="25"/>
      <c r="CO547" s="25"/>
      <c r="CP547" s="25"/>
      <c r="CQ547" s="25"/>
      <c r="CR547" s="25"/>
      <c r="CS547" s="25"/>
      <c r="CT547" s="25"/>
      <c r="CU547" s="25"/>
      <c r="CV547" s="25"/>
      <c r="CW547" s="25"/>
      <c r="CX547" s="25"/>
      <c r="CY547" s="25"/>
      <c r="CZ547" s="25"/>
      <c r="DA547" s="25"/>
      <c r="DB547" s="25"/>
      <c r="DC547" s="25"/>
      <c r="DD547" s="25"/>
      <c r="DE547" s="25"/>
      <c r="DF547" s="25"/>
      <c r="DG547" s="25"/>
      <c r="DH547" s="25"/>
      <c r="DI547" s="25"/>
      <c r="DJ547" s="48"/>
    </row>
    <row r="548" spans="14:114" ht="14.25" customHeight="1" x14ac:dyDescent="0.2">
      <c r="N548" s="47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5"/>
      <c r="BA548" s="25"/>
      <c r="BB548" s="25"/>
      <c r="BC548" s="25"/>
      <c r="BD548" s="25"/>
      <c r="BE548" s="25"/>
      <c r="BF548" s="25"/>
      <c r="BG548" s="25"/>
      <c r="BH548" s="25"/>
      <c r="BI548" s="25"/>
      <c r="BJ548" s="25"/>
      <c r="BK548" s="25"/>
      <c r="BL548" s="25"/>
      <c r="BM548" s="25"/>
      <c r="BN548" s="25"/>
      <c r="BO548" s="25"/>
      <c r="BP548" s="25"/>
      <c r="BQ548" s="25"/>
      <c r="BR548" s="25"/>
      <c r="BS548" s="25"/>
      <c r="BT548" s="25"/>
      <c r="BU548" s="25"/>
      <c r="BV548" s="25"/>
      <c r="BW548" s="25"/>
      <c r="BX548" s="25"/>
      <c r="BY548" s="25"/>
      <c r="BZ548" s="25"/>
      <c r="CA548" s="25"/>
      <c r="CB548" s="25"/>
      <c r="CC548" s="25"/>
      <c r="CD548" s="25"/>
      <c r="CE548" s="25"/>
      <c r="CF548" s="25"/>
      <c r="CG548" s="25"/>
      <c r="CH548" s="25"/>
      <c r="CI548" s="25"/>
      <c r="CJ548" s="25"/>
      <c r="CK548" s="25"/>
      <c r="CL548" s="25"/>
      <c r="CM548" s="25"/>
      <c r="CN548" s="25"/>
      <c r="CO548" s="25"/>
      <c r="CP548" s="25"/>
      <c r="CQ548" s="25"/>
      <c r="CR548" s="25"/>
      <c r="CS548" s="25"/>
      <c r="CT548" s="25"/>
      <c r="CU548" s="25"/>
      <c r="CV548" s="25"/>
      <c r="CW548" s="25"/>
      <c r="CX548" s="25"/>
      <c r="CY548" s="25"/>
      <c r="CZ548" s="25"/>
      <c r="DA548" s="25"/>
      <c r="DB548" s="25"/>
      <c r="DC548" s="25"/>
      <c r="DD548" s="25"/>
      <c r="DE548" s="25"/>
      <c r="DF548" s="25"/>
      <c r="DG548" s="25"/>
      <c r="DH548" s="25"/>
      <c r="DI548" s="25"/>
      <c r="DJ548" s="48"/>
    </row>
    <row r="549" spans="14:114" ht="14.25" customHeight="1" x14ac:dyDescent="0.2">
      <c r="N549" s="47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5"/>
      <c r="BA549" s="25"/>
      <c r="BB549" s="25"/>
      <c r="BC549" s="25"/>
      <c r="BD549" s="25"/>
      <c r="BE549" s="25"/>
      <c r="BF549" s="25"/>
      <c r="BG549" s="25"/>
      <c r="BH549" s="25"/>
      <c r="BI549" s="25"/>
      <c r="BJ549" s="25"/>
      <c r="BK549" s="25"/>
      <c r="BL549" s="25"/>
      <c r="BM549" s="25"/>
      <c r="BN549" s="25"/>
      <c r="BO549" s="25"/>
      <c r="BP549" s="25"/>
      <c r="BQ549" s="25"/>
      <c r="BR549" s="25"/>
      <c r="BS549" s="25"/>
      <c r="BT549" s="25"/>
      <c r="BU549" s="25"/>
      <c r="BV549" s="25"/>
      <c r="BW549" s="25"/>
      <c r="BX549" s="25"/>
      <c r="BY549" s="25"/>
      <c r="BZ549" s="25"/>
      <c r="CA549" s="25"/>
      <c r="CB549" s="25"/>
      <c r="CC549" s="25"/>
      <c r="CD549" s="25"/>
      <c r="CE549" s="25"/>
      <c r="CF549" s="25"/>
      <c r="CG549" s="25"/>
      <c r="CH549" s="25"/>
      <c r="CI549" s="25"/>
      <c r="CJ549" s="25"/>
      <c r="CK549" s="25"/>
      <c r="CL549" s="25"/>
      <c r="CM549" s="25"/>
      <c r="CN549" s="25"/>
      <c r="CO549" s="25"/>
      <c r="CP549" s="25"/>
      <c r="CQ549" s="25"/>
      <c r="CR549" s="25"/>
      <c r="CS549" s="25"/>
      <c r="CT549" s="25"/>
      <c r="CU549" s="25"/>
      <c r="CV549" s="25"/>
      <c r="CW549" s="25"/>
      <c r="CX549" s="25"/>
      <c r="CY549" s="25"/>
      <c r="CZ549" s="25"/>
      <c r="DA549" s="25"/>
      <c r="DB549" s="25"/>
      <c r="DC549" s="25"/>
      <c r="DD549" s="25"/>
      <c r="DE549" s="25"/>
      <c r="DF549" s="25"/>
      <c r="DG549" s="25"/>
      <c r="DH549" s="25"/>
      <c r="DI549" s="25"/>
      <c r="DJ549" s="48"/>
    </row>
    <row r="550" spans="14:114" ht="14.25" customHeight="1" x14ac:dyDescent="0.2">
      <c r="N550" s="47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5"/>
      <c r="BA550" s="25"/>
      <c r="BB550" s="25"/>
      <c r="BC550" s="25"/>
      <c r="BD550" s="25"/>
      <c r="BE550" s="25"/>
      <c r="BF550" s="25"/>
      <c r="BG550" s="25"/>
      <c r="BH550" s="25"/>
      <c r="BI550" s="25"/>
      <c r="BJ550" s="25"/>
      <c r="BK550" s="25"/>
      <c r="BL550" s="25"/>
      <c r="BM550" s="25"/>
      <c r="BN550" s="25"/>
      <c r="BO550" s="25"/>
      <c r="BP550" s="25"/>
      <c r="BQ550" s="25"/>
      <c r="BR550" s="25"/>
      <c r="BS550" s="25"/>
      <c r="BT550" s="25"/>
      <c r="BU550" s="25"/>
      <c r="BV550" s="25"/>
      <c r="BW550" s="25"/>
      <c r="BX550" s="25"/>
      <c r="BY550" s="25"/>
      <c r="BZ550" s="25"/>
      <c r="CA550" s="25"/>
      <c r="CB550" s="25"/>
      <c r="CC550" s="25"/>
      <c r="CD550" s="25"/>
      <c r="CE550" s="25"/>
      <c r="CF550" s="25"/>
      <c r="CG550" s="25"/>
      <c r="CH550" s="25"/>
      <c r="CI550" s="25"/>
      <c r="CJ550" s="25"/>
      <c r="CK550" s="25"/>
      <c r="CL550" s="25"/>
      <c r="CM550" s="25"/>
      <c r="CN550" s="25"/>
      <c r="CO550" s="25"/>
      <c r="CP550" s="25"/>
      <c r="CQ550" s="25"/>
      <c r="CR550" s="25"/>
      <c r="CS550" s="25"/>
      <c r="CT550" s="25"/>
      <c r="CU550" s="25"/>
      <c r="CV550" s="25"/>
      <c r="CW550" s="25"/>
      <c r="CX550" s="25"/>
      <c r="CY550" s="25"/>
      <c r="CZ550" s="25"/>
      <c r="DA550" s="25"/>
      <c r="DB550" s="25"/>
      <c r="DC550" s="25"/>
      <c r="DD550" s="25"/>
      <c r="DE550" s="25"/>
      <c r="DF550" s="25"/>
      <c r="DG550" s="25"/>
      <c r="DH550" s="25"/>
      <c r="DI550" s="25"/>
      <c r="DJ550" s="48"/>
    </row>
    <row r="551" spans="14:114" ht="14.25" customHeight="1" x14ac:dyDescent="0.2">
      <c r="N551" s="47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5"/>
      <c r="BA551" s="25"/>
      <c r="BB551" s="25"/>
      <c r="BC551" s="25"/>
      <c r="BD551" s="25"/>
      <c r="BE551" s="25"/>
      <c r="BF551" s="25"/>
      <c r="BG551" s="25"/>
      <c r="BH551" s="25"/>
      <c r="BI551" s="25"/>
      <c r="BJ551" s="25"/>
      <c r="BK551" s="25"/>
      <c r="BL551" s="25"/>
      <c r="BM551" s="25"/>
      <c r="BN551" s="25"/>
      <c r="BO551" s="25"/>
      <c r="BP551" s="25"/>
      <c r="BQ551" s="25"/>
      <c r="BR551" s="25"/>
      <c r="BS551" s="25"/>
      <c r="BT551" s="25"/>
      <c r="BU551" s="25"/>
      <c r="BV551" s="25"/>
      <c r="BW551" s="25"/>
      <c r="BX551" s="25"/>
      <c r="BY551" s="25"/>
      <c r="BZ551" s="25"/>
      <c r="CA551" s="25"/>
      <c r="CB551" s="25"/>
      <c r="CC551" s="25"/>
      <c r="CD551" s="25"/>
      <c r="CE551" s="25"/>
      <c r="CF551" s="25"/>
      <c r="CG551" s="25"/>
      <c r="CH551" s="25"/>
      <c r="CI551" s="25"/>
      <c r="CJ551" s="25"/>
      <c r="CK551" s="25"/>
      <c r="CL551" s="25"/>
      <c r="CM551" s="25"/>
      <c r="CN551" s="25"/>
      <c r="CO551" s="25"/>
      <c r="CP551" s="25"/>
      <c r="CQ551" s="25"/>
      <c r="CR551" s="25"/>
      <c r="CS551" s="25"/>
      <c r="CT551" s="25"/>
      <c r="CU551" s="25"/>
      <c r="CV551" s="25"/>
      <c r="CW551" s="25"/>
      <c r="CX551" s="25"/>
      <c r="CY551" s="25"/>
      <c r="CZ551" s="25"/>
      <c r="DA551" s="25"/>
      <c r="DB551" s="25"/>
      <c r="DC551" s="25"/>
      <c r="DD551" s="25"/>
      <c r="DE551" s="25"/>
      <c r="DF551" s="25"/>
      <c r="DG551" s="25"/>
      <c r="DH551" s="25"/>
      <c r="DI551" s="25"/>
      <c r="DJ551" s="48"/>
    </row>
    <row r="552" spans="14:114" ht="14.25" customHeight="1" x14ac:dyDescent="0.2">
      <c r="N552" s="47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5"/>
      <c r="BA552" s="25"/>
      <c r="BB552" s="25"/>
      <c r="BC552" s="25"/>
      <c r="BD552" s="25"/>
      <c r="BE552" s="25"/>
      <c r="BF552" s="25"/>
      <c r="BG552" s="25"/>
      <c r="BH552" s="25"/>
      <c r="BI552" s="25"/>
      <c r="BJ552" s="25"/>
      <c r="BK552" s="25"/>
      <c r="BL552" s="25"/>
      <c r="BM552" s="25"/>
      <c r="BN552" s="25"/>
      <c r="BO552" s="25"/>
      <c r="BP552" s="25"/>
      <c r="BQ552" s="25"/>
      <c r="BR552" s="25"/>
      <c r="BS552" s="25"/>
      <c r="BT552" s="25"/>
      <c r="BU552" s="25"/>
      <c r="BV552" s="25"/>
      <c r="BW552" s="25"/>
      <c r="BX552" s="25"/>
      <c r="BY552" s="25"/>
      <c r="BZ552" s="25"/>
      <c r="CA552" s="25"/>
      <c r="CB552" s="25"/>
      <c r="CC552" s="25"/>
      <c r="CD552" s="25"/>
      <c r="CE552" s="25"/>
      <c r="CF552" s="25"/>
      <c r="CG552" s="25"/>
      <c r="CH552" s="25"/>
      <c r="CI552" s="25"/>
      <c r="CJ552" s="25"/>
      <c r="CK552" s="25"/>
      <c r="CL552" s="25"/>
      <c r="CM552" s="25"/>
      <c r="CN552" s="25"/>
      <c r="CO552" s="25"/>
      <c r="CP552" s="25"/>
      <c r="CQ552" s="25"/>
      <c r="CR552" s="25"/>
      <c r="CS552" s="25"/>
      <c r="CT552" s="25"/>
      <c r="CU552" s="25"/>
      <c r="CV552" s="25"/>
      <c r="CW552" s="25"/>
      <c r="CX552" s="25"/>
      <c r="CY552" s="25"/>
      <c r="CZ552" s="25"/>
      <c r="DA552" s="25"/>
      <c r="DB552" s="25"/>
      <c r="DC552" s="25"/>
      <c r="DD552" s="25"/>
      <c r="DE552" s="25"/>
      <c r="DF552" s="25"/>
      <c r="DG552" s="25"/>
      <c r="DH552" s="25"/>
      <c r="DI552" s="25"/>
      <c r="DJ552" s="48"/>
    </row>
    <row r="553" spans="14:114" ht="14.25" customHeight="1" x14ac:dyDescent="0.2">
      <c r="N553" s="47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5"/>
      <c r="BA553" s="25"/>
      <c r="BB553" s="25"/>
      <c r="BC553" s="25"/>
      <c r="BD553" s="25"/>
      <c r="BE553" s="25"/>
      <c r="BF553" s="25"/>
      <c r="BG553" s="25"/>
      <c r="BH553" s="25"/>
      <c r="BI553" s="25"/>
      <c r="BJ553" s="25"/>
      <c r="BK553" s="25"/>
      <c r="BL553" s="25"/>
      <c r="BM553" s="25"/>
      <c r="BN553" s="25"/>
      <c r="BO553" s="25"/>
      <c r="BP553" s="25"/>
      <c r="BQ553" s="25"/>
      <c r="BR553" s="25"/>
      <c r="BS553" s="25"/>
      <c r="BT553" s="25"/>
      <c r="BU553" s="25"/>
      <c r="BV553" s="25"/>
      <c r="BW553" s="25"/>
      <c r="BX553" s="25"/>
      <c r="BY553" s="25"/>
      <c r="BZ553" s="25"/>
      <c r="CA553" s="25"/>
      <c r="CB553" s="25"/>
      <c r="CC553" s="25"/>
      <c r="CD553" s="25"/>
      <c r="CE553" s="25"/>
      <c r="CF553" s="25"/>
      <c r="CG553" s="25"/>
      <c r="CH553" s="25"/>
      <c r="CI553" s="25"/>
      <c r="CJ553" s="25"/>
      <c r="CK553" s="25"/>
      <c r="CL553" s="25"/>
      <c r="CM553" s="25"/>
      <c r="CN553" s="25"/>
      <c r="CO553" s="25"/>
      <c r="CP553" s="25"/>
      <c r="CQ553" s="25"/>
      <c r="CR553" s="25"/>
      <c r="CS553" s="25"/>
      <c r="CT553" s="25"/>
      <c r="CU553" s="25"/>
      <c r="CV553" s="25"/>
      <c r="CW553" s="25"/>
      <c r="CX553" s="25"/>
      <c r="CY553" s="25"/>
      <c r="CZ553" s="25"/>
      <c r="DA553" s="25"/>
      <c r="DB553" s="25"/>
      <c r="DC553" s="25"/>
      <c r="DD553" s="25"/>
      <c r="DE553" s="25"/>
      <c r="DF553" s="25"/>
      <c r="DG553" s="25"/>
      <c r="DH553" s="25"/>
      <c r="DI553" s="25"/>
      <c r="DJ553" s="48"/>
    </row>
    <row r="554" spans="14:114" ht="14.25" customHeight="1" x14ac:dyDescent="0.2">
      <c r="N554" s="47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5"/>
      <c r="BA554" s="25"/>
      <c r="BB554" s="25"/>
      <c r="BC554" s="25"/>
      <c r="BD554" s="25"/>
      <c r="BE554" s="25"/>
      <c r="BF554" s="25"/>
      <c r="BG554" s="25"/>
      <c r="BH554" s="25"/>
      <c r="BI554" s="25"/>
      <c r="BJ554" s="25"/>
      <c r="BK554" s="25"/>
      <c r="BL554" s="25"/>
      <c r="BM554" s="25"/>
      <c r="BN554" s="25"/>
      <c r="BO554" s="25"/>
      <c r="BP554" s="25"/>
      <c r="BQ554" s="25"/>
      <c r="BR554" s="25"/>
      <c r="BS554" s="25"/>
      <c r="BT554" s="25"/>
      <c r="BU554" s="25"/>
      <c r="BV554" s="25"/>
      <c r="BW554" s="25"/>
      <c r="BX554" s="25"/>
      <c r="BY554" s="25"/>
      <c r="BZ554" s="25"/>
      <c r="CA554" s="25"/>
      <c r="CB554" s="25"/>
      <c r="CC554" s="25"/>
      <c r="CD554" s="25"/>
      <c r="CE554" s="25"/>
      <c r="CF554" s="25"/>
      <c r="CG554" s="25"/>
      <c r="CH554" s="25"/>
      <c r="CI554" s="25"/>
      <c r="CJ554" s="25"/>
      <c r="CK554" s="25"/>
      <c r="CL554" s="25"/>
      <c r="CM554" s="25"/>
      <c r="CN554" s="25"/>
      <c r="CO554" s="25"/>
      <c r="CP554" s="25"/>
      <c r="CQ554" s="25"/>
      <c r="CR554" s="25"/>
      <c r="CS554" s="25"/>
      <c r="CT554" s="25"/>
      <c r="CU554" s="25"/>
      <c r="CV554" s="25"/>
      <c r="CW554" s="25"/>
      <c r="CX554" s="25"/>
      <c r="CY554" s="25"/>
      <c r="CZ554" s="25"/>
      <c r="DA554" s="25"/>
      <c r="DB554" s="25"/>
      <c r="DC554" s="25"/>
      <c r="DD554" s="25"/>
      <c r="DE554" s="25"/>
      <c r="DF554" s="25"/>
      <c r="DG554" s="25"/>
      <c r="DH554" s="25"/>
      <c r="DI554" s="25"/>
      <c r="DJ554" s="48"/>
    </row>
    <row r="555" spans="14:114" ht="14.25" customHeight="1" x14ac:dyDescent="0.2">
      <c r="N555" s="47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5"/>
      <c r="BA555" s="25"/>
      <c r="BB555" s="25"/>
      <c r="BC555" s="25"/>
      <c r="BD555" s="25"/>
      <c r="BE555" s="25"/>
      <c r="BF555" s="25"/>
      <c r="BG555" s="25"/>
      <c r="BH555" s="25"/>
      <c r="BI555" s="25"/>
      <c r="BJ555" s="25"/>
      <c r="BK555" s="25"/>
      <c r="BL555" s="25"/>
      <c r="BM555" s="25"/>
      <c r="BN555" s="25"/>
      <c r="BO555" s="25"/>
      <c r="BP555" s="25"/>
      <c r="BQ555" s="25"/>
      <c r="BR555" s="25"/>
      <c r="BS555" s="25"/>
      <c r="BT555" s="25"/>
      <c r="BU555" s="25"/>
      <c r="BV555" s="25"/>
      <c r="BW555" s="25"/>
      <c r="BX555" s="25"/>
      <c r="BY555" s="25"/>
      <c r="BZ555" s="25"/>
      <c r="CA555" s="25"/>
      <c r="CB555" s="25"/>
      <c r="CC555" s="25"/>
      <c r="CD555" s="25"/>
      <c r="CE555" s="25"/>
      <c r="CF555" s="25"/>
      <c r="CG555" s="25"/>
      <c r="CH555" s="25"/>
      <c r="CI555" s="25"/>
      <c r="CJ555" s="25"/>
      <c r="CK555" s="25"/>
      <c r="CL555" s="25"/>
      <c r="CM555" s="25"/>
      <c r="CN555" s="25"/>
      <c r="CO555" s="25"/>
      <c r="CP555" s="25"/>
      <c r="CQ555" s="25"/>
      <c r="CR555" s="25"/>
      <c r="CS555" s="25"/>
      <c r="CT555" s="25"/>
      <c r="CU555" s="25"/>
      <c r="CV555" s="25"/>
      <c r="CW555" s="25"/>
      <c r="CX555" s="25"/>
      <c r="CY555" s="25"/>
      <c r="CZ555" s="25"/>
      <c r="DA555" s="25"/>
      <c r="DB555" s="25"/>
      <c r="DC555" s="25"/>
      <c r="DD555" s="25"/>
      <c r="DE555" s="25"/>
      <c r="DF555" s="25"/>
      <c r="DG555" s="25"/>
      <c r="DH555" s="25"/>
      <c r="DI555" s="25"/>
      <c r="DJ555" s="48"/>
    </row>
    <row r="556" spans="14:114" ht="14.25" customHeight="1" x14ac:dyDescent="0.2">
      <c r="N556" s="47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5"/>
      <c r="BA556" s="25"/>
      <c r="BB556" s="25"/>
      <c r="BC556" s="25"/>
      <c r="BD556" s="25"/>
      <c r="BE556" s="25"/>
      <c r="BF556" s="25"/>
      <c r="BG556" s="25"/>
      <c r="BH556" s="25"/>
      <c r="BI556" s="25"/>
      <c r="BJ556" s="25"/>
      <c r="BK556" s="25"/>
      <c r="BL556" s="25"/>
      <c r="BM556" s="25"/>
      <c r="BN556" s="25"/>
      <c r="BO556" s="25"/>
      <c r="BP556" s="25"/>
      <c r="BQ556" s="25"/>
      <c r="BR556" s="25"/>
      <c r="BS556" s="25"/>
      <c r="BT556" s="25"/>
      <c r="BU556" s="25"/>
      <c r="BV556" s="25"/>
      <c r="BW556" s="25"/>
      <c r="BX556" s="25"/>
      <c r="BY556" s="25"/>
      <c r="BZ556" s="25"/>
      <c r="CA556" s="25"/>
      <c r="CB556" s="25"/>
      <c r="CC556" s="25"/>
      <c r="CD556" s="25"/>
      <c r="CE556" s="25"/>
      <c r="CF556" s="25"/>
      <c r="CG556" s="25"/>
      <c r="CH556" s="25"/>
      <c r="CI556" s="25"/>
      <c r="CJ556" s="25"/>
      <c r="CK556" s="25"/>
      <c r="CL556" s="25"/>
      <c r="CM556" s="25"/>
      <c r="CN556" s="25"/>
      <c r="CO556" s="25"/>
      <c r="CP556" s="25"/>
      <c r="CQ556" s="25"/>
      <c r="CR556" s="25"/>
      <c r="CS556" s="25"/>
      <c r="CT556" s="25"/>
      <c r="CU556" s="25"/>
      <c r="CV556" s="25"/>
      <c r="CW556" s="25"/>
      <c r="CX556" s="25"/>
      <c r="CY556" s="25"/>
      <c r="CZ556" s="25"/>
      <c r="DA556" s="25"/>
      <c r="DB556" s="25"/>
      <c r="DC556" s="25"/>
      <c r="DD556" s="25"/>
      <c r="DE556" s="25"/>
      <c r="DF556" s="25"/>
      <c r="DG556" s="25"/>
      <c r="DH556" s="25"/>
      <c r="DI556" s="25"/>
      <c r="DJ556" s="48"/>
    </row>
    <row r="557" spans="14:114" ht="14.25" customHeight="1" x14ac:dyDescent="0.2">
      <c r="N557" s="47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5"/>
      <c r="BA557" s="25"/>
      <c r="BB557" s="25"/>
      <c r="BC557" s="25"/>
      <c r="BD557" s="25"/>
      <c r="BE557" s="25"/>
      <c r="BF557" s="25"/>
      <c r="BG557" s="25"/>
      <c r="BH557" s="25"/>
      <c r="BI557" s="25"/>
      <c r="BJ557" s="25"/>
      <c r="BK557" s="25"/>
      <c r="BL557" s="25"/>
      <c r="BM557" s="25"/>
      <c r="BN557" s="25"/>
      <c r="BO557" s="25"/>
      <c r="BP557" s="25"/>
      <c r="BQ557" s="25"/>
      <c r="BR557" s="25"/>
      <c r="BS557" s="25"/>
      <c r="BT557" s="25"/>
      <c r="BU557" s="25"/>
      <c r="BV557" s="25"/>
      <c r="BW557" s="25"/>
      <c r="BX557" s="25"/>
      <c r="BY557" s="25"/>
      <c r="BZ557" s="25"/>
      <c r="CA557" s="25"/>
      <c r="CB557" s="25"/>
      <c r="CC557" s="25"/>
      <c r="CD557" s="25"/>
      <c r="CE557" s="25"/>
      <c r="CF557" s="25"/>
      <c r="CG557" s="25"/>
      <c r="CH557" s="25"/>
      <c r="CI557" s="25"/>
      <c r="CJ557" s="25"/>
      <c r="CK557" s="25"/>
      <c r="CL557" s="25"/>
      <c r="CM557" s="25"/>
      <c r="CN557" s="25"/>
      <c r="CO557" s="25"/>
      <c r="CP557" s="25"/>
      <c r="CQ557" s="25"/>
      <c r="CR557" s="25"/>
      <c r="CS557" s="25"/>
      <c r="CT557" s="25"/>
      <c r="CU557" s="25"/>
      <c r="CV557" s="25"/>
      <c r="CW557" s="25"/>
      <c r="CX557" s="25"/>
      <c r="CY557" s="25"/>
      <c r="CZ557" s="25"/>
      <c r="DA557" s="25"/>
      <c r="DB557" s="25"/>
      <c r="DC557" s="25"/>
      <c r="DD557" s="25"/>
      <c r="DE557" s="25"/>
      <c r="DF557" s="25"/>
      <c r="DG557" s="25"/>
      <c r="DH557" s="25"/>
      <c r="DI557" s="25"/>
      <c r="DJ557" s="48"/>
    </row>
    <row r="558" spans="14:114" ht="14.25" customHeight="1" x14ac:dyDescent="0.2">
      <c r="N558" s="47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5"/>
      <c r="BA558" s="25"/>
      <c r="BB558" s="25"/>
      <c r="BC558" s="25"/>
      <c r="BD558" s="25"/>
      <c r="BE558" s="25"/>
      <c r="BF558" s="25"/>
      <c r="BG558" s="25"/>
      <c r="BH558" s="25"/>
      <c r="BI558" s="25"/>
      <c r="BJ558" s="25"/>
      <c r="BK558" s="25"/>
      <c r="BL558" s="25"/>
      <c r="BM558" s="25"/>
      <c r="BN558" s="25"/>
      <c r="BO558" s="25"/>
      <c r="BP558" s="25"/>
      <c r="BQ558" s="25"/>
      <c r="BR558" s="25"/>
      <c r="BS558" s="25"/>
      <c r="BT558" s="25"/>
      <c r="BU558" s="25"/>
      <c r="BV558" s="25"/>
      <c r="BW558" s="25"/>
      <c r="BX558" s="25"/>
      <c r="BY558" s="25"/>
      <c r="BZ558" s="25"/>
      <c r="CA558" s="25"/>
      <c r="CB558" s="25"/>
      <c r="CC558" s="25"/>
      <c r="CD558" s="25"/>
      <c r="CE558" s="25"/>
      <c r="CF558" s="25"/>
      <c r="CG558" s="25"/>
      <c r="CH558" s="25"/>
      <c r="CI558" s="25"/>
      <c r="CJ558" s="25"/>
      <c r="CK558" s="25"/>
      <c r="CL558" s="25"/>
      <c r="CM558" s="25"/>
      <c r="CN558" s="25"/>
      <c r="CO558" s="25"/>
      <c r="CP558" s="25"/>
      <c r="CQ558" s="25"/>
      <c r="CR558" s="25"/>
      <c r="CS558" s="25"/>
      <c r="CT558" s="25"/>
      <c r="CU558" s="25"/>
      <c r="CV558" s="25"/>
      <c r="CW558" s="25"/>
      <c r="CX558" s="25"/>
      <c r="CY558" s="25"/>
      <c r="CZ558" s="25"/>
      <c r="DA558" s="25"/>
      <c r="DB558" s="25"/>
      <c r="DC558" s="25"/>
      <c r="DD558" s="25"/>
      <c r="DE558" s="25"/>
      <c r="DF558" s="25"/>
      <c r="DG558" s="25"/>
      <c r="DH558" s="25"/>
      <c r="DI558" s="25"/>
      <c r="DJ558" s="48"/>
    </row>
    <row r="559" spans="14:114" ht="14.25" customHeight="1" x14ac:dyDescent="0.2">
      <c r="N559" s="47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5"/>
      <c r="BA559" s="25"/>
      <c r="BB559" s="25"/>
      <c r="BC559" s="25"/>
      <c r="BD559" s="25"/>
      <c r="BE559" s="25"/>
      <c r="BF559" s="25"/>
      <c r="BG559" s="25"/>
      <c r="BH559" s="25"/>
      <c r="BI559" s="25"/>
      <c r="BJ559" s="25"/>
      <c r="BK559" s="25"/>
      <c r="BL559" s="25"/>
      <c r="BM559" s="25"/>
      <c r="BN559" s="25"/>
      <c r="BO559" s="25"/>
      <c r="BP559" s="25"/>
      <c r="BQ559" s="25"/>
      <c r="BR559" s="25"/>
      <c r="BS559" s="25"/>
      <c r="BT559" s="25"/>
      <c r="BU559" s="25"/>
      <c r="BV559" s="25"/>
      <c r="BW559" s="25"/>
      <c r="BX559" s="25"/>
      <c r="BY559" s="25"/>
      <c r="BZ559" s="25"/>
      <c r="CA559" s="25"/>
      <c r="CB559" s="25"/>
      <c r="CC559" s="25"/>
      <c r="CD559" s="25"/>
      <c r="CE559" s="25"/>
      <c r="CF559" s="25"/>
      <c r="CG559" s="25"/>
      <c r="CH559" s="25"/>
      <c r="CI559" s="25"/>
      <c r="CJ559" s="25"/>
      <c r="CK559" s="25"/>
      <c r="CL559" s="25"/>
      <c r="CM559" s="25"/>
      <c r="CN559" s="25"/>
      <c r="CO559" s="25"/>
      <c r="CP559" s="25"/>
      <c r="CQ559" s="25"/>
      <c r="CR559" s="25"/>
      <c r="CS559" s="25"/>
      <c r="CT559" s="25"/>
      <c r="CU559" s="25"/>
      <c r="CV559" s="25"/>
      <c r="CW559" s="25"/>
      <c r="CX559" s="25"/>
      <c r="CY559" s="25"/>
      <c r="CZ559" s="25"/>
      <c r="DA559" s="25"/>
      <c r="DB559" s="25"/>
      <c r="DC559" s="25"/>
      <c r="DD559" s="25"/>
      <c r="DE559" s="25"/>
      <c r="DF559" s="25"/>
      <c r="DG559" s="25"/>
      <c r="DH559" s="25"/>
      <c r="DI559" s="25"/>
      <c r="DJ559" s="48"/>
    </row>
    <row r="560" spans="14:114" ht="14.25" customHeight="1" x14ac:dyDescent="0.2">
      <c r="N560" s="47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5"/>
      <c r="BA560" s="25"/>
      <c r="BB560" s="25"/>
      <c r="BC560" s="25"/>
      <c r="BD560" s="25"/>
      <c r="BE560" s="25"/>
      <c r="BF560" s="25"/>
      <c r="BG560" s="25"/>
      <c r="BH560" s="25"/>
      <c r="BI560" s="25"/>
      <c r="BJ560" s="25"/>
      <c r="BK560" s="25"/>
      <c r="BL560" s="25"/>
      <c r="BM560" s="25"/>
      <c r="BN560" s="25"/>
      <c r="BO560" s="25"/>
      <c r="BP560" s="25"/>
      <c r="BQ560" s="25"/>
      <c r="BR560" s="25"/>
      <c r="BS560" s="25"/>
      <c r="BT560" s="25"/>
      <c r="BU560" s="25"/>
      <c r="BV560" s="25"/>
      <c r="BW560" s="25"/>
      <c r="BX560" s="25"/>
      <c r="BY560" s="25"/>
      <c r="BZ560" s="25"/>
      <c r="CA560" s="25"/>
      <c r="CB560" s="25"/>
      <c r="CC560" s="25"/>
      <c r="CD560" s="25"/>
      <c r="CE560" s="25"/>
      <c r="CF560" s="25"/>
      <c r="CG560" s="25"/>
      <c r="CH560" s="25"/>
      <c r="CI560" s="25"/>
      <c r="CJ560" s="25"/>
      <c r="CK560" s="25"/>
      <c r="CL560" s="25"/>
      <c r="CM560" s="25"/>
      <c r="CN560" s="25"/>
      <c r="CO560" s="25"/>
      <c r="CP560" s="25"/>
      <c r="CQ560" s="25"/>
      <c r="CR560" s="25"/>
      <c r="CS560" s="25"/>
      <c r="CT560" s="25"/>
      <c r="CU560" s="25"/>
      <c r="CV560" s="25"/>
      <c r="CW560" s="25"/>
      <c r="CX560" s="25"/>
      <c r="CY560" s="25"/>
      <c r="CZ560" s="25"/>
      <c r="DA560" s="25"/>
      <c r="DB560" s="25"/>
      <c r="DC560" s="25"/>
      <c r="DD560" s="25"/>
      <c r="DE560" s="25"/>
      <c r="DF560" s="25"/>
      <c r="DG560" s="25"/>
      <c r="DH560" s="25"/>
      <c r="DI560" s="25"/>
      <c r="DJ560" s="48"/>
    </row>
    <row r="561" spans="14:114" ht="14.25" customHeight="1" x14ac:dyDescent="0.2">
      <c r="N561" s="47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5"/>
      <c r="BA561" s="25"/>
      <c r="BB561" s="25"/>
      <c r="BC561" s="25"/>
      <c r="BD561" s="25"/>
      <c r="BE561" s="25"/>
      <c r="BF561" s="25"/>
      <c r="BG561" s="25"/>
      <c r="BH561" s="25"/>
      <c r="BI561" s="25"/>
      <c r="BJ561" s="25"/>
      <c r="BK561" s="25"/>
      <c r="BL561" s="25"/>
      <c r="BM561" s="25"/>
      <c r="BN561" s="25"/>
      <c r="BO561" s="25"/>
      <c r="BP561" s="25"/>
      <c r="BQ561" s="25"/>
      <c r="BR561" s="25"/>
      <c r="BS561" s="25"/>
      <c r="BT561" s="25"/>
      <c r="BU561" s="25"/>
      <c r="BV561" s="25"/>
      <c r="BW561" s="25"/>
      <c r="BX561" s="25"/>
      <c r="BY561" s="25"/>
      <c r="BZ561" s="25"/>
      <c r="CA561" s="25"/>
      <c r="CB561" s="25"/>
      <c r="CC561" s="25"/>
      <c r="CD561" s="25"/>
      <c r="CE561" s="25"/>
      <c r="CF561" s="25"/>
      <c r="CG561" s="25"/>
      <c r="CH561" s="25"/>
      <c r="CI561" s="25"/>
      <c r="CJ561" s="25"/>
      <c r="CK561" s="25"/>
      <c r="CL561" s="25"/>
      <c r="CM561" s="25"/>
      <c r="CN561" s="25"/>
      <c r="CO561" s="25"/>
      <c r="CP561" s="25"/>
      <c r="CQ561" s="25"/>
      <c r="CR561" s="25"/>
      <c r="CS561" s="25"/>
      <c r="CT561" s="25"/>
      <c r="CU561" s="25"/>
      <c r="CV561" s="25"/>
      <c r="CW561" s="25"/>
      <c r="CX561" s="25"/>
      <c r="CY561" s="25"/>
      <c r="CZ561" s="25"/>
      <c r="DA561" s="25"/>
      <c r="DB561" s="25"/>
      <c r="DC561" s="25"/>
      <c r="DD561" s="25"/>
      <c r="DE561" s="25"/>
      <c r="DF561" s="25"/>
      <c r="DG561" s="25"/>
      <c r="DH561" s="25"/>
      <c r="DI561" s="25"/>
      <c r="DJ561" s="48"/>
    </row>
    <row r="562" spans="14:114" ht="14.25" customHeight="1" x14ac:dyDescent="0.2">
      <c r="N562" s="47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5"/>
      <c r="BA562" s="25"/>
      <c r="BB562" s="25"/>
      <c r="BC562" s="25"/>
      <c r="BD562" s="25"/>
      <c r="BE562" s="25"/>
      <c r="BF562" s="25"/>
      <c r="BG562" s="25"/>
      <c r="BH562" s="25"/>
      <c r="BI562" s="25"/>
      <c r="BJ562" s="25"/>
      <c r="BK562" s="25"/>
      <c r="BL562" s="25"/>
      <c r="BM562" s="25"/>
      <c r="BN562" s="25"/>
      <c r="BO562" s="25"/>
      <c r="BP562" s="25"/>
      <c r="BQ562" s="25"/>
      <c r="BR562" s="25"/>
      <c r="BS562" s="25"/>
      <c r="BT562" s="25"/>
      <c r="BU562" s="25"/>
      <c r="BV562" s="25"/>
      <c r="BW562" s="25"/>
      <c r="BX562" s="25"/>
      <c r="BY562" s="25"/>
      <c r="BZ562" s="25"/>
      <c r="CA562" s="25"/>
      <c r="CB562" s="25"/>
      <c r="CC562" s="25"/>
      <c r="CD562" s="25"/>
      <c r="CE562" s="25"/>
      <c r="CF562" s="25"/>
      <c r="CG562" s="25"/>
      <c r="CH562" s="25"/>
      <c r="CI562" s="25"/>
      <c r="CJ562" s="25"/>
      <c r="CK562" s="25"/>
      <c r="CL562" s="25"/>
      <c r="CM562" s="25"/>
      <c r="CN562" s="25"/>
      <c r="CO562" s="25"/>
      <c r="CP562" s="25"/>
      <c r="CQ562" s="25"/>
      <c r="CR562" s="25"/>
      <c r="CS562" s="25"/>
      <c r="CT562" s="25"/>
      <c r="CU562" s="25"/>
      <c r="CV562" s="25"/>
      <c r="CW562" s="25"/>
      <c r="CX562" s="25"/>
      <c r="CY562" s="25"/>
      <c r="CZ562" s="25"/>
      <c r="DA562" s="25"/>
      <c r="DB562" s="25"/>
      <c r="DC562" s="25"/>
      <c r="DD562" s="25"/>
      <c r="DE562" s="25"/>
      <c r="DF562" s="25"/>
      <c r="DG562" s="25"/>
      <c r="DH562" s="25"/>
      <c r="DI562" s="25"/>
      <c r="DJ562" s="48"/>
    </row>
    <row r="563" spans="14:114" ht="14.25" customHeight="1" x14ac:dyDescent="0.2">
      <c r="N563" s="47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5"/>
      <c r="BA563" s="25"/>
      <c r="BB563" s="25"/>
      <c r="BC563" s="25"/>
      <c r="BD563" s="25"/>
      <c r="BE563" s="25"/>
      <c r="BF563" s="25"/>
      <c r="BG563" s="25"/>
      <c r="BH563" s="25"/>
      <c r="BI563" s="25"/>
      <c r="BJ563" s="25"/>
      <c r="BK563" s="25"/>
      <c r="BL563" s="25"/>
      <c r="BM563" s="25"/>
      <c r="BN563" s="25"/>
      <c r="BO563" s="25"/>
      <c r="BP563" s="25"/>
      <c r="BQ563" s="25"/>
      <c r="BR563" s="25"/>
      <c r="BS563" s="25"/>
      <c r="BT563" s="25"/>
      <c r="BU563" s="25"/>
      <c r="BV563" s="25"/>
      <c r="BW563" s="25"/>
      <c r="BX563" s="25"/>
      <c r="BY563" s="25"/>
      <c r="BZ563" s="25"/>
      <c r="CA563" s="25"/>
      <c r="CB563" s="25"/>
      <c r="CC563" s="25"/>
      <c r="CD563" s="25"/>
      <c r="CE563" s="25"/>
      <c r="CF563" s="25"/>
      <c r="CG563" s="25"/>
      <c r="CH563" s="25"/>
      <c r="CI563" s="25"/>
      <c r="CJ563" s="25"/>
      <c r="CK563" s="25"/>
      <c r="CL563" s="25"/>
      <c r="CM563" s="25"/>
      <c r="CN563" s="25"/>
      <c r="CO563" s="25"/>
      <c r="CP563" s="25"/>
      <c r="CQ563" s="25"/>
      <c r="CR563" s="25"/>
      <c r="CS563" s="25"/>
      <c r="CT563" s="25"/>
      <c r="CU563" s="25"/>
      <c r="CV563" s="25"/>
      <c r="CW563" s="25"/>
      <c r="CX563" s="25"/>
      <c r="CY563" s="25"/>
      <c r="CZ563" s="25"/>
      <c r="DA563" s="25"/>
      <c r="DB563" s="25"/>
      <c r="DC563" s="25"/>
      <c r="DD563" s="25"/>
      <c r="DE563" s="25"/>
      <c r="DF563" s="25"/>
      <c r="DG563" s="25"/>
      <c r="DH563" s="25"/>
      <c r="DI563" s="25"/>
      <c r="DJ563" s="48"/>
    </row>
    <row r="564" spans="14:114" ht="14.25" customHeight="1" x14ac:dyDescent="0.2">
      <c r="N564" s="47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5"/>
      <c r="BA564" s="25"/>
      <c r="BB564" s="25"/>
      <c r="BC564" s="25"/>
      <c r="BD564" s="25"/>
      <c r="BE564" s="25"/>
      <c r="BF564" s="25"/>
      <c r="BG564" s="25"/>
      <c r="BH564" s="25"/>
      <c r="BI564" s="25"/>
      <c r="BJ564" s="25"/>
      <c r="BK564" s="25"/>
      <c r="BL564" s="25"/>
      <c r="BM564" s="25"/>
      <c r="BN564" s="25"/>
      <c r="BO564" s="25"/>
      <c r="BP564" s="25"/>
      <c r="BQ564" s="25"/>
      <c r="BR564" s="25"/>
      <c r="BS564" s="25"/>
      <c r="BT564" s="25"/>
      <c r="BU564" s="25"/>
      <c r="BV564" s="25"/>
      <c r="BW564" s="25"/>
      <c r="BX564" s="25"/>
      <c r="BY564" s="25"/>
      <c r="BZ564" s="25"/>
      <c r="CA564" s="25"/>
      <c r="CB564" s="25"/>
      <c r="CC564" s="25"/>
      <c r="CD564" s="25"/>
      <c r="CE564" s="25"/>
      <c r="CF564" s="25"/>
      <c r="CG564" s="25"/>
      <c r="CH564" s="25"/>
      <c r="CI564" s="25"/>
      <c r="CJ564" s="25"/>
      <c r="CK564" s="25"/>
      <c r="CL564" s="25"/>
      <c r="CM564" s="25"/>
      <c r="CN564" s="25"/>
      <c r="CO564" s="25"/>
      <c r="CP564" s="25"/>
      <c r="CQ564" s="25"/>
      <c r="CR564" s="25"/>
      <c r="CS564" s="25"/>
      <c r="CT564" s="25"/>
      <c r="CU564" s="25"/>
      <c r="CV564" s="25"/>
      <c r="CW564" s="25"/>
      <c r="CX564" s="25"/>
      <c r="CY564" s="25"/>
      <c r="CZ564" s="25"/>
      <c r="DA564" s="25"/>
      <c r="DB564" s="25"/>
      <c r="DC564" s="25"/>
      <c r="DD564" s="25"/>
      <c r="DE564" s="25"/>
      <c r="DF564" s="25"/>
      <c r="DG564" s="25"/>
      <c r="DH564" s="25"/>
      <c r="DI564" s="25"/>
      <c r="DJ564" s="48"/>
    </row>
    <row r="565" spans="14:114" ht="14.25" customHeight="1" x14ac:dyDescent="0.2">
      <c r="N565" s="47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5"/>
      <c r="BA565" s="25"/>
      <c r="BB565" s="25"/>
      <c r="BC565" s="25"/>
      <c r="BD565" s="25"/>
      <c r="BE565" s="25"/>
      <c r="BF565" s="25"/>
      <c r="BG565" s="25"/>
      <c r="BH565" s="25"/>
      <c r="BI565" s="25"/>
      <c r="BJ565" s="25"/>
      <c r="BK565" s="25"/>
      <c r="BL565" s="25"/>
      <c r="BM565" s="25"/>
      <c r="BN565" s="25"/>
      <c r="BO565" s="25"/>
      <c r="BP565" s="25"/>
      <c r="BQ565" s="25"/>
      <c r="BR565" s="25"/>
      <c r="BS565" s="25"/>
      <c r="BT565" s="25"/>
      <c r="BU565" s="25"/>
      <c r="BV565" s="25"/>
      <c r="BW565" s="25"/>
      <c r="BX565" s="25"/>
      <c r="BY565" s="25"/>
      <c r="BZ565" s="25"/>
      <c r="CA565" s="25"/>
      <c r="CB565" s="25"/>
      <c r="CC565" s="25"/>
      <c r="CD565" s="25"/>
      <c r="CE565" s="25"/>
      <c r="CF565" s="25"/>
      <c r="CG565" s="25"/>
      <c r="CH565" s="25"/>
      <c r="CI565" s="25"/>
      <c r="CJ565" s="25"/>
      <c r="CK565" s="25"/>
      <c r="CL565" s="25"/>
      <c r="CM565" s="25"/>
      <c r="CN565" s="25"/>
      <c r="CO565" s="25"/>
      <c r="CP565" s="25"/>
      <c r="CQ565" s="25"/>
      <c r="CR565" s="25"/>
      <c r="CS565" s="25"/>
      <c r="CT565" s="25"/>
      <c r="CU565" s="25"/>
      <c r="CV565" s="25"/>
      <c r="CW565" s="25"/>
      <c r="CX565" s="25"/>
      <c r="CY565" s="25"/>
      <c r="CZ565" s="25"/>
      <c r="DA565" s="25"/>
      <c r="DB565" s="25"/>
      <c r="DC565" s="25"/>
      <c r="DD565" s="25"/>
      <c r="DE565" s="25"/>
      <c r="DF565" s="25"/>
      <c r="DG565" s="25"/>
      <c r="DH565" s="25"/>
      <c r="DI565" s="25"/>
      <c r="DJ565" s="48"/>
    </row>
    <row r="566" spans="14:114" ht="14.25" customHeight="1" x14ac:dyDescent="0.2">
      <c r="N566" s="47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5"/>
      <c r="BA566" s="25"/>
      <c r="BB566" s="25"/>
      <c r="BC566" s="25"/>
      <c r="BD566" s="25"/>
      <c r="BE566" s="25"/>
      <c r="BF566" s="25"/>
      <c r="BG566" s="25"/>
      <c r="BH566" s="25"/>
      <c r="BI566" s="25"/>
      <c r="BJ566" s="25"/>
      <c r="BK566" s="25"/>
      <c r="BL566" s="25"/>
      <c r="BM566" s="25"/>
      <c r="BN566" s="25"/>
      <c r="BO566" s="25"/>
      <c r="BP566" s="25"/>
      <c r="BQ566" s="25"/>
      <c r="BR566" s="25"/>
      <c r="BS566" s="25"/>
      <c r="BT566" s="25"/>
      <c r="BU566" s="25"/>
      <c r="BV566" s="25"/>
      <c r="BW566" s="25"/>
      <c r="BX566" s="25"/>
      <c r="BY566" s="25"/>
      <c r="BZ566" s="25"/>
      <c r="CA566" s="25"/>
      <c r="CB566" s="25"/>
      <c r="CC566" s="25"/>
      <c r="CD566" s="25"/>
      <c r="CE566" s="25"/>
      <c r="CF566" s="25"/>
      <c r="CG566" s="25"/>
      <c r="CH566" s="25"/>
      <c r="CI566" s="25"/>
      <c r="CJ566" s="25"/>
      <c r="CK566" s="25"/>
      <c r="CL566" s="25"/>
      <c r="CM566" s="25"/>
      <c r="CN566" s="25"/>
      <c r="CO566" s="25"/>
      <c r="CP566" s="25"/>
      <c r="CQ566" s="25"/>
      <c r="CR566" s="25"/>
      <c r="CS566" s="25"/>
      <c r="CT566" s="25"/>
      <c r="CU566" s="25"/>
      <c r="CV566" s="25"/>
      <c r="CW566" s="25"/>
      <c r="CX566" s="25"/>
      <c r="CY566" s="25"/>
      <c r="CZ566" s="25"/>
      <c r="DA566" s="25"/>
      <c r="DB566" s="25"/>
      <c r="DC566" s="25"/>
      <c r="DD566" s="25"/>
      <c r="DE566" s="25"/>
      <c r="DF566" s="25"/>
      <c r="DG566" s="25"/>
      <c r="DH566" s="25"/>
      <c r="DI566" s="25"/>
      <c r="DJ566" s="48"/>
    </row>
    <row r="567" spans="14:114" ht="14.25" customHeight="1" x14ac:dyDescent="0.2">
      <c r="N567" s="47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5"/>
      <c r="BA567" s="25"/>
      <c r="BB567" s="25"/>
      <c r="BC567" s="25"/>
      <c r="BD567" s="25"/>
      <c r="BE567" s="25"/>
      <c r="BF567" s="25"/>
      <c r="BG567" s="25"/>
      <c r="BH567" s="25"/>
      <c r="BI567" s="25"/>
      <c r="BJ567" s="25"/>
      <c r="BK567" s="25"/>
      <c r="BL567" s="25"/>
      <c r="BM567" s="25"/>
      <c r="BN567" s="25"/>
      <c r="BO567" s="25"/>
      <c r="BP567" s="25"/>
      <c r="BQ567" s="25"/>
      <c r="BR567" s="25"/>
      <c r="BS567" s="25"/>
      <c r="BT567" s="25"/>
      <c r="BU567" s="25"/>
      <c r="BV567" s="25"/>
      <c r="BW567" s="25"/>
      <c r="BX567" s="25"/>
      <c r="BY567" s="25"/>
      <c r="BZ567" s="25"/>
      <c r="CA567" s="25"/>
      <c r="CB567" s="25"/>
      <c r="CC567" s="25"/>
      <c r="CD567" s="25"/>
      <c r="CE567" s="25"/>
      <c r="CF567" s="25"/>
      <c r="CG567" s="25"/>
      <c r="CH567" s="25"/>
      <c r="CI567" s="25"/>
      <c r="CJ567" s="25"/>
      <c r="CK567" s="25"/>
      <c r="CL567" s="25"/>
      <c r="CM567" s="25"/>
      <c r="CN567" s="25"/>
      <c r="CO567" s="25"/>
      <c r="CP567" s="25"/>
      <c r="CQ567" s="25"/>
      <c r="CR567" s="25"/>
      <c r="CS567" s="25"/>
      <c r="CT567" s="25"/>
      <c r="CU567" s="25"/>
      <c r="CV567" s="25"/>
      <c r="CW567" s="25"/>
      <c r="CX567" s="25"/>
      <c r="CY567" s="25"/>
      <c r="CZ567" s="25"/>
      <c r="DA567" s="25"/>
      <c r="DB567" s="25"/>
      <c r="DC567" s="25"/>
      <c r="DD567" s="25"/>
      <c r="DE567" s="25"/>
      <c r="DF567" s="25"/>
      <c r="DG567" s="25"/>
      <c r="DH567" s="25"/>
      <c r="DI567" s="25"/>
      <c r="DJ567" s="48"/>
    </row>
    <row r="568" spans="14:114" ht="14.25" customHeight="1" x14ac:dyDescent="0.2">
      <c r="N568" s="47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  <c r="BE568" s="25"/>
      <c r="BF568" s="25"/>
      <c r="BG568" s="25"/>
      <c r="BH568" s="25"/>
      <c r="BI568" s="25"/>
      <c r="BJ568" s="25"/>
      <c r="BK568" s="25"/>
      <c r="BL568" s="25"/>
      <c r="BM568" s="25"/>
      <c r="BN568" s="25"/>
      <c r="BO568" s="25"/>
      <c r="BP568" s="25"/>
      <c r="BQ568" s="25"/>
      <c r="BR568" s="25"/>
      <c r="BS568" s="25"/>
      <c r="BT568" s="25"/>
      <c r="BU568" s="25"/>
      <c r="BV568" s="25"/>
      <c r="BW568" s="25"/>
      <c r="BX568" s="25"/>
      <c r="BY568" s="25"/>
      <c r="BZ568" s="25"/>
      <c r="CA568" s="25"/>
      <c r="CB568" s="25"/>
      <c r="CC568" s="25"/>
      <c r="CD568" s="25"/>
      <c r="CE568" s="25"/>
      <c r="CF568" s="25"/>
      <c r="CG568" s="25"/>
      <c r="CH568" s="25"/>
      <c r="CI568" s="25"/>
      <c r="CJ568" s="25"/>
      <c r="CK568" s="25"/>
      <c r="CL568" s="25"/>
      <c r="CM568" s="25"/>
      <c r="CN568" s="25"/>
      <c r="CO568" s="25"/>
      <c r="CP568" s="25"/>
      <c r="CQ568" s="25"/>
      <c r="CR568" s="25"/>
      <c r="CS568" s="25"/>
      <c r="CT568" s="25"/>
      <c r="CU568" s="25"/>
      <c r="CV568" s="25"/>
      <c r="CW568" s="25"/>
      <c r="CX568" s="25"/>
      <c r="CY568" s="25"/>
      <c r="CZ568" s="25"/>
      <c r="DA568" s="25"/>
      <c r="DB568" s="25"/>
      <c r="DC568" s="25"/>
      <c r="DD568" s="25"/>
      <c r="DE568" s="25"/>
      <c r="DF568" s="25"/>
      <c r="DG568" s="25"/>
      <c r="DH568" s="25"/>
      <c r="DI568" s="25"/>
      <c r="DJ568" s="48"/>
    </row>
    <row r="569" spans="14:114" ht="14.25" customHeight="1" x14ac:dyDescent="0.2">
      <c r="N569" s="47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5"/>
      <c r="BA569" s="25"/>
      <c r="BB569" s="25"/>
      <c r="BC569" s="25"/>
      <c r="BD569" s="25"/>
      <c r="BE569" s="25"/>
      <c r="BF569" s="25"/>
      <c r="BG569" s="25"/>
      <c r="BH569" s="25"/>
      <c r="BI569" s="25"/>
      <c r="BJ569" s="25"/>
      <c r="BK569" s="25"/>
      <c r="BL569" s="25"/>
      <c r="BM569" s="25"/>
      <c r="BN569" s="25"/>
      <c r="BO569" s="25"/>
      <c r="BP569" s="25"/>
      <c r="BQ569" s="25"/>
      <c r="BR569" s="25"/>
      <c r="BS569" s="25"/>
      <c r="BT569" s="25"/>
      <c r="BU569" s="25"/>
      <c r="BV569" s="25"/>
      <c r="BW569" s="25"/>
      <c r="BX569" s="25"/>
      <c r="BY569" s="25"/>
      <c r="BZ569" s="25"/>
      <c r="CA569" s="25"/>
      <c r="CB569" s="25"/>
      <c r="CC569" s="25"/>
      <c r="CD569" s="25"/>
      <c r="CE569" s="25"/>
      <c r="CF569" s="25"/>
      <c r="CG569" s="25"/>
      <c r="CH569" s="25"/>
      <c r="CI569" s="25"/>
      <c r="CJ569" s="25"/>
      <c r="CK569" s="25"/>
      <c r="CL569" s="25"/>
      <c r="CM569" s="25"/>
      <c r="CN569" s="25"/>
      <c r="CO569" s="25"/>
      <c r="CP569" s="25"/>
      <c r="CQ569" s="25"/>
      <c r="CR569" s="25"/>
      <c r="CS569" s="25"/>
      <c r="CT569" s="25"/>
      <c r="CU569" s="25"/>
      <c r="CV569" s="25"/>
      <c r="CW569" s="25"/>
      <c r="CX569" s="25"/>
      <c r="CY569" s="25"/>
      <c r="CZ569" s="25"/>
      <c r="DA569" s="25"/>
      <c r="DB569" s="25"/>
      <c r="DC569" s="25"/>
      <c r="DD569" s="25"/>
      <c r="DE569" s="25"/>
      <c r="DF569" s="25"/>
      <c r="DG569" s="25"/>
      <c r="DH569" s="25"/>
      <c r="DI569" s="25"/>
      <c r="DJ569" s="48"/>
    </row>
    <row r="570" spans="14:114" ht="14.25" customHeight="1" x14ac:dyDescent="0.2">
      <c r="N570" s="47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5"/>
      <c r="BA570" s="25"/>
      <c r="BB570" s="25"/>
      <c r="BC570" s="25"/>
      <c r="BD570" s="25"/>
      <c r="BE570" s="25"/>
      <c r="BF570" s="25"/>
      <c r="BG570" s="25"/>
      <c r="BH570" s="25"/>
      <c r="BI570" s="25"/>
      <c r="BJ570" s="25"/>
      <c r="BK570" s="25"/>
      <c r="BL570" s="25"/>
      <c r="BM570" s="25"/>
      <c r="BN570" s="25"/>
      <c r="BO570" s="25"/>
      <c r="BP570" s="25"/>
      <c r="BQ570" s="25"/>
      <c r="BR570" s="25"/>
      <c r="BS570" s="25"/>
      <c r="BT570" s="25"/>
      <c r="BU570" s="25"/>
      <c r="BV570" s="25"/>
      <c r="BW570" s="25"/>
      <c r="BX570" s="25"/>
      <c r="BY570" s="25"/>
      <c r="BZ570" s="25"/>
      <c r="CA570" s="25"/>
      <c r="CB570" s="25"/>
      <c r="CC570" s="25"/>
      <c r="CD570" s="25"/>
      <c r="CE570" s="25"/>
      <c r="CF570" s="25"/>
      <c r="CG570" s="25"/>
      <c r="CH570" s="25"/>
      <c r="CI570" s="25"/>
      <c r="CJ570" s="25"/>
      <c r="CK570" s="25"/>
      <c r="CL570" s="25"/>
      <c r="CM570" s="25"/>
      <c r="CN570" s="25"/>
      <c r="CO570" s="25"/>
      <c r="CP570" s="25"/>
      <c r="CQ570" s="25"/>
      <c r="CR570" s="25"/>
      <c r="CS570" s="25"/>
      <c r="CT570" s="25"/>
      <c r="CU570" s="25"/>
      <c r="CV570" s="25"/>
      <c r="CW570" s="25"/>
      <c r="CX570" s="25"/>
      <c r="CY570" s="25"/>
      <c r="CZ570" s="25"/>
      <c r="DA570" s="25"/>
      <c r="DB570" s="25"/>
      <c r="DC570" s="25"/>
      <c r="DD570" s="25"/>
      <c r="DE570" s="25"/>
      <c r="DF570" s="25"/>
      <c r="DG570" s="25"/>
      <c r="DH570" s="25"/>
      <c r="DI570" s="25"/>
      <c r="DJ570" s="48"/>
    </row>
    <row r="571" spans="14:114" ht="14.25" customHeight="1" x14ac:dyDescent="0.2">
      <c r="N571" s="47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5"/>
      <c r="BA571" s="25"/>
      <c r="BB571" s="25"/>
      <c r="BC571" s="25"/>
      <c r="BD571" s="25"/>
      <c r="BE571" s="25"/>
      <c r="BF571" s="25"/>
      <c r="BG571" s="25"/>
      <c r="BH571" s="25"/>
      <c r="BI571" s="25"/>
      <c r="BJ571" s="25"/>
      <c r="BK571" s="25"/>
      <c r="BL571" s="25"/>
      <c r="BM571" s="25"/>
      <c r="BN571" s="25"/>
      <c r="BO571" s="25"/>
      <c r="BP571" s="25"/>
      <c r="BQ571" s="25"/>
      <c r="BR571" s="25"/>
      <c r="BS571" s="25"/>
      <c r="BT571" s="25"/>
      <c r="BU571" s="25"/>
      <c r="BV571" s="25"/>
      <c r="BW571" s="25"/>
      <c r="BX571" s="25"/>
      <c r="BY571" s="25"/>
      <c r="BZ571" s="25"/>
      <c r="CA571" s="25"/>
      <c r="CB571" s="25"/>
      <c r="CC571" s="25"/>
      <c r="CD571" s="25"/>
      <c r="CE571" s="25"/>
      <c r="CF571" s="25"/>
      <c r="CG571" s="25"/>
      <c r="CH571" s="25"/>
      <c r="CI571" s="25"/>
      <c r="CJ571" s="25"/>
      <c r="CK571" s="25"/>
      <c r="CL571" s="25"/>
      <c r="CM571" s="25"/>
      <c r="CN571" s="25"/>
      <c r="CO571" s="25"/>
      <c r="CP571" s="25"/>
      <c r="CQ571" s="25"/>
      <c r="CR571" s="25"/>
      <c r="CS571" s="25"/>
      <c r="CT571" s="25"/>
      <c r="CU571" s="25"/>
      <c r="CV571" s="25"/>
      <c r="CW571" s="25"/>
      <c r="CX571" s="25"/>
      <c r="CY571" s="25"/>
      <c r="CZ571" s="25"/>
      <c r="DA571" s="25"/>
      <c r="DB571" s="25"/>
      <c r="DC571" s="25"/>
      <c r="DD571" s="25"/>
      <c r="DE571" s="25"/>
      <c r="DF571" s="25"/>
      <c r="DG571" s="25"/>
      <c r="DH571" s="25"/>
      <c r="DI571" s="25"/>
      <c r="DJ571" s="48"/>
    </row>
    <row r="572" spans="14:114" ht="14.25" customHeight="1" x14ac:dyDescent="0.2">
      <c r="N572" s="47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5"/>
      <c r="BA572" s="25"/>
      <c r="BB572" s="25"/>
      <c r="BC572" s="25"/>
      <c r="BD572" s="25"/>
      <c r="BE572" s="25"/>
      <c r="BF572" s="25"/>
      <c r="BG572" s="25"/>
      <c r="BH572" s="25"/>
      <c r="BI572" s="25"/>
      <c r="BJ572" s="25"/>
      <c r="BK572" s="25"/>
      <c r="BL572" s="25"/>
      <c r="BM572" s="25"/>
      <c r="BN572" s="25"/>
      <c r="BO572" s="25"/>
      <c r="BP572" s="25"/>
      <c r="BQ572" s="25"/>
      <c r="BR572" s="25"/>
      <c r="BS572" s="25"/>
      <c r="BT572" s="25"/>
      <c r="BU572" s="25"/>
      <c r="BV572" s="25"/>
      <c r="BW572" s="25"/>
      <c r="BX572" s="25"/>
      <c r="BY572" s="25"/>
      <c r="BZ572" s="25"/>
      <c r="CA572" s="25"/>
      <c r="CB572" s="25"/>
      <c r="CC572" s="25"/>
      <c r="CD572" s="25"/>
      <c r="CE572" s="25"/>
      <c r="CF572" s="25"/>
      <c r="CG572" s="25"/>
      <c r="CH572" s="25"/>
      <c r="CI572" s="25"/>
      <c r="CJ572" s="25"/>
      <c r="CK572" s="25"/>
      <c r="CL572" s="25"/>
      <c r="CM572" s="25"/>
      <c r="CN572" s="25"/>
      <c r="CO572" s="25"/>
      <c r="CP572" s="25"/>
      <c r="CQ572" s="25"/>
      <c r="CR572" s="25"/>
      <c r="CS572" s="25"/>
      <c r="CT572" s="25"/>
      <c r="CU572" s="25"/>
      <c r="CV572" s="25"/>
      <c r="CW572" s="25"/>
      <c r="CX572" s="25"/>
      <c r="CY572" s="25"/>
      <c r="CZ572" s="25"/>
      <c r="DA572" s="25"/>
      <c r="DB572" s="25"/>
      <c r="DC572" s="25"/>
      <c r="DD572" s="25"/>
      <c r="DE572" s="25"/>
      <c r="DF572" s="25"/>
      <c r="DG572" s="25"/>
      <c r="DH572" s="25"/>
      <c r="DI572" s="25"/>
      <c r="DJ572" s="48"/>
    </row>
    <row r="573" spans="14:114" ht="14.25" customHeight="1" x14ac:dyDescent="0.2">
      <c r="N573" s="47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5"/>
      <c r="BA573" s="25"/>
      <c r="BB573" s="25"/>
      <c r="BC573" s="25"/>
      <c r="BD573" s="25"/>
      <c r="BE573" s="25"/>
      <c r="BF573" s="25"/>
      <c r="BG573" s="25"/>
      <c r="BH573" s="25"/>
      <c r="BI573" s="25"/>
      <c r="BJ573" s="25"/>
      <c r="BK573" s="25"/>
      <c r="BL573" s="25"/>
      <c r="BM573" s="25"/>
      <c r="BN573" s="25"/>
      <c r="BO573" s="25"/>
      <c r="BP573" s="25"/>
      <c r="BQ573" s="25"/>
      <c r="BR573" s="25"/>
      <c r="BS573" s="25"/>
      <c r="BT573" s="25"/>
      <c r="BU573" s="25"/>
      <c r="BV573" s="25"/>
      <c r="BW573" s="25"/>
      <c r="BX573" s="25"/>
      <c r="BY573" s="25"/>
      <c r="BZ573" s="25"/>
      <c r="CA573" s="25"/>
      <c r="CB573" s="25"/>
      <c r="CC573" s="25"/>
      <c r="CD573" s="25"/>
      <c r="CE573" s="25"/>
      <c r="CF573" s="25"/>
      <c r="CG573" s="25"/>
      <c r="CH573" s="25"/>
      <c r="CI573" s="25"/>
      <c r="CJ573" s="25"/>
      <c r="CK573" s="25"/>
      <c r="CL573" s="25"/>
      <c r="CM573" s="25"/>
      <c r="CN573" s="25"/>
      <c r="CO573" s="25"/>
      <c r="CP573" s="25"/>
      <c r="CQ573" s="25"/>
      <c r="CR573" s="25"/>
      <c r="CS573" s="25"/>
      <c r="CT573" s="25"/>
      <c r="CU573" s="25"/>
      <c r="CV573" s="25"/>
      <c r="CW573" s="25"/>
      <c r="CX573" s="25"/>
      <c r="CY573" s="25"/>
      <c r="CZ573" s="25"/>
      <c r="DA573" s="25"/>
      <c r="DB573" s="25"/>
      <c r="DC573" s="25"/>
      <c r="DD573" s="25"/>
      <c r="DE573" s="25"/>
      <c r="DF573" s="25"/>
      <c r="DG573" s="25"/>
      <c r="DH573" s="25"/>
      <c r="DI573" s="25"/>
      <c r="DJ573" s="48"/>
    </row>
    <row r="574" spans="14:114" ht="14.25" customHeight="1" x14ac:dyDescent="0.2">
      <c r="N574" s="47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5"/>
      <c r="BA574" s="25"/>
      <c r="BB574" s="25"/>
      <c r="BC574" s="25"/>
      <c r="BD574" s="25"/>
      <c r="BE574" s="25"/>
      <c r="BF574" s="25"/>
      <c r="BG574" s="25"/>
      <c r="BH574" s="25"/>
      <c r="BI574" s="25"/>
      <c r="BJ574" s="25"/>
      <c r="BK574" s="25"/>
      <c r="BL574" s="25"/>
      <c r="BM574" s="25"/>
      <c r="BN574" s="25"/>
      <c r="BO574" s="25"/>
      <c r="BP574" s="25"/>
      <c r="BQ574" s="25"/>
      <c r="BR574" s="25"/>
      <c r="BS574" s="25"/>
      <c r="BT574" s="25"/>
      <c r="BU574" s="25"/>
      <c r="BV574" s="25"/>
      <c r="BW574" s="25"/>
      <c r="BX574" s="25"/>
      <c r="BY574" s="25"/>
      <c r="BZ574" s="25"/>
      <c r="CA574" s="25"/>
      <c r="CB574" s="25"/>
      <c r="CC574" s="25"/>
      <c r="CD574" s="25"/>
      <c r="CE574" s="25"/>
      <c r="CF574" s="25"/>
      <c r="CG574" s="25"/>
      <c r="CH574" s="25"/>
      <c r="CI574" s="25"/>
      <c r="CJ574" s="25"/>
      <c r="CK574" s="25"/>
      <c r="CL574" s="25"/>
      <c r="CM574" s="25"/>
      <c r="CN574" s="25"/>
      <c r="CO574" s="25"/>
      <c r="CP574" s="25"/>
      <c r="CQ574" s="25"/>
      <c r="CR574" s="25"/>
      <c r="CS574" s="25"/>
      <c r="CT574" s="25"/>
      <c r="CU574" s="25"/>
      <c r="CV574" s="25"/>
      <c r="CW574" s="25"/>
      <c r="CX574" s="25"/>
      <c r="CY574" s="25"/>
      <c r="CZ574" s="25"/>
      <c r="DA574" s="25"/>
      <c r="DB574" s="25"/>
      <c r="DC574" s="25"/>
      <c r="DD574" s="25"/>
      <c r="DE574" s="25"/>
      <c r="DF574" s="25"/>
      <c r="DG574" s="25"/>
      <c r="DH574" s="25"/>
      <c r="DI574" s="25"/>
      <c r="DJ574" s="48"/>
    </row>
    <row r="575" spans="14:114" ht="14.25" customHeight="1" x14ac:dyDescent="0.2">
      <c r="N575" s="47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5"/>
      <c r="BA575" s="25"/>
      <c r="BB575" s="25"/>
      <c r="BC575" s="25"/>
      <c r="BD575" s="25"/>
      <c r="BE575" s="25"/>
      <c r="BF575" s="25"/>
      <c r="BG575" s="25"/>
      <c r="BH575" s="25"/>
      <c r="BI575" s="25"/>
      <c r="BJ575" s="25"/>
      <c r="BK575" s="25"/>
      <c r="BL575" s="25"/>
      <c r="BM575" s="25"/>
      <c r="BN575" s="25"/>
      <c r="BO575" s="25"/>
      <c r="BP575" s="25"/>
      <c r="BQ575" s="25"/>
      <c r="BR575" s="25"/>
      <c r="BS575" s="25"/>
      <c r="BT575" s="25"/>
      <c r="BU575" s="25"/>
      <c r="BV575" s="25"/>
      <c r="BW575" s="25"/>
      <c r="BX575" s="25"/>
      <c r="BY575" s="25"/>
      <c r="BZ575" s="25"/>
      <c r="CA575" s="25"/>
      <c r="CB575" s="25"/>
      <c r="CC575" s="25"/>
      <c r="CD575" s="25"/>
      <c r="CE575" s="25"/>
      <c r="CF575" s="25"/>
      <c r="CG575" s="25"/>
      <c r="CH575" s="25"/>
      <c r="CI575" s="25"/>
      <c r="CJ575" s="25"/>
      <c r="CK575" s="25"/>
      <c r="CL575" s="25"/>
      <c r="CM575" s="25"/>
      <c r="CN575" s="25"/>
      <c r="CO575" s="25"/>
      <c r="CP575" s="25"/>
      <c r="CQ575" s="25"/>
      <c r="CR575" s="25"/>
      <c r="CS575" s="25"/>
      <c r="CT575" s="25"/>
      <c r="CU575" s="25"/>
      <c r="CV575" s="25"/>
      <c r="CW575" s="25"/>
      <c r="CX575" s="25"/>
      <c r="CY575" s="25"/>
      <c r="CZ575" s="25"/>
      <c r="DA575" s="25"/>
      <c r="DB575" s="25"/>
      <c r="DC575" s="25"/>
      <c r="DD575" s="25"/>
      <c r="DE575" s="25"/>
      <c r="DF575" s="25"/>
      <c r="DG575" s="25"/>
      <c r="DH575" s="25"/>
      <c r="DI575" s="25"/>
      <c r="DJ575" s="48"/>
    </row>
    <row r="576" spans="14:114" ht="14.25" customHeight="1" x14ac:dyDescent="0.2">
      <c r="N576" s="47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5"/>
      <c r="BA576" s="25"/>
      <c r="BB576" s="25"/>
      <c r="BC576" s="25"/>
      <c r="BD576" s="25"/>
      <c r="BE576" s="25"/>
      <c r="BF576" s="25"/>
      <c r="BG576" s="25"/>
      <c r="BH576" s="25"/>
      <c r="BI576" s="25"/>
      <c r="BJ576" s="25"/>
      <c r="BK576" s="25"/>
      <c r="BL576" s="25"/>
      <c r="BM576" s="25"/>
      <c r="BN576" s="25"/>
      <c r="BO576" s="25"/>
      <c r="BP576" s="25"/>
      <c r="BQ576" s="25"/>
      <c r="BR576" s="25"/>
      <c r="BS576" s="25"/>
      <c r="BT576" s="25"/>
      <c r="BU576" s="25"/>
      <c r="BV576" s="25"/>
      <c r="BW576" s="25"/>
      <c r="BX576" s="25"/>
      <c r="BY576" s="25"/>
      <c r="BZ576" s="25"/>
      <c r="CA576" s="25"/>
      <c r="CB576" s="25"/>
      <c r="CC576" s="25"/>
      <c r="CD576" s="25"/>
      <c r="CE576" s="25"/>
      <c r="CF576" s="25"/>
      <c r="CG576" s="25"/>
      <c r="CH576" s="25"/>
      <c r="CI576" s="25"/>
      <c r="CJ576" s="25"/>
      <c r="CK576" s="25"/>
      <c r="CL576" s="25"/>
      <c r="CM576" s="25"/>
      <c r="CN576" s="25"/>
      <c r="CO576" s="25"/>
      <c r="CP576" s="25"/>
      <c r="CQ576" s="25"/>
      <c r="CR576" s="25"/>
      <c r="CS576" s="25"/>
      <c r="CT576" s="25"/>
      <c r="CU576" s="25"/>
      <c r="CV576" s="25"/>
      <c r="CW576" s="25"/>
      <c r="CX576" s="25"/>
      <c r="CY576" s="25"/>
      <c r="CZ576" s="25"/>
      <c r="DA576" s="25"/>
      <c r="DB576" s="25"/>
      <c r="DC576" s="25"/>
      <c r="DD576" s="25"/>
      <c r="DE576" s="25"/>
      <c r="DF576" s="25"/>
      <c r="DG576" s="25"/>
      <c r="DH576" s="25"/>
      <c r="DI576" s="25"/>
      <c r="DJ576" s="48"/>
    </row>
    <row r="577" spans="14:114" ht="14.25" customHeight="1" x14ac:dyDescent="0.2">
      <c r="N577" s="47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5"/>
      <c r="BA577" s="25"/>
      <c r="BB577" s="25"/>
      <c r="BC577" s="25"/>
      <c r="BD577" s="25"/>
      <c r="BE577" s="25"/>
      <c r="BF577" s="25"/>
      <c r="BG577" s="25"/>
      <c r="BH577" s="25"/>
      <c r="BI577" s="25"/>
      <c r="BJ577" s="25"/>
      <c r="BK577" s="25"/>
      <c r="BL577" s="25"/>
      <c r="BM577" s="25"/>
      <c r="BN577" s="25"/>
      <c r="BO577" s="25"/>
      <c r="BP577" s="25"/>
      <c r="BQ577" s="25"/>
      <c r="BR577" s="25"/>
      <c r="BS577" s="25"/>
      <c r="BT577" s="25"/>
      <c r="BU577" s="25"/>
      <c r="BV577" s="25"/>
      <c r="BW577" s="25"/>
      <c r="BX577" s="25"/>
      <c r="BY577" s="25"/>
      <c r="BZ577" s="25"/>
      <c r="CA577" s="25"/>
      <c r="CB577" s="25"/>
      <c r="CC577" s="25"/>
      <c r="CD577" s="25"/>
      <c r="CE577" s="25"/>
      <c r="CF577" s="25"/>
      <c r="CG577" s="25"/>
      <c r="CH577" s="25"/>
      <c r="CI577" s="25"/>
      <c r="CJ577" s="25"/>
      <c r="CK577" s="25"/>
      <c r="CL577" s="25"/>
      <c r="CM577" s="25"/>
      <c r="CN577" s="25"/>
      <c r="CO577" s="25"/>
      <c r="CP577" s="25"/>
      <c r="CQ577" s="25"/>
      <c r="CR577" s="25"/>
      <c r="CS577" s="25"/>
      <c r="CT577" s="25"/>
      <c r="CU577" s="25"/>
      <c r="CV577" s="25"/>
      <c r="CW577" s="25"/>
      <c r="CX577" s="25"/>
      <c r="CY577" s="25"/>
      <c r="CZ577" s="25"/>
      <c r="DA577" s="25"/>
      <c r="DB577" s="25"/>
      <c r="DC577" s="25"/>
      <c r="DD577" s="25"/>
      <c r="DE577" s="25"/>
      <c r="DF577" s="25"/>
      <c r="DG577" s="25"/>
      <c r="DH577" s="25"/>
      <c r="DI577" s="25"/>
      <c r="DJ577" s="48"/>
    </row>
    <row r="578" spans="14:114" ht="14.25" customHeight="1" x14ac:dyDescent="0.2">
      <c r="N578" s="47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5"/>
      <c r="BA578" s="25"/>
      <c r="BB578" s="25"/>
      <c r="BC578" s="25"/>
      <c r="BD578" s="25"/>
      <c r="BE578" s="25"/>
      <c r="BF578" s="25"/>
      <c r="BG578" s="25"/>
      <c r="BH578" s="25"/>
      <c r="BI578" s="25"/>
      <c r="BJ578" s="25"/>
      <c r="BK578" s="25"/>
      <c r="BL578" s="25"/>
      <c r="BM578" s="25"/>
      <c r="BN578" s="25"/>
      <c r="BO578" s="25"/>
      <c r="BP578" s="25"/>
      <c r="BQ578" s="25"/>
      <c r="BR578" s="25"/>
      <c r="BS578" s="25"/>
      <c r="BT578" s="25"/>
      <c r="BU578" s="25"/>
      <c r="BV578" s="25"/>
      <c r="BW578" s="25"/>
      <c r="BX578" s="25"/>
      <c r="BY578" s="25"/>
      <c r="BZ578" s="25"/>
      <c r="CA578" s="25"/>
      <c r="CB578" s="25"/>
      <c r="CC578" s="25"/>
      <c r="CD578" s="25"/>
      <c r="CE578" s="25"/>
      <c r="CF578" s="25"/>
      <c r="CG578" s="25"/>
      <c r="CH578" s="25"/>
      <c r="CI578" s="25"/>
      <c r="CJ578" s="25"/>
      <c r="CK578" s="25"/>
      <c r="CL578" s="25"/>
      <c r="CM578" s="25"/>
      <c r="CN578" s="25"/>
      <c r="CO578" s="25"/>
      <c r="CP578" s="25"/>
      <c r="CQ578" s="25"/>
      <c r="CR578" s="25"/>
      <c r="CS578" s="25"/>
      <c r="CT578" s="25"/>
      <c r="CU578" s="25"/>
      <c r="CV578" s="25"/>
      <c r="CW578" s="25"/>
      <c r="CX578" s="25"/>
      <c r="CY578" s="25"/>
      <c r="CZ578" s="25"/>
      <c r="DA578" s="25"/>
      <c r="DB578" s="25"/>
      <c r="DC578" s="25"/>
      <c r="DD578" s="25"/>
      <c r="DE578" s="25"/>
      <c r="DF578" s="25"/>
      <c r="DG578" s="25"/>
      <c r="DH578" s="25"/>
      <c r="DI578" s="25"/>
      <c r="DJ578" s="48"/>
    </row>
    <row r="579" spans="14:114" ht="14.25" customHeight="1" x14ac:dyDescent="0.2">
      <c r="N579" s="47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5"/>
      <c r="BA579" s="25"/>
      <c r="BB579" s="25"/>
      <c r="BC579" s="25"/>
      <c r="BD579" s="25"/>
      <c r="BE579" s="25"/>
      <c r="BF579" s="25"/>
      <c r="BG579" s="25"/>
      <c r="BH579" s="25"/>
      <c r="BI579" s="25"/>
      <c r="BJ579" s="25"/>
      <c r="BK579" s="25"/>
      <c r="BL579" s="25"/>
      <c r="BM579" s="25"/>
      <c r="BN579" s="25"/>
      <c r="BO579" s="25"/>
      <c r="BP579" s="25"/>
      <c r="BQ579" s="25"/>
      <c r="BR579" s="25"/>
      <c r="BS579" s="25"/>
      <c r="BT579" s="25"/>
      <c r="BU579" s="25"/>
      <c r="BV579" s="25"/>
      <c r="BW579" s="25"/>
      <c r="BX579" s="25"/>
      <c r="BY579" s="25"/>
      <c r="BZ579" s="25"/>
      <c r="CA579" s="25"/>
      <c r="CB579" s="25"/>
      <c r="CC579" s="25"/>
      <c r="CD579" s="25"/>
      <c r="CE579" s="25"/>
      <c r="CF579" s="25"/>
      <c r="CG579" s="25"/>
      <c r="CH579" s="25"/>
      <c r="CI579" s="25"/>
      <c r="CJ579" s="25"/>
      <c r="CK579" s="25"/>
      <c r="CL579" s="25"/>
      <c r="CM579" s="25"/>
      <c r="CN579" s="25"/>
      <c r="CO579" s="25"/>
      <c r="CP579" s="25"/>
      <c r="CQ579" s="25"/>
      <c r="CR579" s="25"/>
      <c r="CS579" s="25"/>
      <c r="CT579" s="25"/>
      <c r="CU579" s="25"/>
      <c r="CV579" s="25"/>
      <c r="CW579" s="25"/>
      <c r="CX579" s="25"/>
      <c r="CY579" s="25"/>
      <c r="CZ579" s="25"/>
      <c r="DA579" s="25"/>
      <c r="DB579" s="25"/>
      <c r="DC579" s="25"/>
      <c r="DD579" s="25"/>
      <c r="DE579" s="25"/>
      <c r="DF579" s="25"/>
      <c r="DG579" s="25"/>
      <c r="DH579" s="25"/>
      <c r="DI579" s="25"/>
      <c r="DJ579" s="48"/>
    </row>
    <row r="580" spans="14:114" ht="14.25" customHeight="1" x14ac:dyDescent="0.2">
      <c r="N580" s="47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5"/>
      <c r="BA580" s="25"/>
      <c r="BB580" s="25"/>
      <c r="BC580" s="25"/>
      <c r="BD580" s="25"/>
      <c r="BE580" s="25"/>
      <c r="BF580" s="25"/>
      <c r="BG580" s="25"/>
      <c r="BH580" s="25"/>
      <c r="BI580" s="25"/>
      <c r="BJ580" s="25"/>
      <c r="BK580" s="25"/>
      <c r="BL580" s="25"/>
      <c r="BM580" s="25"/>
      <c r="BN580" s="25"/>
      <c r="BO580" s="25"/>
      <c r="BP580" s="25"/>
      <c r="BQ580" s="25"/>
      <c r="BR580" s="25"/>
      <c r="BS580" s="25"/>
      <c r="BT580" s="25"/>
      <c r="BU580" s="25"/>
      <c r="BV580" s="25"/>
      <c r="BW580" s="25"/>
      <c r="BX580" s="25"/>
      <c r="BY580" s="25"/>
      <c r="BZ580" s="25"/>
      <c r="CA580" s="25"/>
      <c r="CB580" s="25"/>
      <c r="CC580" s="25"/>
      <c r="CD580" s="25"/>
      <c r="CE580" s="25"/>
      <c r="CF580" s="25"/>
      <c r="CG580" s="25"/>
      <c r="CH580" s="25"/>
      <c r="CI580" s="25"/>
      <c r="CJ580" s="25"/>
      <c r="CK580" s="25"/>
      <c r="CL580" s="25"/>
      <c r="CM580" s="25"/>
      <c r="CN580" s="25"/>
      <c r="CO580" s="25"/>
      <c r="CP580" s="25"/>
      <c r="CQ580" s="25"/>
      <c r="CR580" s="25"/>
      <c r="CS580" s="25"/>
      <c r="CT580" s="25"/>
      <c r="CU580" s="25"/>
      <c r="CV580" s="25"/>
      <c r="CW580" s="25"/>
      <c r="CX580" s="25"/>
      <c r="CY580" s="25"/>
      <c r="CZ580" s="25"/>
      <c r="DA580" s="25"/>
      <c r="DB580" s="25"/>
      <c r="DC580" s="25"/>
      <c r="DD580" s="25"/>
      <c r="DE580" s="25"/>
      <c r="DF580" s="25"/>
      <c r="DG580" s="25"/>
      <c r="DH580" s="25"/>
      <c r="DI580" s="25"/>
      <c r="DJ580" s="48"/>
    </row>
    <row r="581" spans="14:114" ht="14.25" customHeight="1" x14ac:dyDescent="0.2">
      <c r="N581" s="47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5"/>
      <c r="BA581" s="25"/>
      <c r="BB581" s="25"/>
      <c r="BC581" s="25"/>
      <c r="BD581" s="25"/>
      <c r="BE581" s="25"/>
      <c r="BF581" s="25"/>
      <c r="BG581" s="25"/>
      <c r="BH581" s="25"/>
      <c r="BI581" s="25"/>
      <c r="BJ581" s="25"/>
      <c r="BK581" s="25"/>
      <c r="BL581" s="25"/>
      <c r="BM581" s="25"/>
      <c r="BN581" s="25"/>
      <c r="BO581" s="25"/>
      <c r="BP581" s="25"/>
      <c r="BQ581" s="25"/>
      <c r="BR581" s="25"/>
      <c r="BS581" s="25"/>
      <c r="BT581" s="25"/>
      <c r="BU581" s="25"/>
      <c r="BV581" s="25"/>
      <c r="BW581" s="25"/>
      <c r="BX581" s="25"/>
      <c r="BY581" s="25"/>
      <c r="BZ581" s="25"/>
      <c r="CA581" s="25"/>
      <c r="CB581" s="25"/>
      <c r="CC581" s="25"/>
      <c r="CD581" s="25"/>
      <c r="CE581" s="25"/>
      <c r="CF581" s="25"/>
      <c r="CG581" s="25"/>
      <c r="CH581" s="25"/>
      <c r="CI581" s="25"/>
      <c r="CJ581" s="25"/>
      <c r="CK581" s="25"/>
      <c r="CL581" s="25"/>
      <c r="CM581" s="25"/>
      <c r="CN581" s="25"/>
      <c r="CO581" s="25"/>
      <c r="CP581" s="25"/>
      <c r="CQ581" s="25"/>
      <c r="CR581" s="25"/>
      <c r="CS581" s="25"/>
      <c r="CT581" s="25"/>
      <c r="CU581" s="25"/>
      <c r="CV581" s="25"/>
      <c r="CW581" s="25"/>
      <c r="CX581" s="25"/>
      <c r="CY581" s="25"/>
      <c r="CZ581" s="25"/>
      <c r="DA581" s="25"/>
      <c r="DB581" s="25"/>
      <c r="DC581" s="25"/>
      <c r="DD581" s="25"/>
      <c r="DE581" s="25"/>
      <c r="DF581" s="25"/>
      <c r="DG581" s="25"/>
      <c r="DH581" s="25"/>
      <c r="DI581" s="25"/>
      <c r="DJ581" s="48"/>
    </row>
    <row r="582" spans="14:114" ht="14.25" customHeight="1" x14ac:dyDescent="0.2">
      <c r="N582" s="47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5"/>
      <c r="BA582" s="25"/>
      <c r="BB582" s="25"/>
      <c r="BC582" s="25"/>
      <c r="BD582" s="25"/>
      <c r="BE582" s="25"/>
      <c r="BF582" s="25"/>
      <c r="BG582" s="25"/>
      <c r="BH582" s="25"/>
      <c r="BI582" s="25"/>
      <c r="BJ582" s="25"/>
      <c r="BK582" s="25"/>
      <c r="BL582" s="25"/>
      <c r="BM582" s="25"/>
      <c r="BN582" s="25"/>
      <c r="BO582" s="25"/>
      <c r="BP582" s="25"/>
      <c r="BQ582" s="25"/>
      <c r="BR582" s="25"/>
      <c r="BS582" s="25"/>
      <c r="BT582" s="25"/>
      <c r="BU582" s="25"/>
      <c r="BV582" s="25"/>
      <c r="BW582" s="25"/>
      <c r="BX582" s="25"/>
      <c r="BY582" s="25"/>
      <c r="BZ582" s="25"/>
      <c r="CA582" s="25"/>
      <c r="CB582" s="25"/>
      <c r="CC582" s="25"/>
      <c r="CD582" s="25"/>
      <c r="CE582" s="25"/>
      <c r="CF582" s="25"/>
      <c r="CG582" s="25"/>
      <c r="CH582" s="25"/>
      <c r="CI582" s="25"/>
      <c r="CJ582" s="25"/>
      <c r="CK582" s="25"/>
      <c r="CL582" s="25"/>
      <c r="CM582" s="25"/>
      <c r="CN582" s="25"/>
      <c r="CO582" s="25"/>
      <c r="CP582" s="25"/>
      <c r="CQ582" s="25"/>
      <c r="CR582" s="25"/>
      <c r="CS582" s="25"/>
      <c r="CT582" s="25"/>
      <c r="CU582" s="25"/>
      <c r="CV582" s="25"/>
      <c r="CW582" s="25"/>
      <c r="CX582" s="25"/>
      <c r="CY582" s="25"/>
      <c r="CZ582" s="25"/>
      <c r="DA582" s="25"/>
      <c r="DB582" s="25"/>
      <c r="DC582" s="25"/>
      <c r="DD582" s="25"/>
      <c r="DE582" s="25"/>
      <c r="DF582" s="25"/>
      <c r="DG582" s="25"/>
      <c r="DH582" s="25"/>
      <c r="DI582" s="25"/>
      <c r="DJ582" s="48"/>
    </row>
    <row r="583" spans="14:114" ht="14.25" customHeight="1" x14ac:dyDescent="0.2">
      <c r="N583" s="47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5"/>
      <c r="BA583" s="25"/>
      <c r="BB583" s="25"/>
      <c r="BC583" s="25"/>
      <c r="BD583" s="25"/>
      <c r="BE583" s="25"/>
      <c r="BF583" s="25"/>
      <c r="BG583" s="25"/>
      <c r="BH583" s="25"/>
      <c r="BI583" s="25"/>
      <c r="BJ583" s="25"/>
      <c r="BK583" s="25"/>
      <c r="BL583" s="25"/>
      <c r="BM583" s="25"/>
      <c r="BN583" s="25"/>
      <c r="BO583" s="25"/>
      <c r="BP583" s="25"/>
      <c r="BQ583" s="25"/>
      <c r="BR583" s="25"/>
      <c r="BS583" s="25"/>
      <c r="BT583" s="25"/>
      <c r="BU583" s="25"/>
      <c r="BV583" s="25"/>
      <c r="BW583" s="25"/>
      <c r="BX583" s="25"/>
      <c r="BY583" s="25"/>
      <c r="BZ583" s="25"/>
      <c r="CA583" s="25"/>
      <c r="CB583" s="25"/>
      <c r="CC583" s="25"/>
      <c r="CD583" s="25"/>
      <c r="CE583" s="25"/>
      <c r="CF583" s="25"/>
      <c r="CG583" s="25"/>
      <c r="CH583" s="25"/>
      <c r="CI583" s="25"/>
      <c r="CJ583" s="25"/>
      <c r="CK583" s="25"/>
      <c r="CL583" s="25"/>
      <c r="CM583" s="25"/>
      <c r="CN583" s="25"/>
      <c r="CO583" s="25"/>
      <c r="CP583" s="25"/>
      <c r="CQ583" s="25"/>
      <c r="CR583" s="25"/>
      <c r="CS583" s="25"/>
      <c r="CT583" s="25"/>
      <c r="CU583" s="25"/>
      <c r="CV583" s="25"/>
      <c r="CW583" s="25"/>
      <c r="CX583" s="25"/>
      <c r="CY583" s="25"/>
      <c r="CZ583" s="25"/>
      <c r="DA583" s="25"/>
      <c r="DB583" s="25"/>
      <c r="DC583" s="25"/>
      <c r="DD583" s="25"/>
      <c r="DE583" s="25"/>
      <c r="DF583" s="25"/>
      <c r="DG583" s="25"/>
      <c r="DH583" s="25"/>
      <c r="DI583" s="25"/>
      <c r="DJ583" s="48"/>
    </row>
    <row r="584" spans="14:114" ht="14.25" customHeight="1" x14ac:dyDescent="0.2">
      <c r="N584" s="47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5"/>
      <c r="BA584" s="25"/>
      <c r="BB584" s="25"/>
      <c r="BC584" s="25"/>
      <c r="BD584" s="25"/>
      <c r="BE584" s="25"/>
      <c r="BF584" s="25"/>
      <c r="BG584" s="25"/>
      <c r="BH584" s="25"/>
      <c r="BI584" s="25"/>
      <c r="BJ584" s="25"/>
      <c r="BK584" s="25"/>
      <c r="BL584" s="25"/>
      <c r="BM584" s="25"/>
      <c r="BN584" s="25"/>
      <c r="BO584" s="25"/>
      <c r="BP584" s="25"/>
      <c r="BQ584" s="25"/>
      <c r="BR584" s="25"/>
      <c r="BS584" s="25"/>
      <c r="BT584" s="25"/>
      <c r="BU584" s="25"/>
      <c r="BV584" s="25"/>
      <c r="BW584" s="25"/>
      <c r="BX584" s="25"/>
      <c r="BY584" s="25"/>
      <c r="BZ584" s="25"/>
      <c r="CA584" s="25"/>
      <c r="CB584" s="25"/>
      <c r="CC584" s="25"/>
      <c r="CD584" s="25"/>
      <c r="CE584" s="25"/>
      <c r="CF584" s="25"/>
      <c r="CG584" s="25"/>
      <c r="CH584" s="25"/>
      <c r="CI584" s="25"/>
      <c r="CJ584" s="25"/>
      <c r="CK584" s="25"/>
      <c r="CL584" s="25"/>
      <c r="CM584" s="25"/>
      <c r="CN584" s="25"/>
      <c r="CO584" s="25"/>
      <c r="CP584" s="25"/>
      <c r="CQ584" s="25"/>
      <c r="CR584" s="25"/>
      <c r="CS584" s="25"/>
      <c r="CT584" s="25"/>
      <c r="CU584" s="25"/>
      <c r="CV584" s="25"/>
      <c r="CW584" s="25"/>
      <c r="CX584" s="25"/>
      <c r="CY584" s="25"/>
      <c r="CZ584" s="25"/>
      <c r="DA584" s="25"/>
      <c r="DB584" s="25"/>
      <c r="DC584" s="25"/>
      <c r="DD584" s="25"/>
      <c r="DE584" s="25"/>
      <c r="DF584" s="25"/>
      <c r="DG584" s="25"/>
      <c r="DH584" s="25"/>
      <c r="DI584" s="25"/>
      <c r="DJ584" s="48"/>
    </row>
    <row r="585" spans="14:114" ht="14.25" customHeight="1" x14ac:dyDescent="0.2">
      <c r="N585" s="47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5"/>
      <c r="BA585" s="25"/>
      <c r="BB585" s="25"/>
      <c r="BC585" s="25"/>
      <c r="BD585" s="25"/>
      <c r="BE585" s="25"/>
      <c r="BF585" s="25"/>
      <c r="BG585" s="25"/>
      <c r="BH585" s="25"/>
      <c r="BI585" s="25"/>
      <c r="BJ585" s="25"/>
      <c r="BK585" s="25"/>
      <c r="BL585" s="25"/>
      <c r="BM585" s="25"/>
      <c r="BN585" s="25"/>
      <c r="BO585" s="25"/>
      <c r="BP585" s="25"/>
      <c r="BQ585" s="25"/>
      <c r="BR585" s="25"/>
      <c r="BS585" s="25"/>
      <c r="BT585" s="25"/>
      <c r="BU585" s="25"/>
      <c r="BV585" s="25"/>
      <c r="BW585" s="25"/>
      <c r="BX585" s="25"/>
      <c r="BY585" s="25"/>
      <c r="BZ585" s="25"/>
      <c r="CA585" s="25"/>
      <c r="CB585" s="25"/>
      <c r="CC585" s="25"/>
      <c r="CD585" s="25"/>
      <c r="CE585" s="25"/>
      <c r="CF585" s="25"/>
      <c r="CG585" s="25"/>
      <c r="CH585" s="25"/>
      <c r="CI585" s="25"/>
      <c r="CJ585" s="25"/>
      <c r="CK585" s="25"/>
      <c r="CL585" s="25"/>
      <c r="CM585" s="25"/>
      <c r="CN585" s="25"/>
      <c r="CO585" s="25"/>
      <c r="CP585" s="25"/>
      <c r="CQ585" s="25"/>
      <c r="CR585" s="25"/>
      <c r="CS585" s="25"/>
      <c r="CT585" s="25"/>
      <c r="CU585" s="25"/>
      <c r="CV585" s="25"/>
      <c r="CW585" s="25"/>
      <c r="CX585" s="25"/>
      <c r="CY585" s="25"/>
      <c r="CZ585" s="25"/>
      <c r="DA585" s="25"/>
      <c r="DB585" s="25"/>
      <c r="DC585" s="25"/>
      <c r="DD585" s="25"/>
      <c r="DE585" s="25"/>
      <c r="DF585" s="25"/>
      <c r="DG585" s="25"/>
      <c r="DH585" s="25"/>
      <c r="DI585" s="25"/>
      <c r="DJ585" s="48"/>
    </row>
    <row r="586" spans="14:114" ht="14.25" customHeight="1" x14ac:dyDescent="0.2">
      <c r="N586" s="47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5"/>
      <c r="BA586" s="25"/>
      <c r="BB586" s="25"/>
      <c r="BC586" s="25"/>
      <c r="BD586" s="25"/>
      <c r="BE586" s="25"/>
      <c r="BF586" s="25"/>
      <c r="BG586" s="25"/>
      <c r="BH586" s="25"/>
      <c r="BI586" s="25"/>
      <c r="BJ586" s="25"/>
      <c r="BK586" s="25"/>
      <c r="BL586" s="25"/>
      <c r="BM586" s="25"/>
      <c r="BN586" s="25"/>
      <c r="BO586" s="25"/>
      <c r="BP586" s="25"/>
      <c r="BQ586" s="25"/>
      <c r="BR586" s="25"/>
      <c r="BS586" s="25"/>
      <c r="BT586" s="25"/>
      <c r="BU586" s="25"/>
      <c r="BV586" s="25"/>
      <c r="BW586" s="25"/>
      <c r="BX586" s="25"/>
      <c r="BY586" s="25"/>
      <c r="BZ586" s="25"/>
      <c r="CA586" s="25"/>
      <c r="CB586" s="25"/>
      <c r="CC586" s="25"/>
      <c r="CD586" s="25"/>
      <c r="CE586" s="25"/>
      <c r="CF586" s="25"/>
      <c r="CG586" s="25"/>
      <c r="CH586" s="25"/>
      <c r="CI586" s="25"/>
      <c r="CJ586" s="25"/>
      <c r="CK586" s="25"/>
      <c r="CL586" s="25"/>
      <c r="CM586" s="25"/>
      <c r="CN586" s="25"/>
      <c r="CO586" s="25"/>
      <c r="CP586" s="25"/>
      <c r="CQ586" s="25"/>
      <c r="CR586" s="25"/>
      <c r="CS586" s="25"/>
      <c r="CT586" s="25"/>
      <c r="CU586" s="25"/>
      <c r="CV586" s="25"/>
      <c r="CW586" s="25"/>
      <c r="CX586" s="25"/>
      <c r="CY586" s="25"/>
      <c r="CZ586" s="25"/>
      <c r="DA586" s="25"/>
      <c r="DB586" s="25"/>
      <c r="DC586" s="25"/>
      <c r="DD586" s="25"/>
      <c r="DE586" s="25"/>
      <c r="DF586" s="25"/>
      <c r="DG586" s="25"/>
      <c r="DH586" s="25"/>
      <c r="DI586" s="25"/>
      <c r="DJ586" s="48"/>
    </row>
    <row r="587" spans="14:114" ht="14.25" customHeight="1" x14ac:dyDescent="0.2">
      <c r="N587" s="47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5"/>
      <c r="BA587" s="25"/>
      <c r="BB587" s="25"/>
      <c r="BC587" s="25"/>
      <c r="BD587" s="25"/>
      <c r="BE587" s="25"/>
      <c r="BF587" s="25"/>
      <c r="BG587" s="25"/>
      <c r="BH587" s="25"/>
      <c r="BI587" s="25"/>
      <c r="BJ587" s="25"/>
      <c r="BK587" s="25"/>
      <c r="BL587" s="25"/>
      <c r="BM587" s="25"/>
      <c r="BN587" s="25"/>
      <c r="BO587" s="25"/>
      <c r="BP587" s="25"/>
      <c r="BQ587" s="25"/>
      <c r="BR587" s="25"/>
      <c r="BS587" s="25"/>
      <c r="BT587" s="25"/>
      <c r="BU587" s="25"/>
      <c r="BV587" s="25"/>
      <c r="BW587" s="25"/>
      <c r="BX587" s="25"/>
      <c r="BY587" s="25"/>
      <c r="BZ587" s="25"/>
      <c r="CA587" s="25"/>
      <c r="CB587" s="25"/>
      <c r="CC587" s="25"/>
      <c r="CD587" s="25"/>
      <c r="CE587" s="25"/>
      <c r="CF587" s="25"/>
      <c r="CG587" s="25"/>
      <c r="CH587" s="25"/>
      <c r="CI587" s="25"/>
      <c r="CJ587" s="25"/>
      <c r="CK587" s="25"/>
      <c r="CL587" s="25"/>
      <c r="CM587" s="25"/>
      <c r="CN587" s="25"/>
      <c r="CO587" s="25"/>
      <c r="CP587" s="25"/>
      <c r="CQ587" s="25"/>
      <c r="CR587" s="25"/>
      <c r="CS587" s="25"/>
      <c r="CT587" s="25"/>
      <c r="CU587" s="25"/>
      <c r="CV587" s="25"/>
      <c r="CW587" s="25"/>
      <c r="CX587" s="25"/>
      <c r="CY587" s="25"/>
      <c r="CZ587" s="25"/>
      <c r="DA587" s="25"/>
      <c r="DB587" s="25"/>
      <c r="DC587" s="25"/>
      <c r="DD587" s="25"/>
      <c r="DE587" s="25"/>
      <c r="DF587" s="25"/>
      <c r="DG587" s="25"/>
      <c r="DH587" s="25"/>
      <c r="DI587" s="25"/>
      <c r="DJ587" s="48"/>
    </row>
    <row r="588" spans="14:114" ht="14.25" customHeight="1" x14ac:dyDescent="0.2">
      <c r="N588" s="47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5"/>
      <c r="BA588" s="25"/>
      <c r="BB588" s="25"/>
      <c r="BC588" s="25"/>
      <c r="BD588" s="25"/>
      <c r="BE588" s="25"/>
      <c r="BF588" s="25"/>
      <c r="BG588" s="25"/>
      <c r="BH588" s="25"/>
      <c r="BI588" s="25"/>
      <c r="BJ588" s="25"/>
      <c r="BK588" s="25"/>
      <c r="BL588" s="25"/>
      <c r="BM588" s="25"/>
      <c r="BN588" s="25"/>
      <c r="BO588" s="25"/>
      <c r="BP588" s="25"/>
      <c r="BQ588" s="25"/>
      <c r="BR588" s="25"/>
      <c r="BS588" s="25"/>
      <c r="BT588" s="25"/>
      <c r="BU588" s="25"/>
      <c r="BV588" s="25"/>
      <c r="BW588" s="25"/>
      <c r="BX588" s="25"/>
      <c r="BY588" s="25"/>
      <c r="BZ588" s="25"/>
      <c r="CA588" s="25"/>
      <c r="CB588" s="25"/>
      <c r="CC588" s="25"/>
      <c r="CD588" s="25"/>
      <c r="CE588" s="25"/>
      <c r="CF588" s="25"/>
      <c r="CG588" s="25"/>
      <c r="CH588" s="25"/>
      <c r="CI588" s="25"/>
      <c r="CJ588" s="25"/>
      <c r="CK588" s="25"/>
      <c r="CL588" s="25"/>
      <c r="CM588" s="25"/>
      <c r="CN588" s="25"/>
      <c r="CO588" s="25"/>
      <c r="CP588" s="25"/>
      <c r="CQ588" s="25"/>
      <c r="CR588" s="25"/>
      <c r="CS588" s="25"/>
      <c r="CT588" s="25"/>
      <c r="CU588" s="25"/>
      <c r="CV588" s="25"/>
      <c r="CW588" s="25"/>
      <c r="CX588" s="25"/>
      <c r="CY588" s="25"/>
      <c r="CZ588" s="25"/>
      <c r="DA588" s="25"/>
      <c r="DB588" s="25"/>
      <c r="DC588" s="25"/>
      <c r="DD588" s="25"/>
      <c r="DE588" s="25"/>
      <c r="DF588" s="25"/>
      <c r="DG588" s="25"/>
      <c r="DH588" s="25"/>
      <c r="DI588" s="25"/>
      <c r="DJ588" s="48"/>
    </row>
    <row r="589" spans="14:114" ht="14.25" customHeight="1" x14ac:dyDescent="0.2">
      <c r="N589" s="47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5"/>
      <c r="BA589" s="25"/>
      <c r="BB589" s="25"/>
      <c r="BC589" s="25"/>
      <c r="BD589" s="25"/>
      <c r="BE589" s="25"/>
      <c r="BF589" s="25"/>
      <c r="BG589" s="25"/>
      <c r="BH589" s="25"/>
      <c r="BI589" s="25"/>
      <c r="BJ589" s="25"/>
      <c r="BK589" s="25"/>
      <c r="BL589" s="25"/>
      <c r="BM589" s="25"/>
      <c r="BN589" s="25"/>
      <c r="BO589" s="25"/>
      <c r="BP589" s="25"/>
      <c r="BQ589" s="25"/>
      <c r="BR589" s="25"/>
      <c r="BS589" s="25"/>
      <c r="BT589" s="25"/>
      <c r="BU589" s="25"/>
      <c r="BV589" s="25"/>
      <c r="BW589" s="25"/>
      <c r="BX589" s="25"/>
      <c r="BY589" s="25"/>
      <c r="BZ589" s="25"/>
      <c r="CA589" s="25"/>
      <c r="CB589" s="25"/>
      <c r="CC589" s="25"/>
      <c r="CD589" s="25"/>
      <c r="CE589" s="25"/>
      <c r="CF589" s="25"/>
      <c r="CG589" s="25"/>
      <c r="CH589" s="25"/>
      <c r="CI589" s="25"/>
      <c r="CJ589" s="25"/>
      <c r="CK589" s="25"/>
      <c r="CL589" s="25"/>
      <c r="CM589" s="25"/>
      <c r="CN589" s="25"/>
      <c r="CO589" s="25"/>
      <c r="CP589" s="25"/>
      <c r="CQ589" s="25"/>
      <c r="CR589" s="25"/>
      <c r="CS589" s="25"/>
      <c r="CT589" s="25"/>
      <c r="CU589" s="25"/>
      <c r="CV589" s="25"/>
      <c r="CW589" s="25"/>
      <c r="CX589" s="25"/>
      <c r="CY589" s="25"/>
      <c r="CZ589" s="25"/>
      <c r="DA589" s="25"/>
      <c r="DB589" s="25"/>
      <c r="DC589" s="25"/>
      <c r="DD589" s="25"/>
      <c r="DE589" s="25"/>
      <c r="DF589" s="25"/>
      <c r="DG589" s="25"/>
      <c r="DH589" s="25"/>
      <c r="DI589" s="25"/>
      <c r="DJ589" s="48"/>
    </row>
    <row r="590" spans="14:114" ht="14.25" customHeight="1" x14ac:dyDescent="0.2">
      <c r="N590" s="47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5"/>
      <c r="BA590" s="25"/>
      <c r="BB590" s="25"/>
      <c r="BC590" s="25"/>
      <c r="BD590" s="25"/>
      <c r="BE590" s="25"/>
      <c r="BF590" s="25"/>
      <c r="BG590" s="25"/>
      <c r="BH590" s="25"/>
      <c r="BI590" s="25"/>
      <c r="BJ590" s="25"/>
      <c r="BK590" s="25"/>
      <c r="BL590" s="25"/>
      <c r="BM590" s="25"/>
      <c r="BN590" s="25"/>
      <c r="BO590" s="25"/>
      <c r="BP590" s="25"/>
      <c r="BQ590" s="25"/>
      <c r="BR590" s="25"/>
      <c r="BS590" s="25"/>
      <c r="BT590" s="25"/>
      <c r="BU590" s="25"/>
      <c r="BV590" s="25"/>
      <c r="BW590" s="25"/>
      <c r="BX590" s="25"/>
      <c r="BY590" s="25"/>
      <c r="BZ590" s="25"/>
      <c r="CA590" s="25"/>
      <c r="CB590" s="25"/>
      <c r="CC590" s="25"/>
      <c r="CD590" s="25"/>
      <c r="CE590" s="25"/>
      <c r="CF590" s="25"/>
      <c r="CG590" s="25"/>
      <c r="CH590" s="25"/>
      <c r="CI590" s="25"/>
      <c r="CJ590" s="25"/>
      <c r="CK590" s="25"/>
      <c r="CL590" s="25"/>
      <c r="CM590" s="25"/>
      <c r="CN590" s="25"/>
      <c r="CO590" s="25"/>
      <c r="CP590" s="25"/>
      <c r="CQ590" s="25"/>
      <c r="CR590" s="25"/>
      <c r="CS590" s="25"/>
      <c r="CT590" s="25"/>
      <c r="CU590" s="25"/>
      <c r="CV590" s="25"/>
      <c r="CW590" s="25"/>
      <c r="CX590" s="25"/>
      <c r="CY590" s="25"/>
      <c r="CZ590" s="25"/>
      <c r="DA590" s="25"/>
      <c r="DB590" s="25"/>
      <c r="DC590" s="25"/>
      <c r="DD590" s="25"/>
      <c r="DE590" s="25"/>
      <c r="DF590" s="25"/>
      <c r="DG590" s="25"/>
      <c r="DH590" s="25"/>
      <c r="DI590" s="25"/>
      <c r="DJ590" s="48"/>
    </row>
    <row r="591" spans="14:114" ht="14.25" customHeight="1" x14ac:dyDescent="0.2">
      <c r="N591" s="47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5"/>
      <c r="BA591" s="25"/>
      <c r="BB591" s="25"/>
      <c r="BC591" s="25"/>
      <c r="BD591" s="25"/>
      <c r="BE591" s="25"/>
      <c r="BF591" s="25"/>
      <c r="BG591" s="25"/>
      <c r="BH591" s="25"/>
      <c r="BI591" s="25"/>
      <c r="BJ591" s="25"/>
      <c r="BK591" s="25"/>
      <c r="BL591" s="25"/>
      <c r="BM591" s="25"/>
      <c r="BN591" s="25"/>
      <c r="BO591" s="25"/>
      <c r="BP591" s="25"/>
      <c r="BQ591" s="25"/>
      <c r="BR591" s="25"/>
      <c r="BS591" s="25"/>
      <c r="BT591" s="25"/>
      <c r="BU591" s="25"/>
      <c r="BV591" s="25"/>
      <c r="BW591" s="25"/>
      <c r="BX591" s="25"/>
      <c r="BY591" s="25"/>
      <c r="BZ591" s="25"/>
      <c r="CA591" s="25"/>
      <c r="CB591" s="25"/>
      <c r="CC591" s="25"/>
      <c r="CD591" s="25"/>
      <c r="CE591" s="25"/>
      <c r="CF591" s="25"/>
      <c r="CG591" s="25"/>
      <c r="CH591" s="25"/>
      <c r="CI591" s="25"/>
      <c r="CJ591" s="25"/>
      <c r="CK591" s="25"/>
      <c r="CL591" s="25"/>
      <c r="CM591" s="25"/>
      <c r="CN591" s="25"/>
      <c r="CO591" s="25"/>
      <c r="CP591" s="25"/>
      <c r="CQ591" s="25"/>
      <c r="CR591" s="25"/>
      <c r="CS591" s="25"/>
      <c r="CT591" s="25"/>
      <c r="CU591" s="25"/>
      <c r="CV591" s="25"/>
      <c r="CW591" s="25"/>
      <c r="CX591" s="25"/>
      <c r="CY591" s="25"/>
      <c r="CZ591" s="25"/>
      <c r="DA591" s="25"/>
      <c r="DB591" s="25"/>
      <c r="DC591" s="25"/>
      <c r="DD591" s="25"/>
      <c r="DE591" s="25"/>
      <c r="DF591" s="25"/>
      <c r="DG591" s="25"/>
      <c r="DH591" s="25"/>
      <c r="DI591" s="25"/>
      <c r="DJ591" s="48"/>
    </row>
    <row r="592" spans="14:114" ht="14.25" customHeight="1" x14ac:dyDescent="0.2">
      <c r="N592" s="47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5"/>
      <c r="BA592" s="25"/>
      <c r="BB592" s="25"/>
      <c r="BC592" s="25"/>
      <c r="BD592" s="25"/>
      <c r="BE592" s="25"/>
      <c r="BF592" s="25"/>
      <c r="BG592" s="25"/>
      <c r="BH592" s="25"/>
      <c r="BI592" s="25"/>
      <c r="BJ592" s="25"/>
      <c r="BK592" s="25"/>
      <c r="BL592" s="25"/>
      <c r="BM592" s="25"/>
      <c r="BN592" s="25"/>
      <c r="BO592" s="25"/>
      <c r="BP592" s="25"/>
      <c r="BQ592" s="25"/>
      <c r="BR592" s="25"/>
      <c r="BS592" s="25"/>
      <c r="BT592" s="25"/>
      <c r="BU592" s="25"/>
      <c r="BV592" s="25"/>
      <c r="BW592" s="25"/>
      <c r="BX592" s="25"/>
      <c r="BY592" s="25"/>
      <c r="BZ592" s="25"/>
      <c r="CA592" s="25"/>
      <c r="CB592" s="25"/>
      <c r="CC592" s="25"/>
      <c r="CD592" s="25"/>
      <c r="CE592" s="25"/>
      <c r="CF592" s="25"/>
      <c r="CG592" s="25"/>
      <c r="CH592" s="25"/>
      <c r="CI592" s="25"/>
      <c r="CJ592" s="25"/>
      <c r="CK592" s="25"/>
      <c r="CL592" s="25"/>
      <c r="CM592" s="25"/>
      <c r="CN592" s="25"/>
      <c r="CO592" s="25"/>
      <c r="CP592" s="25"/>
      <c r="CQ592" s="25"/>
      <c r="CR592" s="25"/>
      <c r="CS592" s="25"/>
      <c r="CT592" s="25"/>
      <c r="CU592" s="25"/>
      <c r="CV592" s="25"/>
      <c r="CW592" s="25"/>
      <c r="CX592" s="25"/>
      <c r="CY592" s="25"/>
      <c r="CZ592" s="25"/>
      <c r="DA592" s="25"/>
      <c r="DB592" s="25"/>
      <c r="DC592" s="25"/>
      <c r="DD592" s="25"/>
      <c r="DE592" s="25"/>
      <c r="DF592" s="25"/>
      <c r="DG592" s="25"/>
      <c r="DH592" s="25"/>
      <c r="DI592" s="25"/>
      <c r="DJ592" s="48"/>
    </row>
    <row r="593" spans="14:114" ht="14.25" customHeight="1" x14ac:dyDescent="0.2">
      <c r="N593" s="47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5"/>
      <c r="BA593" s="25"/>
      <c r="BB593" s="25"/>
      <c r="BC593" s="25"/>
      <c r="BD593" s="25"/>
      <c r="BE593" s="25"/>
      <c r="BF593" s="25"/>
      <c r="BG593" s="25"/>
      <c r="BH593" s="25"/>
      <c r="BI593" s="25"/>
      <c r="BJ593" s="25"/>
      <c r="BK593" s="25"/>
      <c r="BL593" s="25"/>
      <c r="BM593" s="25"/>
      <c r="BN593" s="25"/>
      <c r="BO593" s="25"/>
      <c r="BP593" s="25"/>
      <c r="BQ593" s="25"/>
      <c r="BR593" s="25"/>
      <c r="BS593" s="25"/>
      <c r="BT593" s="25"/>
      <c r="BU593" s="25"/>
      <c r="BV593" s="25"/>
      <c r="BW593" s="25"/>
      <c r="BX593" s="25"/>
      <c r="BY593" s="25"/>
      <c r="BZ593" s="25"/>
      <c r="CA593" s="25"/>
      <c r="CB593" s="25"/>
      <c r="CC593" s="25"/>
      <c r="CD593" s="25"/>
      <c r="CE593" s="25"/>
      <c r="CF593" s="25"/>
      <c r="CG593" s="25"/>
      <c r="CH593" s="25"/>
      <c r="CI593" s="25"/>
      <c r="CJ593" s="25"/>
      <c r="CK593" s="25"/>
      <c r="CL593" s="25"/>
      <c r="CM593" s="25"/>
      <c r="CN593" s="25"/>
      <c r="CO593" s="25"/>
      <c r="CP593" s="25"/>
      <c r="CQ593" s="25"/>
      <c r="CR593" s="25"/>
      <c r="CS593" s="25"/>
      <c r="CT593" s="25"/>
      <c r="CU593" s="25"/>
      <c r="CV593" s="25"/>
      <c r="CW593" s="25"/>
      <c r="CX593" s="25"/>
      <c r="CY593" s="25"/>
      <c r="CZ593" s="25"/>
      <c r="DA593" s="25"/>
      <c r="DB593" s="25"/>
      <c r="DC593" s="25"/>
      <c r="DD593" s="25"/>
      <c r="DE593" s="25"/>
      <c r="DF593" s="25"/>
      <c r="DG593" s="25"/>
      <c r="DH593" s="25"/>
      <c r="DI593" s="25"/>
      <c r="DJ593" s="48"/>
    </row>
    <row r="594" spans="14:114" ht="14.25" customHeight="1" x14ac:dyDescent="0.2">
      <c r="N594" s="47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5"/>
      <c r="BA594" s="25"/>
      <c r="BB594" s="25"/>
      <c r="BC594" s="25"/>
      <c r="BD594" s="25"/>
      <c r="BE594" s="25"/>
      <c r="BF594" s="25"/>
      <c r="BG594" s="25"/>
      <c r="BH594" s="25"/>
      <c r="BI594" s="25"/>
      <c r="BJ594" s="25"/>
      <c r="BK594" s="25"/>
      <c r="BL594" s="25"/>
      <c r="BM594" s="25"/>
      <c r="BN594" s="25"/>
      <c r="BO594" s="25"/>
      <c r="BP594" s="25"/>
      <c r="BQ594" s="25"/>
      <c r="BR594" s="25"/>
      <c r="BS594" s="25"/>
      <c r="BT594" s="25"/>
      <c r="BU594" s="25"/>
      <c r="BV594" s="25"/>
      <c r="BW594" s="25"/>
      <c r="BX594" s="25"/>
      <c r="BY594" s="25"/>
      <c r="BZ594" s="25"/>
      <c r="CA594" s="25"/>
      <c r="CB594" s="25"/>
      <c r="CC594" s="25"/>
      <c r="CD594" s="25"/>
      <c r="CE594" s="25"/>
      <c r="CF594" s="25"/>
      <c r="CG594" s="25"/>
      <c r="CH594" s="25"/>
      <c r="CI594" s="25"/>
      <c r="CJ594" s="25"/>
      <c r="CK594" s="25"/>
      <c r="CL594" s="25"/>
      <c r="CM594" s="25"/>
      <c r="CN594" s="25"/>
      <c r="CO594" s="25"/>
      <c r="CP594" s="25"/>
      <c r="CQ594" s="25"/>
      <c r="CR594" s="25"/>
      <c r="CS594" s="25"/>
      <c r="CT594" s="25"/>
      <c r="CU594" s="25"/>
      <c r="CV594" s="25"/>
      <c r="CW594" s="25"/>
      <c r="CX594" s="25"/>
      <c r="CY594" s="25"/>
      <c r="CZ594" s="25"/>
      <c r="DA594" s="25"/>
      <c r="DB594" s="25"/>
      <c r="DC594" s="25"/>
      <c r="DD594" s="25"/>
      <c r="DE594" s="25"/>
      <c r="DF594" s="25"/>
      <c r="DG594" s="25"/>
      <c r="DH594" s="25"/>
      <c r="DI594" s="25"/>
      <c r="DJ594" s="48"/>
    </row>
    <row r="595" spans="14:114" ht="14.25" customHeight="1" x14ac:dyDescent="0.2">
      <c r="N595" s="47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5"/>
      <c r="BA595" s="25"/>
      <c r="BB595" s="25"/>
      <c r="BC595" s="25"/>
      <c r="BD595" s="25"/>
      <c r="BE595" s="25"/>
      <c r="BF595" s="25"/>
      <c r="BG595" s="25"/>
      <c r="BH595" s="25"/>
      <c r="BI595" s="25"/>
      <c r="BJ595" s="25"/>
      <c r="BK595" s="25"/>
      <c r="BL595" s="25"/>
      <c r="BM595" s="25"/>
      <c r="BN595" s="25"/>
      <c r="BO595" s="25"/>
      <c r="BP595" s="25"/>
      <c r="BQ595" s="25"/>
      <c r="BR595" s="25"/>
      <c r="BS595" s="25"/>
      <c r="BT595" s="25"/>
      <c r="BU595" s="25"/>
      <c r="BV595" s="25"/>
      <c r="BW595" s="25"/>
      <c r="BX595" s="25"/>
      <c r="BY595" s="25"/>
      <c r="BZ595" s="25"/>
      <c r="CA595" s="25"/>
      <c r="CB595" s="25"/>
      <c r="CC595" s="25"/>
      <c r="CD595" s="25"/>
      <c r="CE595" s="25"/>
      <c r="CF595" s="25"/>
      <c r="CG595" s="25"/>
      <c r="CH595" s="25"/>
      <c r="CI595" s="25"/>
      <c r="CJ595" s="25"/>
      <c r="CK595" s="25"/>
      <c r="CL595" s="25"/>
      <c r="CM595" s="25"/>
      <c r="CN595" s="25"/>
      <c r="CO595" s="25"/>
      <c r="CP595" s="25"/>
      <c r="CQ595" s="25"/>
      <c r="CR595" s="25"/>
      <c r="CS595" s="25"/>
      <c r="CT595" s="25"/>
      <c r="CU595" s="25"/>
      <c r="CV595" s="25"/>
      <c r="CW595" s="25"/>
      <c r="CX595" s="25"/>
      <c r="CY595" s="25"/>
      <c r="CZ595" s="25"/>
      <c r="DA595" s="25"/>
      <c r="DB595" s="25"/>
      <c r="DC595" s="25"/>
      <c r="DD595" s="25"/>
      <c r="DE595" s="25"/>
      <c r="DF595" s="25"/>
      <c r="DG595" s="25"/>
      <c r="DH595" s="25"/>
      <c r="DI595" s="25"/>
      <c r="DJ595" s="48"/>
    </row>
    <row r="596" spans="14:114" ht="14.25" customHeight="1" x14ac:dyDescent="0.2">
      <c r="N596" s="47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5"/>
      <c r="BA596" s="25"/>
      <c r="BB596" s="25"/>
      <c r="BC596" s="25"/>
      <c r="BD596" s="25"/>
      <c r="BE596" s="25"/>
      <c r="BF596" s="25"/>
      <c r="BG596" s="25"/>
      <c r="BH596" s="25"/>
      <c r="BI596" s="25"/>
      <c r="BJ596" s="25"/>
      <c r="BK596" s="25"/>
      <c r="BL596" s="25"/>
      <c r="BM596" s="25"/>
      <c r="BN596" s="25"/>
      <c r="BO596" s="25"/>
      <c r="BP596" s="25"/>
      <c r="BQ596" s="25"/>
      <c r="BR596" s="25"/>
      <c r="BS596" s="25"/>
      <c r="BT596" s="25"/>
      <c r="BU596" s="25"/>
      <c r="BV596" s="25"/>
      <c r="BW596" s="25"/>
      <c r="BX596" s="25"/>
      <c r="BY596" s="25"/>
      <c r="BZ596" s="25"/>
      <c r="CA596" s="25"/>
      <c r="CB596" s="25"/>
      <c r="CC596" s="25"/>
      <c r="CD596" s="25"/>
      <c r="CE596" s="25"/>
      <c r="CF596" s="25"/>
      <c r="CG596" s="25"/>
      <c r="CH596" s="25"/>
      <c r="CI596" s="25"/>
      <c r="CJ596" s="25"/>
      <c r="CK596" s="25"/>
      <c r="CL596" s="25"/>
      <c r="CM596" s="25"/>
      <c r="CN596" s="25"/>
      <c r="CO596" s="25"/>
      <c r="CP596" s="25"/>
      <c r="CQ596" s="25"/>
      <c r="CR596" s="25"/>
      <c r="CS596" s="25"/>
      <c r="CT596" s="25"/>
      <c r="CU596" s="25"/>
      <c r="CV596" s="25"/>
      <c r="CW596" s="25"/>
      <c r="CX596" s="25"/>
      <c r="CY596" s="25"/>
      <c r="CZ596" s="25"/>
      <c r="DA596" s="25"/>
      <c r="DB596" s="25"/>
      <c r="DC596" s="25"/>
      <c r="DD596" s="25"/>
      <c r="DE596" s="25"/>
      <c r="DF596" s="25"/>
      <c r="DG596" s="25"/>
      <c r="DH596" s="25"/>
      <c r="DI596" s="25"/>
      <c r="DJ596" s="48"/>
    </row>
    <row r="597" spans="14:114" ht="14.25" customHeight="1" x14ac:dyDescent="0.2">
      <c r="N597" s="47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5"/>
      <c r="BA597" s="25"/>
      <c r="BB597" s="25"/>
      <c r="BC597" s="25"/>
      <c r="BD597" s="25"/>
      <c r="BE597" s="25"/>
      <c r="BF597" s="25"/>
      <c r="BG597" s="25"/>
      <c r="BH597" s="25"/>
      <c r="BI597" s="25"/>
      <c r="BJ597" s="25"/>
      <c r="BK597" s="25"/>
      <c r="BL597" s="25"/>
      <c r="BM597" s="25"/>
      <c r="BN597" s="25"/>
      <c r="BO597" s="25"/>
      <c r="BP597" s="25"/>
      <c r="BQ597" s="25"/>
      <c r="BR597" s="25"/>
      <c r="BS597" s="25"/>
      <c r="BT597" s="25"/>
      <c r="BU597" s="25"/>
      <c r="BV597" s="25"/>
      <c r="BW597" s="25"/>
      <c r="BX597" s="25"/>
      <c r="BY597" s="25"/>
      <c r="BZ597" s="25"/>
      <c r="CA597" s="25"/>
      <c r="CB597" s="25"/>
      <c r="CC597" s="25"/>
      <c r="CD597" s="25"/>
      <c r="CE597" s="25"/>
      <c r="CF597" s="25"/>
      <c r="CG597" s="25"/>
      <c r="CH597" s="25"/>
      <c r="CI597" s="25"/>
      <c r="CJ597" s="25"/>
      <c r="CK597" s="25"/>
      <c r="CL597" s="25"/>
      <c r="CM597" s="25"/>
      <c r="CN597" s="25"/>
      <c r="CO597" s="25"/>
      <c r="CP597" s="25"/>
      <c r="CQ597" s="25"/>
      <c r="CR597" s="25"/>
      <c r="CS597" s="25"/>
      <c r="CT597" s="25"/>
      <c r="CU597" s="25"/>
      <c r="CV597" s="25"/>
      <c r="CW597" s="25"/>
      <c r="CX597" s="25"/>
      <c r="CY597" s="25"/>
      <c r="CZ597" s="25"/>
      <c r="DA597" s="25"/>
      <c r="DB597" s="25"/>
      <c r="DC597" s="25"/>
      <c r="DD597" s="25"/>
      <c r="DE597" s="25"/>
      <c r="DF597" s="25"/>
      <c r="DG597" s="25"/>
      <c r="DH597" s="25"/>
      <c r="DI597" s="25"/>
      <c r="DJ597" s="48"/>
    </row>
    <row r="598" spans="14:114" ht="14.25" customHeight="1" x14ac:dyDescent="0.2">
      <c r="N598" s="47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5"/>
      <c r="BA598" s="25"/>
      <c r="BB598" s="25"/>
      <c r="BC598" s="25"/>
      <c r="BD598" s="25"/>
      <c r="BE598" s="25"/>
      <c r="BF598" s="25"/>
      <c r="BG598" s="25"/>
      <c r="BH598" s="25"/>
      <c r="BI598" s="25"/>
      <c r="BJ598" s="25"/>
      <c r="BK598" s="25"/>
      <c r="BL598" s="25"/>
      <c r="BM598" s="25"/>
      <c r="BN598" s="25"/>
      <c r="BO598" s="25"/>
      <c r="BP598" s="25"/>
      <c r="BQ598" s="25"/>
      <c r="BR598" s="25"/>
      <c r="BS598" s="25"/>
      <c r="BT598" s="25"/>
      <c r="BU598" s="25"/>
      <c r="BV598" s="25"/>
      <c r="BW598" s="25"/>
      <c r="BX598" s="25"/>
      <c r="BY598" s="25"/>
      <c r="BZ598" s="25"/>
      <c r="CA598" s="25"/>
      <c r="CB598" s="25"/>
      <c r="CC598" s="25"/>
      <c r="CD598" s="25"/>
      <c r="CE598" s="25"/>
      <c r="CF598" s="25"/>
      <c r="CG598" s="25"/>
      <c r="CH598" s="25"/>
      <c r="CI598" s="25"/>
      <c r="CJ598" s="25"/>
      <c r="CK598" s="25"/>
      <c r="CL598" s="25"/>
      <c r="CM598" s="25"/>
      <c r="CN598" s="25"/>
      <c r="CO598" s="25"/>
      <c r="CP598" s="25"/>
      <c r="CQ598" s="25"/>
      <c r="CR598" s="25"/>
      <c r="CS598" s="25"/>
      <c r="CT598" s="25"/>
      <c r="CU598" s="25"/>
      <c r="CV598" s="25"/>
      <c r="CW598" s="25"/>
      <c r="CX598" s="25"/>
      <c r="CY598" s="25"/>
      <c r="CZ598" s="25"/>
      <c r="DA598" s="25"/>
      <c r="DB598" s="25"/>
      <c r="DC598" s="25"/>
      <c r="DD598" s="25"/>
      <c r="DE598" s="25"/>
      <c r="DF598" s="25"/>
      <c r="DG598" s="25"/>
      <c r="DH598" s="25"/>
      <c r="DI598" s="25"/>
      <c r="DJ598" s="48"/>
    </row>
    <row r="599" spans="14:114" ht="14.25" customHeight="1" x14ac:dyDescent="0.2">
      <c r="N599" s="47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5"/>
      <c r="BA599" s="25"/>
      <c r="BB599" s="25"/>
      <c r="BC599" s="25"/>
      <c r="BD599" s="25"/>
      <c r="BE599" s="25"/>
      <c r="BF599" s="25"/>
      <c r="BG599" s="25"/>
      <c r="BH599" s="25"/>
      <c r="BI599" s="25"/>
      <c r="BJ599" s="25"/>
      <c r="BK599" s="25"/>
      <c r="BL599" s="25"/>
      <c r="BM599" s="25"/>
      <c r="BN599" s="25"/>
      <c r="BO599" s="25"/>
      <c r="BP599" s="25"/>
      <c r="BQ599" s="25"/>
      <c r="BR599" s="25"/>
      <c r="BS599" s="25"/>
      <c r="BT599" s="25"/>
      <c r="BU599" s="25"/>
      <c r="BV599" s="25"/>
      <c r="BW599" s="25"/>
      <c r="BX599" s="25"/>
      <c r="BY599" s="25"/>
      <c r="BZ599" s="25"/>
      <c r="CA599" s="25"/>
      <c r="CB599" s="25"/>
      <c r="CC599" s="25"/>
      <c r="CD599" s="25"/>
      <c r="CE599" s="25"/>
      <c r="CF599" s="25"/>
      <c r="CG599" s="25"/>
      <c r="CH599" s="25"/>
      <c r="CI599" s="25"/>
      <c r="CJ599" s="25"/>
      <c r="CK599" s="25"/>
      <c r="CL599" s="25"/>
      <c r="CM599" s="25"/>
      <c r="CN599" s="25"/>
      <c r="CO599" s="25"/>
      <c r="CP599" s="25"/>
      <c r="CQ599" s="25"/>
      <c r="CR599" s="25"/>
      <c r="CS599" s="25"/>
      <c r="CT599" s="25"/>
      <c r="CU599" s="25"/>
      <c r="CV599" s="25"/>
      <c r="CW599" s="25"/>
      <c r="CX599" s="25"/>
      <c r="CY599" s="25"/>
      <c r="CZ599" s="25"/>
      <c r="DA599" s="25"/>
      <c r="DB599" s="25"/>
      <c r="DC599" s="25"/>
      <c r="DD599" s="25"/>
      <c r="DE599" s="25"/>
      <c r="DF599" s="25"/>
      <c r="DG599" s="25"/>
      <c r="DH599" s="25"/>
      <c r="DI599" s="25"/>
      <c r="DJ599" s="48"/>
    </row>
    <row r="600" spans="14:114" ht="14.25" customHeight="1" x14ac:dyDescent="0.2">
      <c r="N600" s="47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5"/>
      <c r="BA600" s="25"/>
      <c r="BB600" s="25"/>
      <c r="BC600" s="25"/>
      <c r="BD600" s="25"/>
      <c r="BE600" s="25"/>
      <c r="BF600" s="25"/>
      <c r="BG600" s="25"/>
      <c r="BH600" s="25"/>
      <c r="BI600" s="25"/>
      <c r="BJ600" s="25"/>
      <c r="BK600" s="25"/>
      <c r="BL600" s="25"/>
      <c r="BM600" s="25"/>
      <c r="BN600" s="25"/>
      <c r="BO600" s="25"/>
      <c r="BP600" s="25"/>
      <c r="BQ600" s="25"/>
      <c r="BR600" s="25"/>
      <c r="BS600" s="25"/>
      <c r="BT600" s="25"/>
      <c r="BU600" s="25"/>
      <c r="BV600" s="25"/>
      <c r="BW600" s="25"/>
      <c r="BX600" s="25"/>
      <c r="BY600" s="25"/>
      <c r="BZ600" s="25"/>
      <c r="CA600" s="25"/>
      <c r="CB600" s="25"/>
      <c r="CC600" s="25"/>
      <c r="CD600" s="25"/>
      <c r="CE600" s="25"/>
      <c r="CF600" s="25"/>
      <c r="CG600" s="25"/>
      <c r="CH600" s="25"/>
      <c r="CI600" s="25"/>
      <c r="CJ600" s="25"/>
      <c r="CK600" s="25"/>
      <c r="CL600" s="25"/>
      <c r="CM600" s="25"/>
      <c r="CN600" s="25"/>
      <c r="CO600" s="25"/>
      <c r="CP600" s="25"/>
      <c r="CQ600" s="25"/>
      <c r="CR600" s="25"/>
      <c r="CS600" s="25"/>
      <c r="CT600" s="25"/>
      <c r="CU600" s="25"/>
      <c r="CV600" s="25"/>
      <c r="CW600" s="25"/>
      <c r="CX600" s="25"/>
      <c r="CY600" s="25"/>
      <c r="CZ600" s="25"/>
      <c r="DA600" s="25"/>
      <c r="DB600" s="25"/>
      <c r="DC600" s="25"/>
      <c r="DD600" s="25"/>
      <c r="DE600" s="25"/>
      <c r="DF600" s="25"/>
      <c r="DG600" s="25"/>
      <c r="DH600" s="25"/>
      <c r="DI600" s="25"/>
      <c r="DJ600" s="48"/>
    </row>
    <row r="601" spans="14:114" ht="14.25" customHeight="1" x14ac:dyDescent="0.2">
      <c r="N601" s="47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5"/>
      <c r="BA601" s="25"/>
      <c r="BB601" s="25"/>
      <c r="BC601" s="25"/>
      <c r="BD601" s="25"/>
      <c r="BE601" s="25"/>
      <c r="BF601" s="25"/>
      <c r="BG601" s="25"/>
      <c r="BH601" s="25"/>
      <c r="BI601" s="25"/>
      <c r="BJ601" s="25"/>
      <c r="BK601" s="25"/>
      <c r="BL601" s="25"/>
      <c r="BM601" s="25"/>
      <c r="BN601" s="25"/>
      <c r="BO601" s="25"/>
      <c r="BP601" s="25"/>
      <c r="BQ601" s="25"/>
      <c r="BR601" s="25"/>
      <c r="BS601" s="25"/>
      <c r="BT601" s="25"/>
      <c r="BU601" s="25"/>
      <c r="BV601" s="25"/>
      <c r="BW601" s="25"/>
      <c r="BX601" s="25"/>
      <c r="BY601" s="25"/>
      <c r="BZ601" s="25"/>
      <c r="CA601" s="25"/>
      <c r="CB601" s="25"/>
      <c r="CC601" s="25"/>
      <c r="CD601" s="25"/>
      <c r="CE601" s="25"/>
      <c r="CF601" s="25"/>
      <c r="CG601" s="25"/>
      <c r="CH601" s="25"/>
      <c r="CI601" s="25"/>
      <c r="CJ601" s="25"/>
      <c r="CK601" s="25"/>
      <c r="CL601" s="25"/>
      <c r="CM601" s="25"/>
      <c r="CN601" s="25"/>
      <c r="CO601" s="25"/>
      <c r="CP601" s="25"/>
      <c r="CQ601" s="25"/>
      <c r="CR601" s="25"/>
      <c r="CS601" s="25"/>
      <c r="CT601" s="25"/>
      <c r="CU601" s="25"/>
      <c r="CV601" s="25"/>
      <c r="CW601" s="25"/>
      <c r="CX601" s="25"/>
      <c r="CY601" s="25"/>
      <c r="CZ601" s="25"/>
      <c r="DA601" s="25"/>
      <c r="DB601" s="25"/>
      <c r="DC601" s="25"/>
      <c r="DD601" s="25"/>
      <c r="DE601" s="25"/>
      <c r="DF601" s="25"/>
      <c r="DG601" s="25"/>
      <c r="DH601" s="25"/>
      <c r="DI601" s="25"/>
      <c r="DJ601" s="48"/>
    </row>
    <row r="602" spans="14:114" ht="14.25" customHeight="1" x14ac:dyDescent="0.2">
      <c r="N602" s="47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5"/>
      <c r="BA602" s="25"/>
      <c r="BB602" s="25"/>
      <c r="BC602" s="25"/>
      <c r="BD602" s="25"/>
      <c r="BE602" s="25"/>
      <c r="BF602" s="25"/>
      <c r="BG602" s="25"/>
      <c r="BH602" s="25"/>
      <c r="BI602" s="25"/>
      <c r="BJ602" s="25"/>
      <c r="BK602" s="25"/>
      <c r="BL602" s="25"/>
      <c r="BM602" s="25"/>
      <c r="BN602" s="25"/>
      <c r="BO602" s="25"/>
      <c r="BP602" s="25"/>
      <c r="BQ602" s="25"/>
      <c r="BR602" s="25"/>
      <c r="BS602" s="25"/>
      <c r="BT602" s="25"/>
      <c r="BU602" s="25"/>
      <c r="BV602" s="25"/>
      <c r="BW602" s="25"/>
      <c r="BX602" s="25"/>
      <c r="BY602" s="25"/>
      <c r="BZ602" s="25"/>
      <c r="CA602" s="25"/>
      <c r="CB602" s="25"/>
      <c r="CC602" s="25"/>
      <c r="CD602" s="25"/>
      <c r="CE602" s="25"/>
      <c r="CF602" s="25"/>
      <c r="CG602" s="25"/>
      <c r="CH602" s="25"/>
      <c r="CI602" s="25"/>
      <c r="CJ602" s="25"/>
      <c r="CK602" s="25"/>
      <c r="CL602" s="25"/>
      <c r="CM602" s="25"/>
      <c r="CN602" s="25"/>
      <c r="CO602" s="25"/>
      <c r="CP602" s="25"/>
      <c r="CQ602" s="25"/>
      <c r="CR602" s="25"/>
      <c r="CS602" s="25"/>
      <c r="CT602" s="25"/>
      <c r="CU602" s="25"/>
      <c r="CV602" s="25"/>
      <c r="CW602" s="25"/>
      <c r="CX602" s="25"/>
      <c r="CY602" s="25"/>
      <c r="CZ602" s="25"/>
      <c r="DA602" s="25"/>
      <c r="DB602" s="25"/>
      <c r="DC602" s="25"/>
      <c r="DD602" s="25"/>
      <c r="DE602" s="25"/>
      <c r="DF602" s="25"/>
      <c r="DG602" s="25"/>
      <c r="DH602" s="25"/>
      <c r="DI602" s="25"/>
      <c r="DJ602" s="48"/>
    </row>
    <row r="603" spans="14:114" ht="14.25" customHeight="1" x14ac:dyDescent="0.2">
      <c r="N603" s="47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5"/>
      <c r="BA603" s="25"/>
      <c r="BB603" s="25"/>
      <c r="BC603" s="25"/>
      <c r="BD603" s="25"/>
      <c r="BE603" s="25"/>
      <c r="BF603" s="25"/>
      <c r="BG603" s="25"/>
      <c r="BH603" s="25"/>
      <c r="BI603" s="25"/>
      <c r="BJ603" s="25"/>
      <c r="BK603" s="25"/>
      <c r="BL603" s="25"/>
      <c r="BM603" s="25"/>
      <c r="BN603" s="25"/>
      <c r="BO603" s="25"/>
      <c r="BP603" s="25"/>
      <c r="BQ603" s="25"/>
      <c r="BR603" s="25"/>
      <c r="BS603" s="25"/>
      <c r="BT603" s="25"/>
      <c r="BU603" s="25"/>
      <c r="BV603" s="25"/>
      <c r="BW603" s="25"/>
      <c r="BX603" s="25"/>
      <c r="BY603" s="25"/>
      <c r="BZ603" s="25"/>
      <c r="CA603" s="25"/>
      <c r="CB603" s="25"/>
      <c r="CC603" s="25"/>
      <c r="CD603" s="25"/>
      <c r="CE603" s="25"/>
      <c r="CF603" s="25"/>
      <c r="CG603" s="25"/>
      <c r="CH603" s="25"/>
      <c r="CI603" s="25"/>
      <c r="CJ603" s="25"/>
      <c r="CK603" s="25"/>
      <c r="CL603" s="25"/>
      <c r="CM603" s="25"/>
      <c r="CN603" s="25"/>
      <c r="CO603" s="25"/>
      <c r="CP603" s="25"/>
      <c r="CQ603" s="25"/>
      <c r="CR603" s="25"/>
      <c r="CS603" s="25"/>
      <c r="CT603" s="25"/>
      <c r="CU603" s="25"/>
      <c r="CV603" s="25"/>
      <c r="CW603" s="25"/>
      <c r="CX603" s="25"/>
      <c r="CY603" s="25"/>
      <c r="CZ603" s="25"/>
      <c r="DA603" s="25"/>
      <c r="DB603" s="25"/>
      <c r="DC603" s="25"/>
      <c r="DD603" s="25"/>
      <c r="DE603" s="25"/>
      <c r="DF603" s="25"/>
      <c r="DG603" s="25"/>
      <c r="DH603" s="25"/>
      <c r="DI603" s="25"/>
      <c r="DJ603" s="48"/>
    </row>
    <row r="604" spans="14:114" ht="14.25" customHeight="1" x14ac:dyDescent="0.2">
      <c r="N604" s="47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5"/>
      <c r="BA604" s="25"/>
      <c r="BB604" s="25"/>
      <c r="BC604" s="25"/>
      <c r="BD604" s="25"/>
      <c r="BE604" s="25"/>
      <c r="BF604" s="25"/>
      <c r="BG604" s="25"/>
      <c r="BH604" s="25"/>
      <c r="BI604" s="25"/>
      <c r="BJ604" s="25"/>
      <c r="BK604" s="25"/>
      <c r="BL604" s="25"/>
      <c r="BM604" s="25"/>
      <c r="BN604" s="25"/>
      <c r="BO604" s="25"/>
      <c r="BP604" s="25"/>
      <c r="BQ604" s="25"/>
      <c r="BR604" s="25"/>
      <c r="BS604" s="25"/>
      <c r="BT604" s="25"/>
      <c r="BU604" s="25"/>
      <c r="BV604" s="25"/>
      <c r="BW604" s="25"/>
      <c r="BX604" s="25"/>
      <c r="BY604" s="25"/>
      <c r="BZ604" s="25"/>
      <c r="CA604" s="25"/>
      <c r="CB604" s="25"/>
      <c r="CC604" s="25"/>
      <c r="CD604" s="25"/>
      <c r="CE604" s="25"/>
      <c r="CF604" s="25"/>
      <c r="CG604" s="25"/>
      <c r="CH604" s="25"/>
      <c r="CI604" s="25"/>
      <c r="CJ604" s="25"/>
      <c r="CK604" s="25"/>
      <c r="CL604" s="25"/>
      <c r="CM604" s="25"/>
      <c r="CN604" s="25"/>
      <c r="CO604" s="25"/>
      <c r="CP604" s="25"/>
      <c r="CQ604" s="25"/>
      <c r="CR604" s="25"/>
      <c r="CS604" s="25"/>
      <c r="CT604" s="25"/>
      <c r="CU604" s="25"/>
      <c r="CV604" s="25"/>
      <c r="CW604" s="25"/>
      <c r="CX604" s="25"/>
      <c r="CY604" s="25"/>
      <c r="CZ604" s="25"/>
      <c r="DA604" s="25"/>
      <c r="DB604" s="25"/>
      <c r="DC604" s="25"/>
      <c r="DD604" s="25"/>
      <c r="DE604" s="25"/>
      <c r="DF604" s="25"/>
      <c r="DG604" s="25"/>
      <c r="DH604" s="25"/>
      <c r="DI604" s="25"/>
      <c r="DJ604" s="48"/>
    </row>
    <row r="605" spans="14:114" ht="14.25" customHeight="1" x14ac:dyDescent="0.2">
      <c r="N605" s="47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5"/>
      <c r="BA605" s="25"/>
      <c r="BB605" s="25"/>
      <c r="BC605" s="25"/>
      <c r="BD605" s="25"/>
      <c r="BE605" s="25"/>
      <c r="BF605" s="25"/>
      <c r="BG605" s="25"/>
      <c r="BH605" s="25"/>
      <c r="BI605" s="25"/>
      <c r="BJ605" s="25"/>
      <c r="BK605" s="25"/>
      <c r="BL605" s="25"/>
      <c r="BM605" s="25"/>
      <c r="BN605" s="25"/>
      <c r="BO605" s="25"/>
      <c r="BP605" s="25"/>
      <c r="BQ605" s="25"/>
      <c r="BR605" s="25"/>
      <c r="BS605" s="25"/>
      <c r="BT605" s="25"/>
      <c r="BU605" s="25"/>
      <c r="BV605" s="25"/>
      <c r="BW605" s="25"/>
      <c r="BX605" s="25"/>
      <c r="BY605" s="25"/>
      <c r="BZ605" s="25"/>
      <c r="CA605" s="25"/>
      <c r="CB605" s="25"/>
      <c r="CC605" s="25"/>
      <c r="CD605" s="25"/>
      <c r="CE605" s="25"/>
      <c r="CF605" s="25"/>
      <c r="CG605" s="25"/>
      <c r="CH605" s="25"/>
      <c r="CI605" s="25"/>
      <c r="CJ605" s="25"/>
      <c r="CK605" s="25"/>
      <c r="CL605" s="25"/>
      <c r="CM605" s="25"/>
      <c r="CN605" s="25"/>
      <c r="CO605" s="25"/>
      <c r="CP605" s="25"/>
      <c r="CQ605" s="25"/>
      <c r="CR605" s="25"/>
      <c r="CS605" s="25"/>
      <c r="CT605" s="25"/>
      <c r="CU605" s="25"/>
      <c r="CV605" s="25"/>
      <c r="CW605" s="25"/>
      <c r="CX605" s="25"/>
      <c r="CY605" s="25"/>
      <c r="CZ605" s="25"/>
      <c r="DA605" s="25"/>
      <c r="DB605" s="25"/>
      <c r="DC605" s="25"/>
      <c r="DD605" s="25"/>
      <c r="DE605" s="25"/>
      <c r="DF605" s="25"/>
      <c r="DG605" s="25"/>
      <c r="DH605" s="25"/>
      <c r="DI605" s="25"/>
      <c r="DJ605" s="48"/>
    </row>
    <row r="606" spans="14:114" ht="14.25" customHeight="1" x14ac:dyDescent="0.2">
      <c r="N606" s="47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5"/>
      <c r="BA606" s="25"/>
      <c r="BB606" s="25"/>
      <c r="BC606" s="25"/>
      <c r="BD606" s="25"/>
      <c r="BE606" s="25"/>
      <c r="BF606" s="25"/>
      <c r="BG606" s="25"/>
      <c r="BH606" s="25"/>
      <c r="BI606" s="25"/>
      <c r="BJ606" s="25"/>
      <c r="BK606" s="25"/>
      <c r="BL606" s="25"/>
      <c r="BM606" s="25"/>
      <c r="BN606" s="25"/>
      <c r="BO606" s="25"/>
      <c r="BP606" s="25"/>
      <c r="BQ606" s="25"/>
      <c r="BR606" s="25"/>
      <c r="BS606" s="25"/>
      <c r="BT606" s="25"/>
      <c r="BU606" s="25"/>
      <c r="BV606" s="25"/>
      <c r="BW606" s="25"/>
      <c r="BX606" s="25"/>
      <c r="BY606" s="25"/>
      <c r="BZ606" s="25"/>
      <c r="CA606" s="25"/>
      <c r="CB606" s="25"/>
      <c r="CC606" s="25"/>
      <c r="CD606" s="25"/>
      <c r="CE606" s="25"/>
      <c r="CF606" s="25"/>
      <c r="CG606" s="25"/>
      <c r="CH606" s="25"/>
      <c r="CI606" s="25"/>
      <c r="CJ606" s="25"/>
      <c r="CK606" s="25"/>
      <c r="CL606" s="25"/>
      <c r="CM606" s="25"/>
      <c r="CN606" s="25"/>
      <c r="CO606" s="25"/>
      <c r="CP606" s="25"/>
      <c r="CQ606" s="25"/>
      <c r="CR606" s="25"/>
      <c r="CS606" s="25"/>
      <c r="CT606" s="25"/>
      <c r="CU606" s="25"/>
      <c r="CV606" s="25"/>
      <c r="CW606" s="25"/>
      <c r="CX606" s="25"/>
      <c r="CY606" s="25"/>
      <c r="CZ606" s="25"/>
      <c r="DA606" s="25"/>
      <c r="DB606" s="25"/>
      <c r="DC606" s="25"/>
      <c r="DD606" s="25"/>
      <c r="DE606" s="25"/>
      <c r="DF606" s="25"/>
      <c r="DG606" s="25"/>
      <c r="DH606" s="25"/>
      <c r="DI606" s="25"/>
      <c r="DJ606" s="48"/>
    </row>
    <row r="607" spans="14:114" ht="14.25" customHeight="1" x14ac:dyDescent="0.2">
      <c r="N607" s="47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5"/>
      <c r="BA607" s="25"/>
      <c r="BB607" s="25"/>
      <c r="BC607" s="25"/>
      <c r="BD607" s="25"/>
      <c r="BE607" s="25"/>
      <c r="BF607" s="25"/>
      <c r="BG607" s="25"/>
      <c r="BH607" s="25"/>
      <c r="BI607" s="25"/>
      <c r="BJ607" s="25"/>
      <c r="BK607" s="25"/>
      <c r="BL607" s="25"/>
      <c r="BM607" s="25"/>
      <c r="BN607" s="25"/>
      <c r="BO607" s="25"/>
      <c r="BP607" s="25"/>
      <c r="BQ607" s="25"/>
      <c r="BR607" s="25"/>
      <c r="BS607" s="25"/>
      <c r="BT607" s="25"/>
      <c r="BU607" s="25"/>
      <c r="BV607" s="25"/>
      <c r="BW607" s="25"/>
      <c r="BX607" s="25"/>
      <c r="BY607" s="25"/>
      <c r="BZ607" s="25"/>
      <c r="CA607" s="25"/>
      <c r="CB607" s="25"/>
      <c r="CC607" s="25"/>
      <c r="CD607" s="25"/>
      <c r="CE607" s="25"/>
      <c r="CF607" s="25"/>
      <c r="CG607" s="25"/>
      <c r="CH607" s="25"/>
      <c r="CI607" s="25"/>
      <c r="CJ607" s="25"/>
      <c r="CK607" s="25"/>
      <c r="CL607" s="25"/>
      <c r="CM607" s="25"/>
      <c r="CN607" s="25"/>
      <c r="CO607" s="25"/>
      <c r="CP607" s="25"/>
      <c r="CQ607" s="25"/>
      <c r="CR607" s="25"/>
      <c r="CS607" s="25"/>
      <c r="CT607" s="25"/>
      <c r="CU607" s="25"/>
      <c r="CV607" s="25"/>
      <c r="CW607" s="25"/>
      <c r="CX607" s="25"/>
      <c r="CY607" s="25"/>
      <c r="CZ607" s="25"/>
      <c r="DA607" s="25"/>
      <c r="DB607" s="25"/>
      <c r="DC607" s="25"/>
      <c r="DD607" s="25"/>
      <c r="DE607" s="25"/>
      <c r="DF607" s="25"/>
      <c r="DG607" s="25"/>
      <c r="DH607" s="25"/>
      <c r="DI607" s="25"/>
      <c r="DJ607" s="48"/>
    </row>
    <row r="608" spans="14:114" ht="14.25" customHeight="1" x14ac:dyDescent="0.2">
      <c r="N608" s="47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5"/>
      <c r="BA608" s="25"/>
      <c r="BB608" s="25"/>
      <c r="BC608" s="25"/>
      <c r="BD608" s="25"/>
      <c r="BE608" s="25"/>
      <c r="BF608" s="25"/>
      <c r="BG608" s="25"/>
      <c r="BH608" s="25"/>
      <c r="BI608" s="25"/>
      <c r="BJ608" s="25"/>
      <c r="BK608" s="25"/>
      <c r="BL608" s="25"/>
      <c r="BM608" s="25"/>
      <c r="BN608" s="25"/>
      <c r="BO608" s="25"/>
      <c r="BP608" s="25"/>
      <c r="BQ608" s="25"/>
      <c r="BR608" s="25"/>
      <c r="BS608" s="25"/>
      <c r="BT608" s="25"/>
      <c r="BU608" s="25"/>
      <c r="BV608" s="25"/>
      <c r="BW608" s="25"/>
      <c r="BX608" s="25"/>
      <c r="BY608" s="25"/>
      <c r="BZ608" s="25"/>
      <c r="CA608" s="25"/>
      <c r="CB608" s="25"/>
      <c r="CC608" s="25"/>
      <c r="CD608" s="25"/>
      <c r="CE608" s="25"/>
      <c r="CF608" s="25"/>
      <c r="CG608" s="25"/>
      <c r="CH608" s="25"/>
      <c r="CI608" s="25"/>
      <c r="CJ608" s="25"/>
      <c r="CK608" s="25"/>
      <c r="CL608" s="25"/>
      <c r="CM608" s="25"/>
      <c r="CN608" s="25"/>
      <c r="CO608" s="25"/>
      <c r="CP608" s="25"/>
      <c r="CQ608" s="25"/>
      <c r="CR608" s="25"/>
      <c r="CS608" s="25"/>
      <c r="CT608" s="25"/>
      <c r="CU608" s="25"/>
      <c r="CV608" s="25"/>
      <c r="CW608" s="25"/>
      <c r="CX608" s="25"/>
      <c r="CY608" s="25"/>
      <c r="CZ608" s="25"/>
      <c r="DA608" s="25"/>
      <c r="DB608" s="25"/>
      <c r="DC608" s="25"/>
      <c r="DD608" s="25"/>
      <c r="DE608" s="25"/>
      <c r="DF608" s="25"/>
      <c r="DG608" s="25"/>
      <c r="DH608" s="25"/>
      <c r="DI608" s="25"/>
      <c r="DJ608" s="48"/>
    </row>
    <row r="609" spans="14:114" ht="14.25" customHeight="1" x14ac:dyDescent="0.2">
      <c r="N609" s="47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5"/>
      <c r="BA609" s="25"/>
      <c r="BB609" s="25"/>
      <c r="BC609" s="25"/>
      <c r="BD609" s="25"/>
      <c r="BE609" s="25"/>
      <c r="BF609" s="25"/>
      <c r="BG609" s="25"/>
      <c r="BH609" s="25"/>
      <c r="BI609" s="25"/>
      <c r="BJ609" s="25"/>
      <c r="BK609" s="25"/>
      <c r="BL609" s="25"/>
      <c r="BM609" s="25"/>
      <c r="BN609" s="25"/>
      <c r="BO609" s="25"/>
      <c r="BP609" s="25"/>
      <c r="BQ609" s="25"/>
      <c r="BR609" s="25"/>
      <c r="BS609" s="25"/>
      <c r="BT609" s="25"/>
      <c r="BU609" s="25"/>
      <c r="BV609" s="25"/>
      <c r="BW609" s="25"/>
      <c r="BX609" s="25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25"/>
      <c r="CJ609" s="25"/>
      <c r="CK609" s="25"/>
      <c r="CL609" s="25"/>
      <c r="CM609" s="25"/>
      <c r="CN609" s="25"/>
      <c r="CO609" s="25"/>
      <c r="CP609" s="25"/>
      <c r="CQ609" s="25"/>
      <c r="CR609" s="25"/>
      <c r="CS609" s="25"/>
      <c r="CT609" s="25"/>
      <c r="CU609" s="25"/>
      <c r="CV609" s="25"/>
      <c r="CW609" s="25"/>
      <c r="CX609" s="25"/>
      <c r="CY609" s="25"/>
      <c r="CZ609" s="25"/>
      <c r="DA609" s="25"/>
      <c r="DB609" s="25"/>
      <c r="DC609" s="25"/>
      <c r="DD609" s="25"/>
      <c r="DE609" s="25"/>
      <c r="DF609" s="25"/>
      <c r="DG609" s="25"/>
      <c r="DH609" s="25"/>
      <c r="DI609" s="25"/>
      <c r="DJ609" s="48"/>
    </row>
    <row r="610" spans="14:114" ht="14.25" customHeight="1" x14ac:dyDescent="0.2">
      <c r="N610" s="47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5"/>
      <c r="BA610" s="25"/>
      <c r="BB610" s="25"/>
      <c r="BC610" s="25"/>
      <c r="BD610" s="25"/>
      <c r="BE610" s="25"/>
      <c r="BF610" s="25"/>
      <c r="BG610" s="25"/>
      <c r="BH610" s="25"/>
      <c r="BI610" s="25"/>
      <c r="BJ610" s="25"/>
      <c r="BK610" s="25"/>
      <c r="BL610" s="25"/>
      <c r="BM610" s="25"/>
      <c r="BN610" s="25"/>
      <c r="BO610" s="25"/>
      <c r="BP610" s="25"/>
      <c r="BQ610" s="25"/>
      <c r="BR610" s="25"/>
      <c r="BS610" s="25"/>
      <c r="BT610" s="25"/>
      <c r="BU610" s="25"/>
      <c r="BV610" s="25"/>
      <c r="BW610" s="25"/>
      <c r="BX610" s="25"/>
      <c r="BY610" s="25"/>
      <c r="BZ610" s="25"/>
      <c r="CA610" s="25"/>
      <c r="CB610" s="25"/>
      <c r="CC610" s="25"/>
      <c r="CD610" s="25"/>
      <c r="CE610" s="25"/>
      <c r="CF610" s="25"/>
      <c r="CG610" s="25"/>
      <c r="CH610" s="25"/>
      <c r="CI610" s="25"/>
      <c r="CJ610" s="25"/>
      <c r="CK610" s="25"/>
      <c r="CL610" s="25"/>
      <c r="CM610" s="25"/>
      <c r="CN610" s="25"/>
      <c r="CO610" s="25"/>
      <c r="CP610" s="25"/>
      <c r="CQ610" s="25"/>
      <c r="CR610" s="25"/>
      <c r="CS610" s="25"/>
      <c r="CT610" s="25"/>
      <c r="CU610" s="25"/>
      <c r="CV610" s="25"/>
      <c r="CW610" s="25"/>
      <c r="CX610" s="25"/>
      <c r="CY610" s="25"/>
      <c r="CZ610" s="25"/>
      <c r="DA610" s="25"/>
      <c r="DB610" s="25"/>
      <c r="DC610" s="25"/>
      <c r="DD610" s="25"/>
      <c r="DE610" s="25"/>
      <c r="DF610" s="25"/>
      <c r="DG610" s="25"/>
      <c r="DH610" s="25"/>
      <c r="DI610" s="25"/>
      <c r="DJ610" s="48"/>
    </row>
    <row r="611" spans="14:114" ht="14.25" customHeight="1" x14ac:dyDescent="0.2">
      <c r="N611" s="47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5"/>
      <c r="BA611" s="25"/>
      <c r="BB611" s="25"/>
      <c r="BC611" s="25"/>
      <c r="BD611" s="25"/>
      <c r="BE611" s="25"/>
      <c r="BF611" s="25"/>
      <c r="BG611" s="25"/>
      <c r="BH611" s="25"/>
      <c r="BI611" s="25"/>
      <c r="BJ611" s="25"/>
      <c r="BK611" s="25"/>
      <c r="BL611" s="25"/>
      <c r="BM611" s="25"/>
      <c r="BN611" s="25"/>
      <c r="BO611" s="25"/>
      <c r="BP611" s="25"/>
      <c r="BQ611" s="25"/>
      <c r="BR611" s="25"/>
      <c r="BS611" s="25"/>
      <c r="BT611" s="25"/>
      <c r="BU611" s="25"/>
      <c r="BV611" s="25"/>
      <c r="BW611" s="25"/>
      <c r="BX611" s="25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25"/>
      <c r="CJ611" s="25"/>
      <c r="CK611" s="25"/>
      <c r="CL611" s="25"/>
      <c r="CM611" s="25"/>
      <c r="CN611" s="25"/>
      <c r="CO611" s="25"/>
      <c r="CP611" s="25"/>
      <c r="CQ611" s="25"/>
      <c r="CR611" s="25"/>
      <c r="CS611" s="25"/>
      <c r="CT611" s="25"/>
      <c r="CU611" s="25"/>
      <c r="CV611" s="25"/>
      <c r="CW611" s="25"/>
      <c r="CX611" s="25"/>
      <c r="CY611" s="25"/>
      <c r="CZ611" s="25"/>
      <c r="DA611" s="25"/>
      <c r="DB611" s="25"/>
      <c r="DC611" s="25"/>
      <c r="DD611" s="25"/>
      <c r="DE611" s="25"/>
      <c r="DF611" s="25"/>
      <c r="DG611" s="25"/>
      <c r="DH611" s="25"/>
      <c r="DI611" s="25"/>
      <c r="DJ611" s="48"/>
    </row>
    <row r="612" spans="14:114" ht="14.25" customHeight="1" x14ac:dyDescent="0.2">
      <c r="N612" s="47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5"/>
      <c r="BA612" s="25"/>
      <c r="BB612" s="25"/>
      <c r="BC612" s="25"/>
      <c r="BD612" s="25"/>
      <c r="BE612" s="25"/>
      <c r="BF612" s="25"/>
      <c r="BG612" s="25"/>
      <c r="BH612" s="25"/>
      <c r="BI612" s="25"/>
      <c r="BJ612" s="25"/>
      <c r="BK612" s="25"/>
      <c r="BL612" s="25"/>
      <c r="BM612" s="25"/>
      <c r="BN612" s="25"/>
      <c r="BO612" s="25"/>
      <c r="BP612" s="25"/>
      <c r="BQ612" s="25"/>
      <c r="BR612" s="25"/>
      <c r="BS612" s="25"/>
      <c r="BT612" s="25"/>
      <c r="BU612" s="25"/>
      <c r="BV612" s="25"/>
      <c r="BW612" s="25"/>
      <c r="BX612" s="25"/>
      <c r="BY612" s="25"/>
      <c r="BZ612" s="25"/>
      <c r="CA612" s="25"/>
      <c r="CB612" s="25"/>
      <c r="CC612" s="25"/>
      <c r="CD612" s="25"/>
      <c r="CE612" s="25"/>
      <c r="CF612" s="25"/>
      <c r="CG612" s="25"/>
      <c r="CH612" s="25"/>
      <c r="CI612" s="25"/>
      <c r="CJ612" s="25"/>
      <c r="CK612" s="25"/>
      <c r="CL612" s="25"/>
      <c r="CM612" s="25"/>
      <c r="CN612" s="25"/>
      <c r="CO612" s="25"/>
      <c r="CP612" s="25"/>
      <c r="CQ612" s="25"/>
      <c r="CR612" s="25"/>
      <c r="CS612" s="25"/>
      <c r="CT612" s="25"/>
      <c r="CU612" s="25"/>
      <c r="CV612" s="25"/>
      <c r="CW612" s="25"/>
      <c r="CX612" s="25"/>
      <c r="CY612" s="25"/>
      <c r="CZ612" s="25"/>
      <c r="DA612" s="25"/>
      <c r="DB612" s="25"/>
      <c r="DC612" s="25"/>
      <c r="DD612" s="25"/>
      <c r="DE612" s="25"/>
      <c r="DF612" s="25"/>
      <c r="DG612" s="25"/>
      <c r="DH612" s="25"/>
      <c r="DI612" s="25"/>
      <c r="DJ612" s="48"/>
    </row>
    <row r="613" spans="14:114" ht="14.25" customHeight="1" x14ac:dyDescent="0.2">
      <c r="N613" s="47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5"/>
      <c r="BA613" s="25"/>
      <c r="BB613" s="25"/>
      <c r="BC613" s="25"/>
      <c r="BD613" s="25"/>
      <c r="BE613" s="25"/>
      <c r="BF613" s="25"/>
      <c r="BG613" s="25"/>
      <c r="BH613" s="25"/>
      <c r="BI613" s="25"/>
      <c r="BJ613" s="25"/>
      <c r="BK613" s="25"/>
      <c r="BL613" s="25"/>
      <c r="BM613" s="25"/>
      <c r="BN613" s="25"/>
      <c r="BO613" s="25"/>
      <c r="BP613" s="25"/>
      <c r="BQ613" s="25"/>
      <c r="BR613" s="25"/>
      <c r="BS613" s="25"/>
      <c r="BT613" s="25"/>
      <c r="BU613" s="25"/>
      <c r="BV613" s="25"/>
      <c r="BW613" s="25"/>
      <c r="BX613" s="25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25"/>
      <c r="CJ613" s="25"/>
      <c r="CK613" s="25"/>
      <c r="CL613" s="25"/>
      <c r="CM613" s="25"/>
      <c r="CN613" s="25"/>
      <c r="CO613" s="25"/>
      <c r="CP613" s="25"/>
      <c r="CQ613" s="25"/>
      <c r="CR613" s="25"/>
      <c r="CS613" s="25"/>
      <c r="CT613" s="25"/>
      <c r="CU613" s="25"/>
      <c r="CV613" s="25"/>
      <c r="CW613" s="25"/>
      <c r="CX613" s="25"/>
      <c r="CY613" s="25"/>
      <c r="CZ613" s="25"/>
      <c r="DA613" s="25"/>
      <c r="DB613" s="25"/>
      <c r="DC613" s="25"/>
      <c r="DD613" s="25"/>
      <c r="DE613" s="25"/>
      <c r="DF613" s="25"/>
      <c r="DG613" s="25"/>
      <c r="DH613" s="25"/>
      <c r="DI613" s="25"/>
      <c r="DJ613" s="48"/>
    </row>
    <row r="614" spans="14:114" ht="14.25" customHeight="1" x14ac:dyDescent="0.2">
      <c r="N614" s="47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5"/>
      <c r="BA614" s="25"/>
      <c r="BB614" s="25"/>
      <c r="BC614" s="25"/>
      <c r="BD614" s="25"/>
      <c r="BE614" s="25"/>
      <c r="BF614" s="25"/>
      <c r="BG614" s="25"/>
      <c r="BH614" s="25"/>
      <c r="BI614" s="25"/>
      <c r="BJ614" s="25"/>
      <c r="BK614" s="25"/>
      <c r="BL614" s="25"/>
      <c r="BM614" s="25"/>
      <c r="BN614" s="25"/>
      <c r="BO614" s="25"/>
      <c r="BP614" s="25"/>
      <c r="BQ614" s="25"/>
      <c r="BR614" s="25"/>
      <c r="BS614" s="25"/>
      <c r="BT614" s="25"/>
      <c r="BU614" s="25"/>
      <c r="BV614" s="25"/>
      <c r="BW614" s="25"/>
      <c r="BX614" s="25"/>
      <c r="BY614" s="25"/>
      <c r="BZ614" s="25"/>
      <c r="CA614" s="25"/>
      <c r="CB614" s="25"/>
      <c r="CC614" s="25"/>
      <c r="CD614" s="25"/>
      <c r="CE614" s="25"/>
      <c r="CF614" s="25"/>
      <c r="CG614" s="25"/>
      <c r="CH614" s="25"/>
      <c r="CI614" s="25"/>
      <c r="CJ614" s="25"/>
      <c r="CK614" s="25"/>
      <c r="CL614" s="25"/>
      <c r="CM614" s="25"/>
      <c r="CN614" s="25"/>
      <c r="CO614" s="25"/>
      <c r="CP614" s="25"/>
      <c r="CQ614" s="25"/>
      <c r="CR614" s="25"/>
      <c r="CS614" s="25"/>
      <c r="CT614" s="25"/>
      <c r="CU614" s="25"/>
      <c r="CV614" s="25"/>
      <c r="CW614" s="25"/>
      <c r="CX614" s="25"/>
      <c r="CY614" s="25"/>
      <c r="CZ614" s="25"/>
      <c r="DA614" s="25"/>
      <c r="DB614" s="25"/>
      <c r="DC614" s="25"/>
      <c r="DD614" s="25"/>
      <c r="DE614" s="25"/>
      <c r="DF614" s="25"/>
      <c r="DG614" s="25"/>
      <c r="DH614" s="25"/>
      <c r="DI614" s="25"/>
      <c r="DJ614" s="48"/>
    </row>
    <row r="615" spans="14:114" ht="14.25" customHeight="1" x14ac:dyDescent="0.2">
      <c r="N615" s="47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5"/>
      <c r="BA615" s="25"/>
      <c r="BB615" s="25"/>
      <c r="BC615" s="25"/>
      <c r="BD615" s="25"/>
      <c r="BE615" s="25"/>
      <c r="BF615" s="25"/>
      <c r="BG615" s="25"/>
      <c r="BH615" s="25"/>
      <c r="BI615" s="25"/>
      <c r="BJ615" s="25"/>
      <c r="BK615" s="25"/>
      <c r="BL615" s="25"/>
      <c r="BM615" s="25"/>
      <c r="BN615" s="25"/>
      <c r="BO615" s="25"/>
      <c r="BP615" s="25"/>
      <c r="BQ615" s="25"/>
      <c r="BR615" s="25"/>
      <c r="BS615" s="25"/>
      <c r="BT615" s="25"/>
      <c r="BU615" s="25"/>
      <c r="BV615" s="25"/>
      <c r="BW615" s="25"/>
      <c r="BX615" s="25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25"/>
      <c r="CJ615" s="25"/>
      <c r="CK615" s="25"/>
      <c r="CL615" s="25"/>
      <c r="CM615" s="25"/>
      <c r="CN615" s="25"/>
      <c r="CO615" s="25"/>
      <c r="CP615" s="25"/>
      <c r="CQ615" s="25"/>
      <c r="CR615" s="25"/>
      <c r="CS615" s="25"/>
      <c r="CT615" s="25"/>
      <c r="CU615" s="25"/>
      <c r="CV615" s="25"/>
      <c r="CW615" s="25"/>
      <c r="CX615" s="25"/>
      <c r="CY615" s="25"/>
      <c r="CZ615" s="25"/>
      <c r="DA615" s="25"/>
      <c r="DB615" s="25"/>
      <c r="DC615" s="25"/>
      <c r="DD615" s="25"/>
      <c r="DE615" s="25"/>
      <c r="DF615" s="25"/>
      <c r="DG615" s="25"/>
      <c r="DH615" s="25"/>
      <c r="DI615" s="25"/>
      <c r="DJ615" s="48"/>
    </row>
    <row r="616" spans="14:114" ht="14.25" customHeight="1" x14ac:dyDescent="0.2">
      <c r="N616" s="47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5"/>
      <c r="BA616" s="25"/>
      <c r="BB616" s="25"/>
      <c r="BC616" s="25"/>
      <c r="BD616" s="25"/>
      <c r="BE616" s="25"/>
      <c r="BF616" s="25"/>
      <c r="BG616" s="25"/>
      <c r="BH616" s="25"/>
      <c r="BI616" s="25"/>
      <c r="BJ616" s="25"/>
      <c r="BK616" s="25"/>
      <c r="BL616" s="25"/>
      <c r="BM616" s="25"/>
      <c r="BN616" s="25"/>
      <c r="BO616" s="25"/>
      <c r="BP616" s="25"/>
      <c r="BQ616" s="25"/>
      <c r="BR616" s="25"/>
      <c r="BS616" s="25"/>
      <c r="BT616" s="25"/>
      <c r="BU616" s="25"/>
      <c r="BV616" s="25"/>
      <c r="BW616" s="25"/>
      <c r="BX616" s="25"/>
      <c r="BY616" s="25"/>
      <c r="BZ616" s="25"/>
      <c r="CA616" s="25"/>
      <c r="CB616" s="25"/>
      <c r="CC616" s="25"/>
      <c r="CD616" s="25"/>
      <c r="CE616" s="25"/>
      <c r="CF616" s="25"/>
      <c r="CG616" s="25"/>
      <c r="CH616" s="25"/>
      <c r="CI616" s="25"/>
      <c r="CJ616" s="25"/>
      <c r="CK616" s="25"/>
      <c r="CL616" s="25"/>
      <c r="CM616" s="25"/>
      <c r="CN616" s="25"/>
      <c r="CO616" s="25"/>
      <c r="CP616" s="25"/>
      <c r="CQ616" s="25"/>
      <c r="CR616" s="25"/>
      <c r="CS616" s="25"/>
      <c r="CT616" s="25"/>
      <c r="CU616" s="25"/>
      <c r="CV616" s="25"/>
      <c r="CW616" s="25"/>
      <c r="CX616" s="25"/>
      <c r="CY616" s="25"/>
      <c r="CZ616" s="25"/>
      <c r="DA616" s="25"/>
      <c r="DB616" s="25"/>
      <c r="DC616" s="25"/>
      <c r="DD616" s="25"/>
      <c r="DE616" s="25"/>
      <c r="DF616" s="25"/>
      <c r="DG616" s="25"/>
      <c r="DH616" s="25"/>
      <c r="DI616" s="25"/>
      <c r="DJ616" s="48"/>
    </row>
    <row r="617" spans="14:114" ht="14.25" customHeight="1" x14ac:dyDescent="0.2">
      <c r="N617" s="47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5"/>
      <c r="BA617" s="25"/>
      <c r="BB617" s="25"/>
      <c r="BC617" s="25"/>
      <c r="BD617" s="25"/>
      <c r="BE617" s="25"/>
      <c r="BF617" s="25"/>
      <c r="BG617" s="25"/>
      <c r="BH617" s="25"/>
      <c r="BI617" s="25"/>
      <c r="BJ617" s="25"/>
      <c r="BK617" s="25"/>
      <c r="BL617" s="25"/>
      <c r="BM617" s="25"/>
      <c r="BN617" s="25"/>
      <c r="BO617" s="25"/>
      <c r="BP617" s="25"/>
      <c r="BQ617" s="25"/>
      <c r="BR617" s="25"/>
      <c r="BS617" s="25"/>
      <c r="BT617" s="25"/>
      <c r="BU617" s="25"/>
      <c r="BV617" s="25"/>
      <c r="BW617" s="25"/>
      <c r="BX617" s="25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25"/>
      <c r="CJ617" s="25"/>
      <c r="CK617" s="25"/>
      <c r="CL617" s="25"/>
      <c r="CM617" s="25"/>
      <c r="CN617" s="25"/>
      <c r="CO617" s="25"/>
      <c r="CP617" s="25"/>
      <c r="CQ617" s="25"/>
      <c r="CR617" s="25"/>
      <c r="CS617" s="25"/>
      <c r="CT617" s="25"/>
      <c r="CU617" s="25"/>
      <c r="CV617" s="25"/>
      <c r="CW617" s="25"/>
      <c r="CX617" s="25"/>
      <c r="CY617" s="25"/>
      <c r="CZ617" s="25"/>
      <c r="DA617" s="25"/>
      <c r="DB617" s="25"/>
      <c r="DC617" s="25"/>
      <c r="DD617" s="25"/>
      <c r="DE617" s="25"/>
      <c r="DF617" s="25"/>
      <c r="DG617" s="25"/>
      <c r="DH617" s="25"/>
      <c r="DI617" s="25"/>
      <c r="DJ617" s="48"/>
    </row>
    <row r="618" spans="14:114" ht="14.25" customHeight="1" x14ac:dyDescent="0.2">
      <c r="N618" s="47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5"/>
      <c r="BA618" s="25"/>
      <c r="BB618" s="25"/>
      <c r="BC618" s="25"/>
      <c r="BD618" s="25"/>
      <c r="BE618" s="25"/>
      <c r="BF618" s="25"/>
      <c r="BG618" s="25"/>
      <c r="BH618" s="25"/>
      <c r="BI618" s="25"/>
      <c r="BJ618" s="25"/>
      <c r="BK618" s="25"/>
      <c r="BL618" s="25"/>
      <c r="BM618" s="25"/>
      <c r="BN618" s="25"/>
      <c r="BO618" s="25"/>
      <c r="BP618" s="25"/>
      <c r="BQ618" s="25"/>
      <c r="BR618" s="25"/>
      <c r="BS618" s="25"/>
      <c r="BT618" s="25"/>
      <c r="BU618" s="25"/>
      <c r="BV618" s="25"/>
      <c r="BW618" s="25"/>
      <c r="BX618" s="25"/>
      <c r="BY618" s="25"/>
      <c r="BZ618" s="25"/>
      <c r="CA618" s="25"/>
      <c r="CB618" s="25"/>
      <c r="CC618" s="25"/>
      <c r="CD618" s="25"/>
      <c r="CE618" s="25"/>
      <c r="CF618" s="25"/>
      <c r="CG618" s="25"/>
      <c r="CH618" s="25"/>
      <c r="CI618" s="25"/>
      <c r="CJ618" s="25"/>
      <c r="CK618" s="25"/>
      <c r="CL618" s="25"/>
      <c r="CM618" s="25"/>
      <c r="CN618" s="25"/>
      <c r="CO618" s="25"/>
      <c r="CP618" s="25"/>
      <c r="CQ618" s="25"/>
      <c r="CR618" s="25"/>
      <c r="CS618" s="25"/>
      <c r="CT618" s="25"/>
      <c r="CU618" s="25"/>
      <c r="CV618" s="25"/>
      <c r="CW618" s="25"/>
      <c r="CX618" s="25"/>
      <c r="CY618" s="25"/>
      <c r="CZ618" s="25"/>
      <c r="DA618" s="25"/>
      <c r="DB618" s="25"/>
      <c r="DC618" s="25"/>
      <c r="DD618" s="25"/>
      <c r="DE618" s="25"/>
      <c r="DF618" s="25"/>
      <c r="DG618" s="25"/>
      <c r="DH618" s="25"/>
      <c r="DI618" s="25"/>
      <c r="DJ618" s="48"/>
    </row>
    <row r="619" spans="14:114" ht="14.25" customHeight="1" x14ac:dyDescent="0.2">
      <c r="N619" s="47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5"/>
      <c r="BA619" s="25"/>
      <c r="BB619" s="25"/>
      <c r="BC619" s="25"/>
      <c r="BD619" s="25"/>
      <c r="BE619" s="25"/>
      <c r="BF619" s="25"/>
      <c r="BG619" s="25"/>
      <c r="BH619" s="25"/>
      <c r="BI619" s="25"/>
      <c r="BJ619" s="25"/>
      <c r="BK619" s="25"/>
      <c r="BL619" s="25"/>
      <c r="BM619" s="25"/>
      <c r="BN619" s="25"/>
      <c r="BO619" s="25"/>
      <c r="BP619" s="25"/>
      <c r="BQ619" s="25"/>
      <c r="BR619" s="25"/>
      <c r="BS619" s="25"/>
      <c r="BT619" s="25"/>
      <c r="BU619" s="25"/>
      <c r="BV619" s="25"/>
      <c r="BW619" s="25"/>
      <c r="BX619" s="25"/>
      <c r="BY619" s="25"/>
      <c r="BZ619" s="25"/>
      <c r="CA619" s="25"/>
      <c r="CB619" s="25"/>
      <c r="CC619" s="25"/>
      <c r="CD619" s="25"/>
      <c r="CE619" s="25"/>
      <c r="CF619" s="25"/>
      <c r="CG619" s="25"/>
      <c r="CH619" s="25"/>
      <c r="CI619" s="25"/>
      <c r="CJ619" s="25"/>
      <c r="CK619" s="25"/>
      <c r="CL619" s="25"/>
      <c r="CM619" s="25"/>
      <c r="CN619" s="25"/>
      <c r="CO619" s="25"/>
      <c r="CP619" s="25"/>
      <c r="CQ619" s="25"/>
      <c r="CR619" s="25"/>
      <c r="CS619" s="25"/>
      <c r="CT619" s="25"/>
      <c r="CU619" s="25"/>
      <c r="CV619" s="25"/>
      <c r="CW619" s="25"/>
      <c r="CX619" s="25"/>
      <c r="CY619" s="25"/>
      <c r="CZ619" s="25"/>
      <c r="DA619" s="25"/>
      <c r="DB619" s="25"/>
      <c r="DC619" s="25"/>
      <c r="DD619" s="25"/>
      <c r="DE619" s="25"/>
      <c r="DF619" s="25"/>
      <c r="DG619" s="25"/>
      <c r="DH619" s="25"/>
      <c r="DI619" s="25"/>
      <c r="DJ619" s="48"/>
    </row>
    <row r="620" spans="14:114" ht="14.25" customHeight="1" x14ac:dyDescent="0.2">
      <c r="N620" s="47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5"/>
      <c r="BA620" s="25"/>
      <c r="BB620" s="25"/>
      <c r="BC620" s="25"/>
      <c r="BD620" s="25"/>
      <c r="BE620" s="25"/>
      <c r="BF620" s="25"/>
      <c r="BG620" s="25"/>
      <c r="BH620" s="25"/>
      <c r="BI620" s="25"/>
      <c r="BJ620" s="25"/>
      <c r="BK620" s="25"/>
      <c r="BL620" s="25"/>
      <c r="BM620" s="25"/>
      <c r="BN620" s="25"/>
      <c r="BO620" s="25"/>
      <c r="BP620" s="25"/>
      <c r="BQ620" s="25"/>
      <c r="BR620" s="25"/>
      <c r="BS620" s="25"/>
      <c r="BT620" s="25"/>
      <c r="BU620" s="25"/>
      <c r="BV620" s="25"/>
      <c r="BW620" s="25"/>
      <c r="BX620" s="25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25"/>
      <c r="CJ620" s="25"/>
      <c r="CK620" s="25"/>
      <c r="CL620" s="25"/>
      <c r="CM620" s="25"/>
      <c r="CN620" s="25"/>
      <c r="CO620" s="25"/>
      <c r="CP620" s="25"/>
      <c r="CQ620" s="25"/>
      <c r="CR620" s="25"/>
      <c r="CS620" s="25"/>
      <c r="CT620" s="25"/>
      <c r="CU620" s="25"/>
      <c r="CV620" s="25"/>
      <c r="CW620" s="25"/>
      <c r="CX620" s="25"/>
      <c r="CY620" s="25"/>
      <c r="CZ620" s="25"/>
      <c r="DA620" s="25"/>
      <c r="DB620" s="25"/>
      <c r="DC620" s="25"/>
      <c r="DD620" s="25"/>
      <c r="DE620" s="25"/>
      <c r="DF620" s="25"/>
      <c r="DG620" s="25"/>
      <c r="DH620" s="25"/>
      <c r="DI620" s="25"/>
      <c r="DJ620" s="48"/>
    </row>
    <row r="621" spans="14:114" ht="14.25" customHeight="1" x14ac:dyDescent="0.2">
      <c r="N621" s="47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5"/>
      <c r="BA621" s="25"/>
      <c r="BB621" s="25"/>
      <c r="BC621" s="25"/>
      <c r="BD621" s="25"/>
      <c r="BE621" s="25"/>
      <c r="BF621" s="25"/>
      <c r="BG621" s="25"/>
      <c r="BH621" s="25"/>
      <c r="BI621" s="25"/>
      <c r="BJ621" s="25"/>
      <c r="BK621" s="25"/>
      <c r="BL621" s="25"/>
      <c r="BM621" s="25"/>
      <c r="BN621" s="25"/>
      <c r="BO621" s="25"/>
      <c r="BP621" s="25"/>
      <c r="BQ621" s="25"/>
      <c r="BR621" s="25"/>
      <c r="BS621" s="25"/>
      <c r="BT621" s="25"/>
      <c r="BU621" s="25"/>
      <c r="BV621" s="25"/>
      <c r="BW621" s="25"/>
      <c r="BX621" s="25"/>
      <c r="BY621" s="25"/>
      <c r="BZ621" s="25"/>
      <c r="CA621" s="25"/>
      <c r="CB621" s="25"/>
      <c r="CC621" s="25"/>
      <c r="CD621" s="25"/>
      <c r="CE621" s="25"/>
      <c r="CF621" s="25"/>
      <c r="CG621" s="25"/>
      <c r="CH621" s="25"/>
      <c r="CI621" s="25"/>
      <c r="CJ621" s="25"/>
      <c r="CK621" s="25"/>
      <c r="CL621" s="25"/>
      <c r="CM621" s="25"/>
      <c r="CN621" s="25"/>
      <c r="CO621" s="25"/>
      <c r="CP621" s="25"/>
      <c r="CQ621" s="25"/>
      <c r="CR621" s="25"/>
      <c r="CS621" s="25"/>
      <c r="CT621" s="25"/>
      <c r="CU621" s="25"/>
      <c r="CV621" s="25"/>
      <c r="CW621" s="25"/>
      <c r="CX621" s="25"/>
      <c r="CY621" s="25"/>
      <c r="CZ621" s="25"/>
      <c r="DA621" s="25"/>
      <c r="DB621" s="25"/>
      <c r="DC621" s="25"/>
      <c r="DD621" s="25"/>
      <c r="DE621" s="25"/>
      <c r="DF621" s="25"/>
      <c r="DG621" s="25"/>
      <c r="DH621" s="25"/>
      <c r="DI621" s="25"/>
      <c r="DJ621" s="48"/>
    </row>
    <row r="622" spans="14:114" ht="14.25" customHeight="1" x14ac:dyDescent="0.2">
      <c r="N622" s="47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  <c r="BE622" s="25"/>
      <c r="BF622" s="25"/>
      <c r="BG622" s="25"/>
      <c r="BH622" s="25"/>
      <c r="BI622" s="25"/>
      <c r="BJ622" s="25"/>
      <c r="BK622" s="25"/>
      <c r="BL622" s="25"/>
      <c r="BM622" s="25"/>
      <c r="BN622" s="25"/>
      <c r="BO622" s="25"/>
      <c r="BP622" s="25"/>
      <c r="BQ622" s="25"/>
      <c r="BR622" s="25"/>
      <c r="BS622" s="25"/>
      <c r="BT622" s="25"/>
      <c r="BU622" s="25"/>
      <c r="BV622" s="25"/>
      <c r="BW622" s="25"/>
      <c r="BX622" s="25"/>
      <c r="BY622" s="25"/>
      <c r="BZ622" s="25"/>
      <c r="CA622" s="25"/>
      <c r="CB622" s="25"/>
      <c r="CC622" s="25"/>
      <c r="CD622" s="25"/>
      <c r="CE622" s="25"/>
      <c r="CF622" s="25"/>
      <c r="CG622" s="25"/>
      <c r="CH622" s="25"/>
      <c r="CI622" s="25"/>
      <c r="CJ622" s="25"/>
      <c r="CK622" s="25"/>
      <c r="CL622" s="25"/>
      <c r="CM622" s="25"/>
      <c r="CN622" s="25"/>
      <c r="CO622" s="25"/>
      <c r="CP622" s="25"/>
      <c r="CQ622" s="25"/>
      <c r="CR622" s="25"/>
      <c r="CS622" s="25"/>
      <c r="CT622" s="25"/>
      <c r="CU622" s="25"/>
      <c r="CV622" s="25"/>
      <c r="CW622" s="25"/>
      <c r="CX622" s="25"/>
      <c r="CY622" s="25"/>
      <c r="CZ622" s="25"/>
      <c r="DA622" s="25"/>
      <c r="DB622" s="25"/>
      <c r="DC622" s="25"/>
      <c r="DD622" s="25"/>
      <c r="DE622" s="25"/>
      <c r="DF622" s="25"/>
      <c r="DG622" s="25"/>
      <c r="DH622" s="25"/>
      <c r="DI622" s="25"/>
      <c r="DJ622" s="48"/>
    </row>
    <row r="623" spans="14:114" ht="14.25" customHeight="1" x14ac:dyDescent="0.2">
      <c r="N623" s="47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5"/>
      <c r="BA623" s="25"/>
      <c r="BB623" s="25"/>
      <c r="BC623" s="25"/>
      <c r="BD623" s="25"/>
      <c r="BE623" s="25"/>
      <c r="BF623" s="25"/>
      <c r="BG623" s="25"/>
      <c r="BH623" s="25"/>
      <c r="BI623" s="25"/>
      <c r="BJ623" s="25"/>
      <c r="BK623" s="25"/>
      <c r="BL623" s="25"/>
      <c r="BM623" s="25"/>
      <c r="BN623" s="25"/>
      <c r="BO623" s="25"/>
      <c r="BP623" s="25"/>
      <c r="BQ623" s="25"/>
      <c r="BR623" s="25"/>
      <c r="BS623" s="25"/>
      <c r="BT623" s="25"/>
      <c r="BU623" s="25"/>
      <c r="BV623" s="25"/>
      <c r="BW623" s="25"/>
      <c r="BX623" s="25"/>
      <c r="BY623" s="25"/>
      <c r="BZ623" s="25"/>
      <c r="CA623" s="25"/>
      <c r="CB623" s="25"/>
      <c r="CC623" s="25"/>
      <c r="CD623" s="25"/>
      <c r="CE623" s="25"/>
      <c r="CF623" s="25"/>
      <c r="CG623" s="25"/>
      <c r="CH623" s="25"/>
      <c r="CI623" s="25"/>
      <c r="CJ623" s="25"/>
      <c r="CK623" s="25"/>
      <c r="CL623" s="25"/>
      <c r="CM623" s="25"/>
      <c r="CN623" s="25"/>
      <c r="CO623" s="25"/>
      <c r="CP623" s="25"/>
      <c r="CQ623" s="25"/>
      <c r="CR623" s="25"/>
      <c r="CS623" s="25"/>
      <c r="CT623" s="25"/>
      <c r="CU623" s="25"/>
      <c r="CV623" s="25"/>
      <c r="CW623" s="25"/>
      <c r="CX623" s="25"/>
      <c r="CY623" s="25"/>
      <c r="CZ623" s="25"/>
      <c r="DA623" s="25"/>
      <c r="DB623" s="25"/>
      <c r="DC623" s="25"/>
      <c r="DD623" s="25"/>
      <c r="DE623" s="25"/>
      <c r="DF623" s="25"/>
      <c r="DG623" s="25"/>
      <c r="DH623" s="25"/>
      <c r="DI623" s="25"/>
      <c r="DJ623" s="48"/>
    </row>
    <row r="624" spans="14:114" ht="14.25" customHeight="1" x14ac:dyDescent="0.2">
      <c r="N624" s="47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5"/>
      <c r="BA624" s="25"/>
      <c r="BB624" s="25"/>
      <c r="BC624" s="25"/>
      <c r="BD624" s="25"/>
      <c r="BE624" s="25"/>
      <c r="BF624" s="25"/>
      <c r="BG624" s="25"/>
      <c r="BH624" s="25"/>
      <c r="BI624" s="25"/>
      <c r="BJ624" s="25"/>
      <c r="BK624" s="25"/>
      <c r="BL624" s="25"/>
      <c r="BM624" s="25"/>
      <c r="BN624" s="25"/>
      <c r="BO624" s="25"/>
      <c r="BP624" s="25"/>
      <c r="BQ624" s="25"/>
      <c r="BR624" s="25"/>
      <c r="BS624" s="25"/>
      <c r="BT624" s="25"/>
      <c r="BU624" s="25"/>
      <c r="BV624" s="25"/>
      <c r="BW624" s="25"/>
      <c r="BX624" s="25"/>
      <c r="BY624" s="25"/>
      <c r="BZ624" s="25"/>
      <c r="CA624" s="25"/>
      <c r="CB624" s="25"/>
      <c r="CC624" s="25"/>
      <c r="CD624" s="25"/>
      <c r="CE624" s="25"/>
      <c r="CF624" s="25"/>
      <c r="CG624" s="25"/>
      <c r="CH624" s="25"/>
      <c r="CI624" s="25"/>
      <c r="CJ624" s="25"/>
      <c r="CK624" s="25"/>
      <c r="CL624" s="25"/>
      <c r="CM624" s="25"/>
      <c r="CN624" s="25"/>
      <c r="CO624" s="25"/>
      <c r="CP624" s="25"/>
      <c r="CQ624" s="25"/>
      <c r="CR624" s="25"/>
      <c r="CS624" s="25"/>
      <c r="CT624" s="25"/>
      <c r="CU624" s="25"/>
      <c r="CV624" s="25"/>
      <c r="CW624" s="25"/>
      <c r="CX624" s="25"/>
      <c r="CY624" s="25"/>
      <c r="CZ624" s="25"/>
      <c r="DA624" s="25"/>
      <c r="DB624" s="25"/>
      <c r="DC624" s="25"/>
      <c r="DD624" s="25"/>
      <c r="DE624" s="25"/>
      <c r="DF624" s="25"/>
      <c r="DG624" s="25"/>
      <c r="DH624" s="25"/>
      <c r="DI624" s="25"/>
      <c r="DJ624" s="48"/>
    </row>
    <row r="625" spans="14:114" ht="14.25" customHeight="1" x14ac:dyDescent="0.2">
      <c r="N625" s="47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5"/>
      <c r="BA625" s="25"/>
      <c r="BB625" s="25"/>
      <c r="BC625" s="25"/>
      <c r="BD625" s="25"/>
      <c r="BE625" s="25"/>
      <c r="BF625" s="25"/>
      <c r="BG625" s="25"/>
      <c r="BH625" s="25"/>
      <c r="BI625" s="25"/>
      <c r="BJ625" s="25"/>
      <c r="BK625" s="25"/>
      <c r="BL625" s="25"/>
      <c r="BM625" s="25"/>
      <c r="BN625" s="25"/>
      <c r="BO625" s="25"/>
      <c r="BP625" s="25"/>
      <c r="BQ625" s="25"/>
      <c r="BR625" s="25"/>
      <c r="BS625" s="25"/>
      <c r="BT625" s="25"/>
      <c r="BU625" s="25"/>
      <c r="BV625" s="25"/>
      <c r="BW625" s="25"/>
      <c r="BX625" s="25"/>
      <c r="BY625" s="25"/>
      <c r="BZ625" s="25"/>
      <c r="CA625" s="25"/>
      <c r="CB625" s="25"/>
      <c r="CC625" s="25"/>
      <c r="CD625" s="25"/>
      <c r="CE625" s="25"/>
      <c r="CF625" s="25"/>
      <c r="CG625" s="25"/>
      <c r="CH625" s="25"/>
      <c r="CI625" s="25"/>
      <c r="CJ625" s="25"/>
      <c r="CK625" s="25"/>
      <c r="CL625" s="25"/>
      <c r="CM625" s="25"/>
      <c r="CN625" s="25"/>
      <c r="CO625" s="25"/>
      <c r="CP625" s="25"/>
      <c r="CQ625" s="25"/>
      <c r="CR625" s="25"/>
      <c r="CS625" s="25"/>
      <c r="CT625" s="25"/>
      <c r="CU625" s="25"/>
      <c r="CV625" s="25"/>
      <c r="CW625" s="25"/>
      <c r="CX625" s="25"/>
      <c r="CY625" s="25"/>
      <c r="CZ625" s="25"/>
      <c r="DA625" s="25"/>
      <c r="DB625" s="25"/>
      <c r="DC625" s="25"/>
      <c r="DD625" s="25"/>
      <c r="DE625" s="25"/>
      <c r="DF625" s="25"/>
      <c r="DG625" s="25"/>
      <c r="DH625" s="25"/>
      <c r="DI625" s="25"/>
      <c r="DJ625" s="48"/>
    </row>
    <row r="626" spans="14:114" ht="14.25" customHeight="1" x14ac:dyDescent="0.2">
      <c r="N626" s="47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  <c r="BE626" s="25"/>
      <c r="BF626" s="25"/>
      <c r="BG626" s="25"/>
      <c r="BH626" s="25"/>
      <c r="BI626" s="25"/>
      <c r="BJ626" s="25"/>
      <c r="BK626" s="25"/>
      <c r="BL626" s="25"/>
      <c r="BM626" s="25"/>
      <c r="BN626" s="25"/>
      <c r="BO626" s="25"/>
      <c r="BP626" s="25"/>
      <c r="BQ626" s="25"/>
      <c r="BR626" s="25"/>
      <c r="BS626" s="25"/>
      <c r="BT626" s="25"/>
      <c r="BU626" s="25"/>
      <c r="BV626" s="25"/>
      <c r="BW626" s="25"/>
      <c r="BX626" s="25"/>
      <c r="BY626" s="25"/>
      <c r="BZ626" s="25"/>
      <c r="CA626" s="25"/>
      <c r="CB626" s="25"/>
      <c r="CC626" s="25"/>
      <c r="CD626" s="25"/>
      <c r="CE626" s="25"/>
      <c r="CF626" s="25"/>
      <c r="CG626" s="25"/>
      <c r="CH626" s="25"/>
      <c r="CI626" s="25"/>
      <c r="CJ626" s="25"/>
      <c r="CK626" s="25"/>
      <c r="CL626" s="25"/>
      <c r="CM626" s="25"/>
      <c r="CN626" s="25"/>
      <c r="CO626" s="25"/>
      <c r="CP626" s="25"/>
      <c r="CQ626" s="25"/>
      <c r="CR626" s="25"/>
      <c r="CS626" s="25"/>
      <c r="CT626" s="25"/>
      <c r="CU626" s="25"/>
      <c r="CV626" s="25"/>
      <c r="CW626" s="25"/>
      <c r="CX626" s="25"/>
      <c r="CY626" s="25"/>
      <c r="CZ626" s="25"/>
      <c r="DA626" s="25"/>
      <c r="DB626" s="25"/>
      <c r="DC626" s="25"/>
      <c r="DD626" s="25"/>
      <c r="DE626" s="25"/>
      <c r="DF626" s="25"/>
      <c r="DG626" s="25"/>
      <c r="DH626" s="25"/>
      <c r="DI626" s="25"/>
      <c r="DJ626" s="48"/>
    </row>
    <row r="627" spans="14:114" ht="14.25" customHeight="1" x14ac:dyDescent="0.2">
      <c r="N627" s="47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5"/>
      <c r="BA627" s="25"/>
      <c r="BB627" s="25"/>
      <c r="BC627" s="25"/>
      <c r="BD627" s="25"/>
      <c r="BE627" s="25"/>
      <c r="BF627" s="25"/>
      <c r="BG627" s="25"/>
      <c r="BH627" s="25"/>
      <c r="BI627" s="25"/>
      <c r="BJ627" s="25"/>
      <c r="BK627" s="25"/>
      <c r="BL627" s="25"/>
      <c r="BM627" s="25"/>
      <c r="BN627" s="25"/>
      <c r="BO627" s="25"/>
      <c r="BP627" s="25"/>
      <c r="BQ627" s="25"/>
      <c r="BR627" s="25"/>
      <c r="BS627" s="25"/>
      <c r="BT627" s="25"/>
      <c r="BU627" s="25"/>
      <c r="BV627" s="25"/>
      <c r="BW627" s="25"/>
      <c r="BX627" s="25"/>
      <c r="BY627" s="25"/>
      <c r="BZ627" s="25"/>
      <c r="CA627" s="25"/>
      <c r="CB627" s="25"/>
      <c r="CC627" s="25"/>
      <c r="CD627" s="25"/>
      <c r="CE627" s="25"/>
      <c r="CF627" s="25"/>
      <c r="CG627" s="25"/>
      <c r="CH627" s="25"/>
      <c r="CI627" s="25"/>
      <c r="CJ627" s="25"/>
      <c r="CK627" s="25"/>
      <c r="CL627" s="25"/>
      <c r="CM627" s="25"/>
      <c r="CN627" s="25"/>
      <c r="CO627" s="25"/>
      <c r="CP627" s="25"/>
      <c r="CQ627" s="25"/>
      <c r="CR627" s="25"/>
      <c r="CS627" s="25"/>
      <c r="CT627" s="25"/>
      <c r="CU627" s="25"/>
      <c r="CV627" s="25"/>
      <c r="CW627" s="25"/>
      <c r="CX627" s="25"/>
      <c r="CY627" s="25"/>
      <c r="CZ627" s="25"/>
      <c r="DA627" s="25"/>
      <c r="DB627" s="25"/>
      <c r="DC627" s="25"/>
      <c r="DD627" s="25"/>
      <c r="DE627" s="25"/>
      <c r="DF627" s="25"/>
      <c r="DG627" s="25"/>
      <c r="DH627" s="25"/>
      <c r="DI627" s="25"/>
      <c r="DJ627" s="48"/>
    </row>
    <row r="628" spans="14:114" ht="14.25" customHeight="1" x14ac:dyDescent="0.2">
      <c r="N628" s="47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5"/>
      <c r="BA628" s="25"/>
      <c r="BB628" s="25"/>
      <c r="BC628" s="25"/>
      <c r="BD628" s="25"/>
      <c r="BE628" s="25"/>
      <c r="BF628" s="25"/>
      <c r="BG628" s="25"/>
      <c r="BH628" s="25"/>
      <c r="BI628" s="25"/>
      <c r="BJ628" s="25"/>
      <c r="BK628" s="25"/>
      <c r="BL628" s="25"/>
      <c r="BM628" s="25"/>
      <c r="BN628" s="25"/>
      <c r="BO628" s="25"/>
      <c r="BP628" s="25"/>
      <c r="BQ628" s="25"/>
      <c r="BR628" s="25"/>
      <c r="BS628" s="25"/>
      <c r="BT628" s="25"/>
      <c r="BU628" s="25"/>
      <c r="BV628" s="25"/>
      <c r="BW628" s="25"/>
      <c r="BX628" s="25"/>
      <c r="BY628" s="25"/>
      <c r="BZ628" s="25"/>
      <c r="CA628" s="25"/>
      <c r="CB628" s="25"/>
      <c r="CC628" s="25"/>
      <c r="CD628" s="25"/>
      <c r="CE628" s="25"/>
      <c r="CF628" s="25"/>
      <c r="CG628" s="25"/>
      <c r="CH628" s="25"/>
      <c r="CI628" s="25"/>
      <c r="CJ628" s="25"/>
      <c r="CK628" s="25"/>
      <c r="CL628" s="25"/>
      <c r="CM628" s="25"/>
      <c r="CN628" s="25"/>
      <c r="CO628" s="25"/>
      <c r="CP628" s="25"/>
      <c r="CQ628" s="25"/>
      <c r="CR628" s="25"/>
      <c r="CS628" s="25"/>
      <c r="CT628" s="25"/>
      <c r="CU628" s="25"/>
      <c r="CV628" s="25"/>
      <c r="CW628" s="25"/>
      <c r="CX628" s="25"/>
      <c r="CY628" s="25"/>
      <c r="CZ628" s="25"/>
      <c r="DA628" s="25"/>
      <c r="DB628" s="25"/>
      <c r="DC628" s="25"/>
      <c r="DD628" s="25"/>
      <c r="DE628" s="25"/>
      <c r="DF628" s="25"/>
      <c r="DG628" s="25"/>
      <c r="DH628" s="25"/>
      <c r="DI628" s="25"/>
      <c r="DJ628" s="48"/>
    </row>
    <row r="629" spans="14:114" ht="14.25" customHeight="1" x14ac:dyDescent="0.2">
      <c r="N629" s="47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5"/>
      <c r="BA629" s="25"/>
      <c r="BB629" s="25"/>
      <c r="BC629" s="25"/>
      <c r="BD629" s="25"/>
      <c r="BE629" s="25"/>
      <c r="BF629" s="25"/>
      <c r="BG629" s="25"/>
      <c r="BH629" s="25"/>
      <c r="BI629" s="25"/>
      <c r="BJ629" s="25"/>
      <c r="BK629" s="25"/>
      <c r="BL629" s="25"/>
      <c r="BM629" s="25"/>
      <c r="BN629" s="25"/>
      <c r="BO629" s="25"/>
      <c r="BP629" s="25"/>
      <c r="BQ629" s="25"/>
      <c r="BR629" s="25"/>
      <c r="BS629" s="25"/>
      <c r="BT629" s="25"/>
      <c r="BU629" s="25"/>
      <c r="BV629" s="25"/>
      <c r="BW629" s="25"/>
      <c r="BX629" s="25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25"/>
      <c r="CJ629" s="25"/>
      <c r="CK629" s="25"/>
      <c r="CL629" s="25"/>
      <c r="CM629" s="25"/>
      <c r="CN629" s="25"/>
      <c r="CO629" s="25"/>
      <c r="CP629" s="25"/>
      <c r="CQ629" s="25"/>
      <c r="CR629" s="25"/>
      <c r="CS629" s="25"/>
      <c r="CT629" s="25"/>
      <c r="CU629" s="25"/>
      <c r="CV629" s="25"/>
      <c r="CW629" s="25"/>
      <c r="CX629" s="25"/>
      <c r="CY629" s="25"/>
      <c r="CZ629" s="25"/>
      <c r="DA629" s="25"/>
      <c r="DB629" s="25"/>
      <c r="DC629" s="25"/>
      <c r="DD629" s="25"/>
      <c r="DE629" s="25"/>
      <c r="DF629" s="25"/>
      <c r="DG629" s="25"/>
      <c r="DH629" s="25"/>
      <c r="DI629" s="25"/>
      <c r="DJ629" s="48"/>
    </row>
    <row r="630" spans="14:114" ht="14.25" customHeight="1" x14ac:dyDescent="0.2">
      <c r="N630" s="47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5"/>
      <c r="BA630" s="25"/>
      <c r="BB630" s="25"/>
      <c r="BC630" s="25"/>
      <c r="BD630" s="25"/>
      <c r="BE630" s="25"/>
      <c r="BF630" s="25"/>
      <c r="BG630" s="25"/>
      <c r="BH630" s="25"/>
      <c r="BI630" s="25"/>
      <c r="BJ630" s="25"/>
      <c r="BK630" s="25"/>
      <c r="BL630" s="25"/>
      <c r="BM630" s="25"/>
      <c r="BN630" s="25"/>
      <c r="BO630" s="25"/>
      <c r="BP630" s="25"/>
      <c r="BQ630" s="25"/>
      <c r="BR630" s="25"/>
      <c r="BS630" s="25"/>
      <c r="BT630" s="25"/>
      <c r="BU630" s="25"/>
      <c r="BV630" s="25"/>
      <c r="BW630" s="25"/>
      <c r="BX630" s="25"/>
      <c r="BY630" s="25"/>
      <c r="BZ630" s="25"/>
      <c r="CA630" s="25"/>
      <c r="CB630" s="25"/>
      <c r="CC630" s="25"/>
      <c r="CD630" s="25"/>
      <c r="CE630" s="25"/>
      <c r="CF630" s="25"/>
      <c r="CG630" s="25"/>
      <c r="CH630" s="25"/>
      <c r="CI630" s="25"/>
      <c r="CJ630" s="25"/>
      <c r="CK630" s="25"/>
      <c r="CL630" s="25"/>
      <c r="CM630" s="25"/>
      <c r="CN630" s="25"/>
      <c r="CO630" s="25"/>
      <c r="CP630" s="25"/>
      <c r="CQ630" s="25"/>
      <c r="CR630" s="25"/>
      <c r="CS630" s="25"/>
      <c r="CT630" s="25"/>
      <c r="CU630" s="25"/>
      <c r="CV630" s="25"/>
      <c r="CW630" s="25"/>
      <c r="CX630" s="25"/>
      <c r="CY630" s="25"/>
      <c r="CZ630" s="25"/>
      <c r="DA630" s="25"/>
      <c r="DB630" s="25"/>
      <c r="DC630" s="25"/>
      <c r="DD630" s="25"/>
      <c r="DE630" s="25"/>
      <c r="DF630" s="25"/>
      <c r="DG630" s="25"/>
      <c r="DH630" s="25"/>
      <c r="DI630" s="25"/>
      <c r="DJ630" s="48"/>
    </row>
    <row r="631" spans="14:114" ht="14.25" customHeight="1" x14ac:dyDescent="0.2">
      <c r="N631" s="47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5"/>
      <c r="BA631" s="25"/>
      <c r="BB631" s="25"/>
      <c r="BC631" s="25"/>
      <c r="BD631" s="25"/>
      <c r="BE631" s="25"/>
      <c r="BF631" s="25"/>
      <c r="BG631" s="25"/>
      <c r="BH631" s="25"/>
      <c r="BI631" s="25"/>
      <c r="BJ631" s="25"/>
      <c r="BK631" s="25"/>
      <c r="BL631" s="25"/>
      <c r="BM631" s="25"/>
      <c r="BN631" s="25"/>
      <c r="BO631" s="25"/>
      <c r="BP631" s="25"/>
      <c r="BQ631" s="25"/>
      <c r="BR631" s="25"/>
      <c r="BS631" s="25"/>
      <c r="BT631" s="25"/>
      <c r="BU631" s="25"/>
      <c r="BV631" s="25"/>
      <c r="BW631" s="25"/>
      <c r="BX631" s="25"/>
      <c r="BY631" s="25"/>
      <c r="BZ631" s="25"/>
      <c r="CA631" s="25"/>
      <c r="CB631" s="25"/>
      <c r="CC631" s="25"/>
      <c r="CD631" s="25"/>
      <c r="CE631" s="25"/>
      <c r="CF631" s="25"/>
      <c r="CG631" s="25"/>
      <c r="CH631" s="25"/>
      <c r="CI631" s="25"/>
      <c r="CJ631" s="25"/>
      <c r="CK631" s="25"/>
      <c r="CL631" s="25"/>
      <c r="CM631" s="25"/>
      <c r="CN631" s="25"/>
      <c r="CO631" s="25"/>
      <c r="CP631" s="25"/>
      <c r="CQ631" s="25"/>
      <c r="CR631" s="25"/>
      <c r="CS631" s="25"/>
      <c r="CT631" s="25"/>
      <c r="CU631" s="25"/>
      <c r="CV631" s="25"/>
      <c r="CW631" s="25"/>
      <c r="CX631" s="25"/>
      <c r="CY631" s="25"/>
      <c r="CZ631" s="25"/>
      <c r="DA631" s="25"/>
      <c r="DB631" s="25"/>
      <c r="DC631" s="25"/>
      <c r="DD631" s="25"/>
      <c r="DE631" s="25"/>
      <c r="DF631" s="25"/>
      <c r="DG631" s="25"/>
      <c r="DH631" s="25"/>
      <c r="DI631" s="25"/>
      <c r="DJ631" s="48"/>
    </row>
    <row r="632" spans="14:114" ht="14.25" customHeight="1" x14ac:dyDescent="0.2">
      <c r="N632" s="47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5"/>
      <c r="BA632" s="25"/>
      <c r="BB632" s="25"/>
      <c r="BC632" s="25"/>
      <c r="BD632" s="25"/>
      <c r="BE632" s="25"/>
      <c r="BF632" s="25"/>
      <c r="BG632" s="25"/>
      <c r="BH632" s="25"/>
      <c r="BI632" s="25"/>
      <c r="BJ632" s="25"/>
      <c r="BK632" s="25"/>
      <c r="BL632" s="25"/>
      <c r="BM632" s="25"/>
      <c r="BN632" s="25"/>
      <c r="BO632" s="25"/>
      <c r="BP632" s="25"/>
      <c r="BQ632" s="25"/>
      <c r="BR632" s="25"/>
      <c r="BS632" s="25"/>
      <c r="BT632" s="25"/>
      <c r="BU632" s="25"/>
      <c r="BV632" s="25"/>
      <c r="BW632" s="25"/>
      <c r="BX632" s="25"/>
      <c r="BY632" s="25"/>
      <c r="BZ632" s="25"/>
      <c r="CA632" s="25"/>
      <c r="CB632" s="25"/>
      <c r="CC632" s="25"/>
      <c r="CD632" s="25"/>
      <c r="CE632" s="25"/>
      <c r="CF632" s="25"/>
      <c r="CG632" s="25"/>
      <c r="CH632" s="25"/>
      <c r="CI632" s="25"/>
      <c r="CJ632" s="25"/>
      <c r="CK632" s="25"/>
      <c r="CL632" s="25"/>
      <c r="CM632" s="25"/>
      <c r="CN632" s="25"/>
      <c r="CO632" s="25"/>
      <c r="CP632" s="25"/>
      <c r="CQ632" s="25"/>
      <c r="CR632" s="25"/>
      <c r="CS632" s="25"/>
      <c r="CT632" s="25"/>
      <c r="CU632" s="25"/>
      <c r="CV632" s="25"/>
      <c r="CW632" s="25"/>
      <c r="CX632" s="25"/>
      <c r="CY632" s="25"/>
      <c r="CZ632" s="25"/>
      <c r="DA632" s="25"/>
      <c r="DB632" s="25"/>
      <c r="DC632" s="25"/>
      <c r="DD632" s="25"/>
      <c r="DE632" s="25"/>
      <c r="DF632" s="25"/>
      <c r="DG632" s="25"/>
      <c r="DH632" s="25"/>
      <c r="DI632" s="25"/>
      <c r="DJ632" s="48"/>
    </row>
    <row r="633" spans="14:114" ht="14.25" customHeight="1" x14ac:dyDescent="0.2">
      <c r="N633" s="47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5"/>
      <c r="BA633" s="25"/>
      <c r="BB633" s="25"/>
      <c r="BC633" s="25"/>
      <c r="BD633" s="25"/>
      <c r="BE633" s="25"/>
      <c r="BF633" s="25"/>
      <c r="BG633" s="25"/>
      <c r="BH633" s="25"/>
      <c r="BI633" s="25"/>
      <c r="BJ633" s="25"/>
      <c r="BK633" s="25"/>
      <c r="BL633" s="25"/>
      <c r="BM633" s="25"/>
      <c r="BN633" s="25"/>
      <c r="BO633" s="25"/>
      <c r="BP633" s="25"/>
      <c r="BQ633" s="25"/>
      <c r="BR633" s="25"/>
      <c r="BS633" s="25"/>
      <c r="BT633" s="25"/>
      <c r="BU633" s="25"/>
      <c r="BV633" s="25"/>
      <c r="BW633" s="25"/>
      <c r="BX633" s="25"/>
      <c r="BY633" s="25"/>
      <c r="BZ633" s="25"/>
      <c r="CA633" s="25"/>
      <c r="CB633" s="25"/>
      <c r="CC633" s="25"/>
      <c r="CD633" s="25"/>
      <c r="CE633" s="25"/>
      <c r="CF633" s="25"/>
      <c r="CG633" s="25"/>
      <c r="CH633" s="25"/>
      <c r="CI633" s="25"/>
      <c r="CJ633" s="25"/>
      <c r="CK633" s="25"/>
      <c r="CL633" s="25"/>
      <c r="CM633" s="25"/>
      <c r="CN633" s="25"/>
      <c r="CO633" s="25"/>
      <c r="CP633" s="25"/>
      <c r="CQ633" s="25"/>
      <c r="CR633" s="25"/>
      <c r="CS633" s="25"/>
      <c r="CT633" s="25"/>
      <c r="CU633" s="25"/>
      <c r="CV633" s="25"/>
      <c r="CW633" s="25"/>
      <c r="CX633" s="25"/>
      <c r="CY633" s="25"/>
      <c r="CZ633" s="25"/>
      <c r="DA633" s="25"/>
      <c r="DB633" s="25"/>
      <c r="DC633" s="25"/>
      <c r="DD633" s="25"/>
      <c r="DE633" s="25"/>
      <c r="DF633" s="25"/>
      <c r="DG633" s="25"/>
      <c r="DH633" s="25"/>
      <c r="DI633" s="25"/>
      <c r="DJ633" s="48"/>
    </row>
    <row r="634" spans="14:114" ht="14.25" customHeight="1" x14ac:dyDescent="0.2">
      <c r="N634" s="47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  <c r="BE634" s="25"/>
      <c r="BF634" s="25"/>
      <c r="BG634" s="25"/>
      <c r="BH634" s="25"/>
      <c r="BI634" s="25"/>
      <c r="BJ634" s="25"/>
      <c r="BK634" s="25"/>
      <c r="BL634" s="25"/>
      <c r="BM634" s="25"/>
      <c r="BN634" s="25"/>
      <c r="BO634" s="25"/>
      <c r="BP634" s="25"/>
      <c r="BQ634" s="25"/>
      <c r="BR634" s="25"/>
      <c r="BS634" s="25"/>
      <c r="BT634" s="25"/>
      <c r="BU634" s="25"/>
      <c r="BV634" s="25"/>
      <c r="BW634" s="25"/>
      <c r="BX634" s="25"/>
      <c r="BY634" s="25"/>
      <c r="BZ634" s="25"/>
      <c r="CA634" s="25"/>
      <c r="CB634" s="25"/>
      <c r="CC634" s="25"/>
      <c r="CD634" s="25"/>
      <c r="CE634" s="25"/>
      <c r="CF634" s="25"/>
      <c r="CG634" s="25"/>
      <c r="CH634" s="25"/>
      <c r="CI634" s="25"/>
      <c r="CJ634" s="25"/>
      <c r="CK634" s="25"/>
      <c r="CL634" s="25"/>
      <c r="CM634" s="25"/>
      <c r="CN634" s="25"/>
      <c r="CO634" s="25"/>
      <c r="CP634" s="25"/>
      <c r="CQ634" s="25"/>
      <c r="CR634" s="25"/>
      <c r="CS634" s="25"/>
      <c r="CT634" s="25"/>
      <c r="CU634" s="25"/>
      <c r="CV634" s="25"/>
      <c r="CW634" s="25"/>
      <c r="CX634" s="25"/>
      <c r="CY634" s="25"/>
      <c r="CZ634" s="25"/>
      <c r="DA634" s="25"/>
      <c r="DB634" s="25"/>
      <c r="DC634" s="25"/>
      <c r="DD634" s="25"/>
      <c r="DE634" s="25"/>
      <c r="DF634" s="25"/>
      <c r="DG634" s="25"/>
      <c r="DH634" s="25"/>
      <c r="DI634" s="25"/>
      <c r="DJ634" s="48"/>
    </row>
    <row r="635" spans="14:114" ht="14.25" customHeight="1" x14ac:dyDescent="0.2">
      <c r="N635" s="47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5"/>
      <c r="BA635" s="25"/>
      <c r="BB635" s="25"/>
      <c r="BC635" s="25"/>
      <c r="BD635" s="25"/>
      <c r="BE635" s="25"/>
      <c r="BF635" s="25"/>
      <c r="BG635" s="25"/>
      <c r="BH635" s="25"/>
      <c r="BI635" s="25"/>
      <c r="BJ635" s="25"/>
      <c r="BK635" s="25"/>
      <c r="BL635" s="25"/>
      <c r="BM635" s="25"/>
      <c r="BN635" s="25"/>
      <c r="BO635" s="25"/>
      <c r="BP635" s="25"/>
      <c r="BQ635" s="25"/>
      <c r="BR635" s="25"/>
      <c r="BS635" s="25"/>
      <c r="BT635" s="25"/>
      <c r="BU635" s="25"/>
      <c r="BV635" s="25"/>
      <c r="BW635" s="25"/>
      <c r="BX635" s="25"/>
      <c r="BY635" s="25"/>
      <c r="BZ635" s="25"/>
      <c r="CA635" s="25"/>
      <c r="CB635" s="25"/>
      <c r="CC635" s="25"/>
      <c r="CD635" s="25"/>
      <c r="CE635" s="25"/>
      <c r="CF635" s="25"/>
      <c r="CG635" s="25"/>
      <c r="CH635" s="25"/>
      <c r="CI635" s="25"/>
      <c r="CJ635" s="25"/>
      <c r="CK635" s="25"/>
      <c r="CL635" s="25"/>
      <c r="CM635" s="25"/>
      <c r="CN635" s="25"/>
      <c r="CO635" s="25"/>
      <c r="CP635" s="25"/>
      <c r="CQ635" s="25"/>
      <c r="CR635" s="25"/>
      <c r="CS635" s="25"/>
      <c r="CT635" s="25"/>
      <c r="CU635" s="25"/>
      <c r="CV635" s="25"/>
      <c r="CW635" s="25"/>
      <c r="CX635" s="25"/>
      <c r="CY635" s="25"/>
      <c r="CZ635" s="25"/>
      <c r="DA635" s="25"/>
      <c r="DB635" s="25"/>
      <c r="DC635" s="25"/>
      <c r="DD635" s="25"/>
      <c r="DE635" s="25"/>
      <c r="DF635" s="25"/>
      <c r="DG635" s="25"/>
      <c r="DH635" s="25"/>
      <c r="DI635" s="25"/>
      <c r="DJ635" s="48"/>
    </row>
    <row r="636" spans="14:114" ht="14.25" customHeight="1" x14ac:dyDescent="0.2">
      <c r="N636" s="47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5"/>
      <c r="BA636" s="25"/>
      <c r="BB636" s="25"/>
      <c r="BC636" s="25"/>
      <c r="BD636" s="25"/>
      <c r="BE636" s="25"/>
      <c r="BF636" s="25"/>
      <c r="BG636" s="25"/>
      <c r="BH636" s="25"/>
      <c r="BI636" s="25"/>
      <c r="BJ636" s="25"/>
      <c r="BK636" s="25"/>
      <c r="BL636" s="25"/>
      <c r="BM636" s="25"/>
      <c r="BN636" s="25"/>
      <c r="BO636" s="25"/>
      <c r="BP636" s="25"/>
      <c r="BQ636" s="25"/>
      <c r="BR636" s="25"/>
      <c r="BS636" s="25"/>
      <c r="BT636" s="25"/>
      <c r="BU636" s="25"/>
      <c r="BV636" s="25"/>
      <c r="BW636" s="25"/>
      <c r="BX636" s="25"/>
      <c r="BY636" s="25"/>
      <c r="BZ636" s="25"/>
      <c r="CA636" s="25"/>
      <c r="CB636" s="25"/>
      <c r="CC636" s="25"/>
      <c r="CD636" s="25"/>
      <c r="CE636" s="25"/>
      <c r="CF636" s="25"/>
      <c r="CG636" s="25"/>
      <c r="CH636" s="25"/>
      <c r="CI636" s="25"/>
      <c r="CJ636" s="25"/>
      <c r="CK636" s="25"/>
      <c r="CL636" s="25"/>
      <c r="CM636" s="25"/>
      <c r="CN636" s="25"/>
      <c r="CO636" s="25"/>
      <c r="CP636" s="25"/>
      <c r="CQ636" s="25"/>
      <c r="CR636" s="25"/>
      <c r="CS636" s="25"/>
      <c r="CT636" s="25"/>
      <c r="CU636" s="25"/>
      <c r="CV636" s="25"/>
      <c r="CW636" s="25"/>
      <c r="CX636" s="25"/>
      <c r="CY636" s="25"/>
      <c r="CZ636" s="25"/>
      <c r="DA636" s="25"/>
      <c r="DB636" s="25"/>
      <c r="DC636" s="25"/>
      <c r="DD636" s="25"/>
      <c r="DE636" s="25"/>
      <c r="DF636" s="25"/>
      <c r="DG636" s="25"/>
      <c r="DH636" s="25"/>
      <c r="DI636" s="25"/>
      <c r="DJ636" s="48"/>
    </row>
    <row r="637" spans="14:114" ht="14.25" customHeight="1" x14ac:dyDescent="0.2">
      <c r="N637" s="47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  <c r="BE637" s="25"/>
      <c r="BF637" s="25"/>
      <c r="BG637" s="25"/>
      <c r="BH637" s="25"/>
      <c r="BI637" s="25"/>
      <c r="BJ637" s="25"/>
      <c r="BK637" s="25"/>
      <c r="BL637" s="25"/>
      <c r="BM637" s="25"/>
      <c r="BN637" s="25"/>
      <c r="BO637" s="25"/>
      <c r="BP637" s="25"/>
      <c r="BQ637" s="25"/>
      <c r="BR637" s="25"/>
      <c r="BS637" s="25"/>
      <c r="BT637" s="25"/>
      <c r="BU637" s="25"/>
      <c r="BV637" s="25"/>
      <c r="BW637" s="25"/>
      <c r="BX637" s="25"/>
      <c r="BY637" s="25"/>
      <c r="BZ637" s="25"/>
      <c r="CA637" s="25"/>
      <c r="CB637" s="25"/>
      <c r="CC637" s="25"/>
      <c r="CD637" s="25"/>
      <c r="CE637" s="25"/>
      <c r="CF637" s="25"/>
      <c r="CG637" s="25"/>
      <c r="CH637" s="25"/>
      <c r="CI637" s="25"/>
      <c r="CJ637" s="25"/>
      <c r="CK637" s="25"/>
      <c r="CL637" s="25"/>
      <c r="CM637" s="25"/>
      <c r="CN637" s="25"/>
      <c r="CO637" s="25"/>
      <c r="CP637" s="25"/>
      <c r="CQ637" s="25"/>
      <c r="CR637" s="25"/>
      <c r="CS637" s="25"/>
      <c r="CT637" s="25"/>
      <c r="CU637" s="25"/>
      <c r="CV637" s="25"/>
      <c r="CW637" s="25"/>
      <c r="CX637" s="25"/>
      <c r="CY637" s="25"/>
      <c r="CZ637" s="25"/>
      <c r="DA637" s="25"/>
      <c r="DB637" s="25"/>
      <c r="DC637" s="25"/>
      <c r="DD637" s="25"/>
      <c r="DE637" s="25"/>
      <c r="DF637" s="25"/>
      <c r="DG637" s="25"/>
      <c r="DH637" s="25"/>
      <c r="DI637" s="25"/>
      <c r="DJ637" s="48"/>
    </row>
    <row r="638" spans="14:114" ht="14.25" customHeight="1" x14ac:dyDescent="0.2">
      <c r="N638" s="47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5"/>
      <c r="BA638" s="25"/>
      <c r="BB638" s="25"/>
      <c r="BC638" s="25"/>
      <c r="BD638" s="25"/>
      <c r="BE638" s="25"/>
      <c r="BF638" s="25"/>
      <c r="BG638" s="25"/>
      <c r="BH638" s="25"/>
      <c r="BI638" s="25"/>
      <c r="BJ638" s="25"/>
      <c r="BK638" s="25"/>
      <c r="BL638" s="25"/>
      <c r="BM638" s="25"/>
      <c r="BN638" s="25"/>
      <c r="BO638" s="25"/>
      <c r="BP638" s="25"/>
      <c r="BQ638" s="25"/>
      <c r="BR638" s="25"/>
      <c r="BS638" s="25"/>
      <c r="BT638" s="25"/>
      <c r="BU638" s="25"/>
      <c r="BV638" s="25"/>
      <c r="BW638" s="25"/>
      <c r="BX638" s="25"/>
      <c r="BY638" s="25"/>
      <c r="BZ638" s="25"/>
      <c r="CA638" s="25"/>
      <c r="CB638" s="25"/>
      <c r="CC638" s="25"/>
      <c r="CD638" s="25"/>
      <c r="CE638" s="25"/>
      <c r="CF638" s="25"/>
      <c r="CG638" s="25"/>
      <c r="CH638" s="25"/>
      <c r="CI638" s="25"/>
      <c r="CJ638" s="25"/>
      <c r="CK638" s="25"/>
      <c r="CL638" s="25"/>
      <c r="CM638" s="25"/>
      <c r="CN638" s="25"/>
      <c r="CO638" s="25"/>
      <c r="CP638" s="25"/>
      <c r="CQ638" s="25"/>
      <c r="CR638" s="25"/>
      <c r="CS638" s="25"/>
      <c r="CT638" s="25"/>
      <c r="CU638" s="25"/>
      <c r="CV638" s="25"/>
      <c r="CW638" s="25"/>
      <c r="CX638" s="25"/>
      <c r="CY638" s="25"/>
      <c r="CZ638" s="25"/>
      <c r="DA638" s="25"/>
      <c r="DB638" s="25"/>
      <c r="DC638" s="25"/>
      <c r="DD638" s="25"/>
      <c r="DE638" s="25"/>
      <c r="DF638" s="25"/>
      <c r="DG638" s="25"/>
      <c r="DH638" s="25"/>
      <c r="DI638" s="25"/>
      <c r="DJ638" s="48"/>
    </row>
    <row r="639" spans="14:114" ht="14.25" customHeight="1" x14ac:dyDescent="0.2">
      <c r="N639" s="47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5"/>
      <c r="BA639" s="25"/>
      <c r="BB639" s="25"/>
      <c r="BC639" s="25"/>
      <c r="BD639" s="25"/>
      <c r="BE639" s="25"/>
      <c r="BF639" s="25"/>
      <c r="BG639" s="25"/>
      <c r="BH639" s="25"/>
      <c r="BI639" s="25"/>
      <c r="BJ639" s="25"/>
      <c r="BK639" s="25"/>
      <c r="BL639" s="25"/>
      <c r="BM639" s="25"/>
      <c r="BN639" s="25"/>
      <c r="BO639" s="25"/>
      <c r="BP639" s="25"/>
      <c r="BQ639" s="25"/>
      <c r="BR639" s="25"/>
      <c r="BS639" s="25"/>
      <c r="BT639" s="25"/>
      <c r="BU639" s="25"/>
      <c r="BV639" s="25"/>
      <c r="BW639" s="25"/>
      <c r="BX639" s="25"/>
      <c r="BY639" s="25"/>
      <c r="BZ639" s="25"/>
      <c r="CA639" s="25"/>
      <c r="CB639" s="25"/>
      <c r="CC639" s="25"/>
      <c r="CD639" s="25"/>
      <c r="CE639" s="25"/>
      <c r="CF639" s="25"/>
      <c r="CG639" s="25"/>
      <c r="CH639" s="25"/>
      <c r="CI639" s="25"/>
      <c r="CJ639" s="25"/>
      <c r="CK639" s="25"/>
      <c r="CL639" s="25"/>
      <c r="CM639" s="25"/>
      <c r="CN639" s="25"/>
      <c r="CO639" s="25"/>
      <c r="CP639" s="25"/>
      <c r="CQ639" s="25"/>
      <c r="CR639" s="25"/>
      <c r="CS639" s="25"/>
      <c r="CT639" s="25"/>
      <c r="CU639" s="25"/>
      <c r="CV639" s="25"/>
      <c r="CW639" s="25"/>
      <c r="CX639" s="25"/>
      <c r="CY639" s="25"/>
      <c r="CZ639" s="25"/>
      <c r="DA639" s="25"/>
      <c r="DB639" s="25"/>
      <c r="DC639" s="25"/>
      <c r="DD639" s="25"/>
      <c r="DE639" s="25"/>
      <c r="DF639" s="25"/>
      <c r="DG639" s="25"/>
      <c r="DH639" s="25"/>
      <c r="DI639" s="25"/>
      <c r="DJ639" s="48"/>
    </row>
    <row r="640" spans="14:114" ht="14.25" customHeight="1" x14ac:dyDescent="0.2">
      <c r="N640" s="47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  <c r="BE640" s="25"/>
      <c r="BF640" s="25"/>
      <c r="BG640" s="25"/>
      <c r="BH640" s="25"/>
      <c r="BI640" s="25"/>
      <c r="BJ640" s="25"/>
      <c r="BK640" s="25"/>
      <c r="BL640" s="25"/>
      <c r="BM640" s="25"/>
      <c r="BN640" s="25"/>
      <c r="BO640" s="25"/>
      <c r="BP640" s="25"/>
      <c r="BQ640" s="25"/>
      <c r="BR640" s="25"/>
      <c r="BS640" s="25"/>
      <c r="BT640" s="25"/>
      <c r="BU640" s="25"/>
      <c r="BV640" s="25"/>
      <c r="BW640" s="25"/>
      <c r="BX640" s="25"/>
      <c r="BY640" s="25"/>
      <c r="BZ640" s="25"/>
      <c r="CA640" s="25"/>
      <c r="CB640" s="25"/>
      <c r="CC640" s="25"/>
      <c r="CD640" s="25"/>
      <c r="CE640" s="25"/>
      <c r="CF640" s="25"/>
      <c r="CG640" s="25"/>
      <c r="CH640" s="25"/>
      <c r="CI640" s="25"/>
      <c r="CJ640" s="25"/>
      <c r="CK640" s="25"/>
      <c r="CL640" s="25"/>
      <c r="CM640" s="25"/>
      <c r="CN640" s="25"/>
      <c r="CO640" s="25"/>
      <c r="CP640" s="25"/>
      <c r="CQ640" s="25"/>
      <c r="CR640" s="25"/>
      <c r="CS640" s="25"/>
      <c r="CT640" s="25"/>
      <c r="CU640" s="25"/>
      <c r="CV640" s="25"/>
      <c r="CW640" s="25"/>
      <c r="CX640" s="25"/>
      <c r="CY640" s="25"/>
      <c r="CZ640" s="25"/>
      <c r="DA640" s="25"/>
      <c r="DB640" s="25"/>
      <c r="DC640" s="25"/>
      <c r="DD640" s="25"/>
      <c r="DE640" s="25"/>
      <c r="DF640" s="25"/>
      <c r="DG640" s="25"/>
      <c r="DH640" s="25"/>
      <c r="DI640" s="25"/>
      <c r="DJ640" s="48"/>
    </row>
    <row r="641" spans="14:114" ht="14.25" customHeight="1" x14ac:dyDescent="0.2">
      <c r="N641" s="47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5"/>
      <c r="BA641" s="25"/>
      <c r="BB641" s="25"/>
      <c r="BC641" s="25"/>
      <c r="BD641" s="25"/>
      <c r="BE641" s="25"/>
      <c r="BF641" s="25"/>
      <c r="BG641" s="25"/>
      <c r="BH641" s="25"/>
      <c r="BI641" s="25"/>
      <c r="BJ641" s="25"/>
      <c r="BK641" s="25"/>
      <c r="BL641" s="25"/>
      <c r="BM641" s="25"/>
      <c r="BN641" s="25"/>
      <c r="BO641" s="25"/>
      <c r="BP641" s="25"/>
      <c r="BQ641" s="25"/>
      <c r="BR641" s="25"/>
      <c r="BS641" s="25"/>
      <c r="BT641" s="25"/>
      <c r="BU641" s="25"/>
      <c r="BV641" s="25"/>
      <c r="BW641" s="25"/>
      <c r="BX641" s="25"/>
      <c r="BY641" s="25"/>
      <c r="BZ641" s="25"/>
      <c r="CA641" s="25"/>
      <c r="CB641" s="25"/>
      <c r="CC641" s="25"/>
      <c r="CD641" s="25"/>
      <c r="CE641" s="25"/>
      <c r="CF641" s="25"/>
      <c r="CG641" s="25"/>
      <c r="CH641" s="25"/>
      <c r="CI641" s="25"/>
      <c r="CJ641" s="25"/>
      <c r="CK641" s="25"/>
      <c r="CL641" s="25"/>
      <c r="CM641" s="25"/>
      <c r="CN641" s="25"/>
      <c r="CO641" s="25"/>
      <c r="CP641" s="25"/>
      <c r="CQ641" s="25"/>
      <c r="CR641" s="25"/>
      <c r="CS641" s="25"/>
      <c r="CT641" s="25"/>
      <c r="CU641" s="25"/>
      <c r="CV641" s="25"/>
      <c r="CW641" s="25"/>
      <c r="CX641" s="25"/>
      <c r="CY641" s="25"/>
      <c r="CZ641" s="25"/>
      <c r="DA641" s="25"/>
      <c r="DB641" s="25"/>
      <c r="DC641" s="25"/>
      <c r="DD641" s="25"/>
      <c r="DE641" s="25"/>
      <c r="DF641" s="25"/>
      <c r="DG641" s="25"/>
      <c r="DH641" s="25"/>
      <c r="DI641" s="25"/>
      <c r="DJ641" s="48"/>
    </row>
    <row r="642" spans="14:114" ht="14.25" customHeight="1" x14ac:dyDescent="0.2">
      <c r="N642" s="47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5"/>
      <c r="BA642" s="25"/>
      <c r="BB642" s="25"/>
      <c r="BC642" s="25"/>
      <c r="BD642" s="25"/>
      <c r="BE642" s="25"/>
      <c r="BF642" s="25"/>
      <c r="BG642" s="25"/>
      <c r="BH642" s="25"/>
      <c r="BI642" s="25"/>
      <c r="BJ642" s="25"/>
      <c r="BK642" s="25"/>
      <c r="BL642" s="25"/>
      <c r="BM642" s="25"/>
      <c r="BN642" s="25"/>
      <c r="BO642" s="25"/>
      <c r="BP642" s="25"/>
      <c r="BQ642" s="25"/>
      <c r="BR642" s="25"/>
      <c r="BS642" s="25"/>
      <c r="BT642" s="25"/>
      <c r="BU642" s="25"/>
      <c r="BV642" s="25"/>
      <c r="BW642" s="25"/>
      <c r="BX642" s="25"/>
      <c r="BY642" s="25"/>
      <c r="BZ642" s="25"/>
      <c r="CA642" s="25"/>
      <c r="CB642" s="25"/>
      <c r="CC642" s="25"/>
      <c r="CD642" s="25"/>
      <c r="CE642" s="25"/>
      <c r="CF642" s="25"/>
      <c r="CG642" s="25"/>
      <c r="CH642" s="25"/>
      <c r="CI642" s="25"/>
      <c r="CJ642" s="25"/>
      <c r="CK642" s="25"/>
      <c r="CL642" s="25"/>
      <c r="CM642" s="25"/>
      <c r="CN642" s="25"/>
      <c r="CO642" s="25"/>
      <c r="CP642" s="25"/>
      <c r="CQ642" s="25"/>
      <c r="CR642" s="25"/>
      <c r="CS642" s="25"/>
      <c r="CT642" s="25"/>
      <c r="CU642" s="25"/>
      <c r="CV642" s="25"/>
      <c r="CW642" s="25"/>
      <c r="CX642" s="25"/>
      <c r="CY642" s="25"/>
      <c r="CZ642" s="25"/>
      <c r="DA642" s="25"/>
      <c r="DB642" s="25"/>
      <c r="DC642" s="25"/>
      <c r="DD642" s="25"/>
      <c r="DE642" s="25"/>
      <c r="DF642" s="25"/>
      <c r="DG642" s="25"/>
      <c r="DH642" s="25"/>
      <c r="DI642" s="25"/>
      <c r="DJ642" s="48"/>
    </row>
    <row r="643" spans="14:114" ht="14.25" customHeight="1" x14ac:dyDescent="0.2">
      <c r="N643" s="47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5"/>
      <c r="BA643" s="25"/>
      <c r="BB643" s="25"/>
      <c r="BC643" s="25"/>
      <c r="BD643" s="25"/>
      <c r="BE643" s="25"/>
      <c r="BF643" s="25"/>
      <c r="BG643" s="25"/>
      <c r="BH643" s="25"/>
      <c r="BI643" s="25"/>
      <c r="BJ643" s="25"/>
      <c r="BK643" s="25"/>
      <c r="BL643" s="25"/>
      <c r="BM643" s="25"/>
      <c r="BN643" s="25"/>
      <c r="BO643" s="25"/>
      <c r="BP643" s="25"/>
      <c r="BQ643" s="25"/>
      <c r="BR643" s="25"/>
      <c r="BS643" s="25"/>
      <c r="BT643" s="25"/>
      <c r="BU643" s="25"/>
      <c r="BV643" s="25"/>
      <c r="BW643" s="25"/>
      <c r="BX643" s="25"/>
      <c r="BY643" s="25"/>
      <c r="BZ643" s="25"/>
      <c r="CA643" s="25"/>
      <c r="CB643" s="25"/>
      <c r="CC643" s="25"/>
      <c r="CD643" s="25"/>
      <c r="CE643" s="25"/>
      <c r="CF643" s="25"/>
      <c r="CG643" s="25"/>
      <c r="CH643" s="25"/>
      <c r="CI643" s="25"/>
      <c r="CJ643" s="25"/>
      <c r="CK643" s="25"/>
      <c r="CL643" s="25"/>
      <c r="CM643" s="25"/>
      <c r="CN643" s="25"/>
      <c r="CO643" s="25"/>
      <c r="CP643" s="25"/>
      <c r="CQ643" s="25"/>
      <c r="CR643" s="25"/>
      <c r="CS643" s="25"/>
      <c r="CT643" s="25"/>
      <c r="CU643" s="25"/>
      <c r="CV643" s="25"/>
      <c r="CW643" s="25"/>
      <c r="CX643" s="25"/>
      <c r="CY643" s="25"/>
      <c r="CZ643" s="25"/>
      <c r="DA643" s="25"/>
      <c r="DB643" s="25"/>
      <c r="DC643" s="25"/>
      <c r="DD643" s="25"/>
      <c r="DE643" s="25"/>
      <c r="DF643" s="25"/>
      <c r="DG643" s="25"/>
      <c r="DH643" s="25"/>
      <c r="DI643" s="25"/>
      <c r="DJ643" s="48"/>
    </row>
    <row r="644" spans="14:114" ht="14.25" customHeight="1" x14ac:dyDescent="0.2">
      <c r="N644" s="47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5"/>
      <c r="BA644" s="25"/>
      <c r="BB644" s="25"/>
      <c r="BC644" s="25"/>
      <c r="BD644" s="25"/>
      <c r="BE644" s="25"/>
      <c r="BF644" s="25"/>
      <c r="BG644" s="25"/>
      <c r="BH644" s="25"/>
      <c r="BI644" s="25"/>
      <c r="BJ644" s="25"/>
      <c r="BK644" s="25"/>
      <c r="BL644" s="25"/>
      <c r="BM644" s="25"/>
      <c r="BN644" s="25"/>
      <c r="BO644" s="25"/>
      <c r="BP644" s="25"/>
      <c r="BQ644" s="25"/>
      <c r="BR644" s="25"/>
      <c r="BS644" s="25"/>
      <c r="BT644" s="25"/>
      <c r="BU644" s="25"/>
      <c r="BV644" s="25"/>
      <c r="BW644" s="25"/>
      <c r="BX644" s="25"/>
      <c r="BY644" s="25"/>
      <c r="BZ644" s="25"/>
      <c r="CA644" s="25"/>
      <c r="CB644" s="25"/>
      <c r="CC644" s="25"/>
      <c r="CD644" s="25"/>
      <c r="CE644" s="25"/>
      <c r="CF644" s="25"/>
      <c r="CG644" s="25"/>
      <c r="CH644" s="25"/>
      <c r="CI644" s="25"/>
      <c r="CJ644" s="25"/>
      <c r="CK644" s="25"/>
      <c r="CL644" s="25"/>
      <c r="CM644" s="25"/>
      <c r="CN644" s="25"/>
      <c r="CO644" s="25"/>
      <c r="CP644" s="25"/>
      <c r="CQ644" s="25"/>
      <c r="CR644" s="25"/>
      <c r="CS644" s="25"/>
      <c r="CT644" s="25"/>
      <c r="CU644" s="25"/>
      <c r="CV644" s="25"/>
      <c r="CW644" s="25"/>
      <c r="CX644" s="25"/>
      <c r="CY644" s="25"/>
      <c r="CZ644" s="25"/>
      <c r="DA644" s="25"/>
      <c r="DB644" s="25"/>
      <c r="DC644" s="25"/>
      <c r="DD644" s="25"/>
      <c r="DE644" s="25"/>
      <c r="DF644" s="25"/>
      <c r="DG644" s="25"/>
      <c r="DH644" s="25"/>
      <c r="DI644" s="25"/>
      <c r="DJ644" s="48"/>
    </row>
    <row r="645" spans="14:114" ht="14.25" customHeight="1" x14ac:dyDescent="0.2">
      <c r="N645" s="47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5"/>
      <c r="BA645" s="25"/>
      <c r="BB645" s="25"/>
      <c r="BC645" s="25"/>
      <c r="BD645" s="25"/>
      <c r="BE645" s="25"/>
      <c r="BF645" s="25"/>
      <c r="BG645" s="25"/>
      <c r="BH645" s="25"/>
      <c r="BI645" s="25"/>
      <c r="BJ645" s="25"/>
      <c r="BK645" s="25"/>
      <c r="BL645" s="25"/>
      <c r="BM645" s="25"/>
      <c r="BN645" s="25"/>
      <c r="BO645" s="25"/>
      <c r="BP645" s="25"/>
      <c r="BQ645" s="25"/>
      <c r="BR645" s="25"/>
      <c r="BS645" s="25"/>
      <c r="BT645" s="25"/>
      <c r="BU645" s="25"/>
      <c r="BV645" s="25"/>
      <c r="BW645" s="25"/>
      <c r="BX645" s="25"/>
      <c r="BY645" s="25"/>
      <c r="BZ645" s="25"/>
      <c r="CA645" s="25"/>
      <c r="CB645" s="25"/>
      <c r="CC645" s="25"/>
      <c r="CD645" s="25"/>
      <c r="CE645" s="25"/>
      <c r="CF645" s="25"/>
      <c r="CG645" s="25"/>
      <c r="CH645" s="25"/>
      <c r="CI645" s="25"/>
      <c r="CJ645" s="25"/>
      <c r="CK645" s="25"/>
      <c r="CL645" s="25"/>
      <c r="CM645" s="25"/>
      <c r="CN645" s="25"/>
      <c r="CO645" s="25"/>
      <c r="CP645" s="25"/>
      <c r="CQ645" s="25"/>
      <c r="CR645" s="25"/>
      <c r="CS645" s="25"/>
      <c r="CT645" s="25"/>
      <c r="CU645" s="25"/>
      <c r="CV645" s="25"/>
      <c r="CW645" s="25"/>
      <c r="CX645" s="25"/>
      <c r="CY645" s="25"/>
      <c r="CZ645" s="25"/>
      <c r="DA645" s="25"/>
      <c r="DB645" s="25"/>
      <c r="DC645" s="25"/>
      <c r="DD645" s="25"/>
      <c r="DE645" s="25"/>
      <c r="DF645" s="25"/>
      <c r="DG645" s="25"/>
      <c r="DH645" s="25"/>
      <c r="DI645" s="25"/>
      <c r="DJ645" s="48"/>
    </row>
    <row r="646" spans="14:114" ht="14.25" customHeight="1" x14ac:dyDescent="0.2">
      <c r="N646" s="47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5"/>
      <c r="BA646" s="25"/>
      <c r="BB646" s="25"/>
      <c r="BC646" s="25"/>
      <c r="BD646" s="25"/>
      <c r="BE646" s="25"/>
      <c r="BF646" s="25"/>
      <c r="BG646" s="25"/>
      <c r="BH646" s="25"/>
      <c r="BI646" s="25"/>
      <c r="BJ646" s="25"/>
      <c r="BK646" s="25"/>
      <c r="BL646" s="25"/>
      <c r="BM646" s="25"/>
      <c r="BN646" s="25"/>
      <c r="BO646" s="25"/>
      <c r="BP646" s="25"/>
      <c r="BQ646" s="25"/>
      <c r="BR646" s="25"/>
      <c r="BS646" s="25"/>
      <c r="BT646" s="25"/>
      <c r="BU646" s="25"/>
      <c r="BV646" s="25"/>
      <c r="BW646" s="25"/>
      <c r="BX646" s="25"/>
      <c r="BY646" s="25"/>
      <c r="BZ646" s="25"/>
      <c r="CA646" s="25"/>
      <c r="CB646" s="25"/>
      <c r="CC646" s="25"/>
      <c r="CD646" s="25"/>
      <c r="CE646" s="25"/>
      <c r="CF646" s="25"/>
      <c r="CG646" s="25"/>
      <c r="CH646" s="25"/>
      <c r="CI646" s="25"/>
      <c r="CJ646" s="25"/>
      <c r="CK646" s="25"/>
      <c r="CL646" s="25"/>
      <c r="CM646" s="25"/>
      <c r="CN646" s="25"/>
      <c r="CO646" s="25"/>
      <c r="CP646" s="25"/>
      <c r="CQ646" s="25"/>
      <c r="CR646" s="25"/>
      <c r="CS646" s="25"/>
      <c r="CT646" s="25"/>
      <c r="CU646" s="25"/>
      <c r="CV646" s="25"/>
      <c r="CW646" s="25"/>
      <c r="CX646" s="25"/>
      <c r="CY646" s="25"/>
      <c r="CZ646" s="25"/>
      <c r="DA646" s="25"/>
      <c r="DB646" s="25"/>
      <c r="DC646" s="25"/>
      <c r="DD646" s="25"/>
      <c r="DE646" s="25"/>
      <c r="DF646" s="25"/>
      <c r="DG646" s="25"/>
      <c r="DH646" s="25"/>
      <c r="DI646" s="25"/>
      <c r="DJ646" s="48"/>
    </row>
    <row r="647" spans="14:114" ht="14.25" customHeight="1" x14ac:dyDescent="0.2">
      <c r="N647" s="47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5"/>
      <c r="BA647" s="25"/>
      <c r="BB647" s="25"/>
      <c r="BC647" s="25"/>
      <c r="BD647" s="25"/>
      <c r="BE647" s="25"/>
      <c r="BF647" s="25"/>
      <c r="BG647" s="25"/>
      <c r="BH647" s="25"/>
      <c r="BI647" s="25"/>
      <c r="BJ647" s="25"/>
      <c r="BK647" s="25"/>
      <c r="BL647" s="25"/>
      <c r="BM647" s="25"/>
      <c r="BN647" s="25"/>
      <c r="BO647" s="25"/>
      <c r="BP647" s="25"/>
      <c r="BQ647" s="25"/>
      <c r="BR647" s="25"/>
      <c r="BS647" s="25"/>
      <c r="BT647" s="25"/>
      <c r="BU647" s="25"/>
      <c r="BV647" s="25"/>
      <c r="BW647" s="25"/>
      <c r="BX647" s="25"/>
      <c r="BY647" s="25"/>
      <c r="BZ647" s="25"/>
      <c r="CA647" s="25"/>
      <c r="CB647" s="25"/>
      <c r="CC647" s="25"/>
      <c r="CD647" s="25"/>
      <c r="CE647" s="25"/>
      <c r="CF647" s="25"/>
      <c r="CG647" s="25"/>
      <c r="CH647" s="25"/>
      <c r="CI647" s="25"/>
      <c r="CJ647" s="25"/>
      <c r="CK647" s="25"/>
      <c r="CL647" s="25"/>
      <c r="CM647" s="25"/>
      <c r="CN647" s="25"/>
      <c r="CO647" s="25"/>
      <c r="CP647" s="25"/>
      <c r="CQ647" s="25"/>
      <c r="CR647" s="25"/>
      <c r="CS647" s="25"/>
      <c r="CT647" s="25"/>
      <c r="CU647" s="25"/>
      <c r="CV647" s="25"/>
      <c r="CW647" s="25"/>
      <c r="CX647" s="25"/>
      <c r="CY647" s="25"/>
      <c r="CZ647" s="25"/>
      <c r="DA647" s="25"/>
      <c r="DB647" s="25"/>
      <c r="DC647" s="25"/>
      <c r="DD647" s="25"/>
      <c r="DE647" s="25"/>
      <c r="DF647" s="25"/>
      <c r="DG647" s="25"/>
      <c r="DH647" s="25"/>
      <c r="DI647" s="25"/>
      <c r="DJ647" s="48"/>
    </row>
    <row r="648" spans="14:114" ht="14.25" customHeight="1" x14ac:dyDescent="0.2">
      <c r="N648" s="47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5"/>
      <c r="BA648" s="25"/>
      <c r="BB648" s="25"/>
      <c r="BC648" s="25"/>
      <c r="BD648" s="25"/>
      <c r="BE648" s="25"/>
      <c r="BF648" s="25"/>
      <c r="BG648" s="25"/>
      <c r="BH648" s="25"/>
      <c r="BI648" s="25"/>
      <c r="BJ648" s="25"/>
      <c r="BK648" s="25"/>
      <c r="BL648" s="25"/>
      <c r="BM648" s="25"/>
      <c r="BN648" s="25"/>
      <c r="BO648" s="25"/>
      <c r="BP648" s="25"/>
      <c r="BQ648" s="25"/>
      <c r="BR648" s="25"/>
      <c r="BS648" s="25"/>
      <c r="BT648" s="25"/>
      <c r="BU648" s="25"/>
      <c r="BV648" s="25"/>
      <c r="BW648" s="25"/>
      <c r="BX648" s="25"/>
      <c r="BY648" s="25"/>
      <c r="BZ648" s="25"/>
      <c r="CA648" s="25"/>
      <c r="CB648" s="25"/>
      <c r="CC648" s="25"/>
      <c r="CD648" s="25"/>
      <c r="CE648" s="25"/>
      <c r="CF648" s="25"/>
      <c r="CG648" s="25"/>
      <c r="CH648" s="25"/>
      <c r="CI648" s="25"/>
      <c r="CJ648" s="25"/>
      <c r="CK648" s="25"/>
      <c r="CL648" s="25"/>
      <c r="CM648" s="25"/>
      <c r="CN648" s="25"/>
      <c r="CO648" s="25"/>
      <c r="CP648" s="25"/>
      <c r="CQ648" s="25"/>
      <c r="CR648" s="25"/>
      <c r="CS648" s="25"/>
      <c r="CT648" s="25"/>
      <c r="CU648" s="25"/>
      <c r="CV648" s="25"/>
      <c r="CW648" s="25"/>
      <c r="CX648" s="25"/>
      <c r="CY648" s="25"/>
      <c r="CZ648" s="25"/>
      <c r="DA648" s="25"/>
      <c r="DB648" s="25"/>
      <c r="DC648" s="25"/>
      <c r="DD648" s="25"/>
      <c r="DE648" s="25"/>
      <c r="DF648" s="25"/>
      <c r="DG648" s="25"/>
      <c r="DH648" s="25"/>
      <c r="DI648" s="25"/>
      <c r="DJ648" s="48"/>
    </row>
    <row r="649" spans="14:114" ht="14.25" customHeight="1" x14ac:dyDescent="0.2">
      <c r="N649" s="47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5"/>
      <c r="BA649" s="25"/>
      <c r="BB649" s="25"/>
      <c r="BC649" s="25"/>
      <c r="BD649" s="25"/>
      <c r="BE649" s="25"/>
      <c r="BF649" s="25"/>
      <c r="BG649" s="25"/>
      <c r="BH649" s="25"/>
      <c r="BI649" s="25"/>
      <c r="BJ649" s="25"/>
      <c r="BK649" s="25"/>
      <c r="BL649" s="25"/>
      <c r="BM649" s="25"/>
      <c r="BN649" s="25"/>
      <c r="BO649" s="25"/>
      <c r="BP649" s="25"/>
      <c r="BQ649" s="25"/>
      <c r="BR649" s="25"/>
      <c r="BS649" s="25"/>
      <c r="BT649" s="25"/>
      <c r="BU649" s="25"/>
      <c r="BV649" s="25"/>
      <c r="BW649" s="25"/>
      <c r="BX649" s="25"/>
      <c r="BY649" s="25"/>
      <c r="BZ649" s="25"/>
      <c r="CA649" s="25"/>
      <c r="CB649" s="25"/>
      <c r="CC649" s="25"/>
      <c r="CD649" s="25"/>
      <c r="CE649" s="25"/>
      <c r="CF649" s="25"/>
      <c r="CG649" s="25"/>
      <c r="CH649" s="25"/>
      <c r="CI649" s="25"/>
      <c r="CJ649" s="25"/>
      <c r="CK649" s="25"/>
      <c r="CL649" s="25"/>
      <c r="CM649" s="25"/>
      <c r="CN649" s="25"/>
      <c r="CO649" s="25"/>
      <c r="CP649" s="25"/>
      <c r="CQ649" s="25"/>
      <c r="CR649" s="25"/>
      <c r="CS649" s="25"/>
      <c r="CT649" s="25"/>
      <c r="CU649" s="25"/>
      <c r="CV649" s="25"/>
      <c r="CW649" s="25"/>
      <c r="CX649" s="25"/>
      <c r="CY649" s="25"/>
      <c r="CZ649" s="25"/>
      <c r="DA649" s="25"/>
      <c r="DB649" s="25"/>
      <c r="DC649" s="25"/>
      <c r="DD649" s="25"/>
      <c r="DE649" s="25"/>
      <c r="DF649" s="25"/>
      <c r="DG649" s="25"/>
      <c r="DH649" s="25"/>
      <c r="DI649" s="25"/>
      <c r="DJ649" s="48"/>
    </row>
    <row r="650" spans="14:114" ht="14.25" customHeight="1" x14ac:dyDescent="0.2">
      <c r="N650" s="47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5"/>
      <c r="BA650" s="25"/>
      <c r="BB650" s="25"/>
      <c r="BC650" s="25"/>
      <c r="BD650" s="25"/>
      <c r="BE650" s="25"/>
      <c r="BF650" s="25"/>
      <c r="BG650" s="25"/>
      <c r="BH650" s="25"/>
      <c r="BI650" s="25"/>
      <c r="BJ650" s="25"/>
      <c r="BK650" s="25"/>
      <c r="BL650" s="25"/>
      <c r="BM650" s="25"/>
      <c r="BN650" s="25"/>
      <c r="BO650" s="25"/>
      <c r="BP650" s="25"/>
      <c r="BQ650" s="25"/>
      <c r="BR650" s="25"/>
      <c r="BS650" s="25"/>
      <c r="BT650" s="25"/>
      <c r="BU650" s="25"/>
      <c r="BV650" s="25"/>
      <c r="BW650" s="25"/>
      <c r="BX650" s="25"/>
      <c r="BY650" s="25"/>
      <c r="BZ650" s="25"/>
      <c r="CA650" s="25"/>
      <c r="CB650" s="25"/>
      <c r="CC650" s="25"/>
      <c r="CD650" s="25"/>
      <c r="CE650" s="25"/>
      <c r="CF650" s="25"/>
      <c r="CG650" s="25"/>
      <c r="CH650" s="25"/>
      <c r="CI650" s="25"/>
      <c r="CJ650" s="25"/>
      <c r="CK650" s="25"/>
      <c r="CL650" s="25"/>
      <c r="CM650" s="25"/>
      <c r="CN650" s="25"/>
      <c r="CO650" s="25"/>
      <c r="CP650" s="25"/>
      <c r="CQ650" s="25"/>
      <c r="CR650" s="25"/>
      <c r="CS650" s="25"/>
      <c r="CT650" s="25"/>
      <c r="CU650" s="25"/>
      <c r="CV650" s="25"/>
      <c r="CW650" s="25"/>
      <c r="CX650" s="25"/>
      <c r="CY650" s="25"/>
      <c r="CZ650" s="25"/>
      <c r="DA650" s="25"/>
      <c r="DB650" s="25"/>
      <c r="DC650" s="25"/>
      <c r="DD650" s="25"/>
      <c r="DE650" s="25"/>
      <c r="DF650" s="25"/>
      <c r="DG650" s="25"/>
      <c r="DH650" s="25"/>
      <c r="DI650" s="25"/>
      <c r="DJ650" s="48"/>
    </row>
    <row r="651" spans="14:114" ht="14.25" customHeight="1" x14ac:dyDescent="0.2">
      <c r="N651" s="47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5"/>
      <c r="BA651" s="25"/>
      <c r="BB651" s="25"/>
      <c r="BC651" s="25"/>
      <c r="BD651" s="25"/>
      <c r="BE651" s="25"/>
      <c r="BF651" s="25"/>
      <c r="BG651" s="25"/>
      <c r="BH651" s="25"/>
      <c r="BI651" s="25"/>
      <c r="BJ651" s="25"/>
      <c r="BK651" s="25"/>
      <c r="BL651" s="25"/>
      <c r="BM651" s="25"/>
      <c r="BN651" s="25"/>
      <c r="BO651" s="25"/>
      <c r="BP651" s="25"/>
      <c r="BQ651" s="25"/>
      <c r="BR651" s="25"/>
      <c r="BS651" s="25"/>
      <c r="BT651" s="25"/>
      <c r="BU651" s="25"/>
      <c r="BV651" s="25"/>
      <c r="BW651" s="25"/>
      <c r="BX651" s="25"/>
      <c r="BY651" s="25"/>
      <c r="BZ651" s="25"/>
      <c r="CA651" s="25"/>
      <c r="CB651" s="25"/>
      <c r="CC651" s="25"/>
      <c r="CD651" s="25"/>
      <c r="CE651" s="25"/>
      <c r="CF651" s="25"/>
      <c r="CG651" s="25"/>
      <c r="CH651" s="25"/>
      <c r="CI651" s="25"/>
      <c r="CJ651" s="25"/>
      <c r="CK651" s="25"/>
      <c r="CL651" s="25"/>
      <c r="CM651" s="25"/>
      <c r="CN651" s="25"/>
      <c r="CO651" s="25"/>
      <c r="CP651" s="25"/>
      <c r="CQ651" s="25"/>
      <c r="CR651" s="25"/>
      <c r="CS651" s="25"/>
      <c r="CT651" s="25"/>
      <c r="CU651" s="25"/>
      <c r="CV651" s="25"/>
      <c r="CW651" s="25"/>
      <c r="CX651" s="25"/>
      <c r="CY651" s="25"/>
      <c r="CZ651" s="25"/>
      <c r="DA651" s="25"/>
      <c r="DB651" s="25"/>
      <c r="DC651" s="25"/>
      <c r="DD651" s="25"/>
      <c r="DE651" s="25"/>
      <c r="DF651" s="25"/>
      <c r="DG651" s="25"/>
      <c r="DH651" s="25"/>
      <c r="DI651" s="25"/>
      <c r="DJ651" s="48"/>
    </row>
    <row r="652" spans="14:114" ht="14.25" customHeight="1" x14ac:dyDescent="0.2">
      <c r="N652" s="47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5"/>
      <c r="BA652" s="25"/>
      <c r="BB652" s="25"/>
      <c r="BC652" s="25"/>
      <c r="BD652" s="25"/>
      <c r="BE652" s="25"/>
      <c r="BF652" s="25"/>
      <c r="BG652" s="25"/>
      <c r="BH652" s="25"/>
      <c r="BI652" s="25"/>
      <c r="BJ652" s="25"/>
      <c r="BK652" s="25"/>
      <c r="BL652" s="25"/>
      <c r="BM652" s="25"/>
      <c r="BN652" s="25"/>
      <c r="BO652" s="25"/>
      <c r="BP652" s="25"/>
      <c r="BQ652" s="25"/>
      <c r="BR652" s="25"/>
      <c r="BS652" s="25"/>
      <c r="BT652" s="25"/>
      <c r="BU652" s="25"/>
      <c r="BV652" s="25"/>
      <c r="BW652" s="25"/>
      <c r="BX652" s="25"/>
      <c r="BY652" s="25"/>
      <c r="BZ652" s="25"/>
      <c r="CA652" s="25"/>
      <c r="CB652" s="25"/>
      <c r="CC652" s="25"/>
      <c r="CD652" s="25"/>
      <c r="CE652" s="25"/>
      <c r="CF652" s="25"/>
      <c r="CG652" s="25"/>
      <c r="CH652" s="25"/>
      <c r="CI652" s="25"/>
      <c r="CJ652" s="25"/>
      <c r="CK652" s="25"/>
      <c r="CL652" s="25"/>
      <c r="CM652" s="25"/>
      <c r="CN652" s="25"/>
      <c r="CO652" s="25"/>
      <c r="CP652" s="25"/>
      <c r="CQ652" s="25"/>
      <c r="CR652" s="25"/>
      <c r="CS652" s="25"/>
      <c r="CT652" s="25"/>
      <c r="CU652" s="25"/>
      <c r="CV652" s="25"/>
      <c r="CW652" s="25"/>
      <c r="CX652" s="25"/>
      <c r="CY652" s="25"/>
      <c r="CZ652" s="25"/>
      <c r="DA652" s="25"/>
      <c r="DB652" s="25"/>
      <c r="DC652" s="25"/>
      <c r="DD652" s="25"/>
      <c r="DE652" s="25"/>
      <c r="DF652" s="25"/>
      <c r="DG652" s="25"/>
      <c r="DH652" s="25"/>
      <c r="DI652" s="25"/>
      <c r="DJ652" s="48"/>
    </row>
    <row r="653" spans="14:114" ht="14.25" customHeight="1" x14ac:dyDescent="0.2">
      <c r="N653" s="47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5"/>
      <c r="BA653" s="25"/>
      <c r="BB653" s="25"/>
      <c r="BC653" s="25"/>
      <c r="BD653" s="25"/>
      <c r="BE653" s="25"/>
      <c r="BF653" s="25"/>
      <c r="BG653" s="25"/>
      <c r="BH653" s="25"/>
      <c r="BI653" s="25"/>
      <c r="BJ653" s="25"/>
      <c r="BK653" s="25"/>
      <c r="BL653" s="25"/>
      <c r="BM653" s="25"/>
      <c r="BN653" s="25"/>
      <c r="BO653" s="25"/>
      <c r="BP653" s="25"/>
      <c r="BQ653" s="25"/>
      <c r="BR653" s="25"/>
      <c r="BS653" s="25"/>
      <c r="BT653" s="25"/>
      <c r="BU653" s="25"/>
      <c r="BV653" s="25"/>
      <c r="BW653" s="25"/>
      <c r="BX653" s="25"/>
      <c r="BY653" s="25"/>
      <c r="BZ653" s="25"/>
      <c r="CA653" s="25"/>
      <c r="CB653" s="25"/>
      <c r="CC653" s="25"/>
      <c r="CD653" s="25"/>
      <c r="CE653" s="25"/>
      <c r="CF653" s="25"/>
      <c r="CG653" s="25"/>
      <c r="CH653" s="25"/>
      <c r="CI653" s="25"/>
      <c r="CJ653" s="25"/>
      <c r="CK653" s="25"/>
      <c r="CL653" s="25"/>
      <c r="CM653" s="25"/>
      <c r="CN653" s="25"/>
      <c r="CO653" s="25"/>
      <c r="CP653" s="25"/>
      <c r="CQ653" s="25"/>
      <c r="CR653" s="25"/>
      <c r="CS653" s="25"/>
      <c r="CT653" s="25"/>
      <c r="CU653" s="25"/>
      <c r="CV653" s="25"/>
      <c r="CW653" s="25"/>
      <c r="CX653" s="25"/>
      <c r="CY653" s="25"/>
      <c r="CZ653" s="25"/>
      <c r="DA653" s="25"/>
      <c r="DB653" s="25"/>
      <c r="DC653" s="25"/>
      <c r="DD653" s="25"/>
      <c r="DE653" s="25"/>
      <c r="DF653" s="25"/>
      <c r="DG653" s="25"/>
      <c r="DH653" s="25"/>
      <c r="DI653" s="25"/>
      <c r="DJ653" s="48"/>
    </row>
    <row r="654" spans="14:114" ht="14.25" customHeight="1" x14ac:dyDescent="0.2">
      <c r="N654" s="47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5"/>
      <c r="BA654" s="25"/>
      <c r="BB654" s="25"/>
      <c r="BC654" s="25"/>
      <c r="BD654" s="25"/>
      <c r="BE654" s="25"/>
      <c r="BF654" s="25"/>
      <c r="BG654" s="25"/>
      <c r="BH654" s="25"/>
      <c r="BI654" s="25"/>
      <c r="BJ654" s="25"/>
      <c r="BK654" s="25"/>
      <c r="BL654" s="25"/>
      <c r="BM654" s="25"/>
      <c r="BN654" s="25"/>
      <c r="BO654" s="25"/>
      <c r="BP654" s="25"/>
      <c r="BQ654" s="25"/>
      <c r="BR654" s="25"/>
      <c r="BS654" s="25"/>
      <c r="BT654" s="25"/>
      <c r="BU654" s="25"/>
      <c r="BV654" s="25"/>
      <c r="BW654" s="25"/>
      <c r="BX654" s="25"/>
      <c r="BY654" s="25"/>
      <c r="BZ654" s="25"/>
      <c r="CA654" s="25"/>
      <c r="CB654" s="25"/>
      <c r="CC654" s="25"/>
      <c r="CD654" s="25"/>
      <c r="CE654" s="25"/>
      <c r="CF654" s="25"/>
      <c r="CG654" s="25"/>
      <c r="CH654" s="25"/>
      <c r="CI654" s="25"/>
      <c r="CJ654" s="25"/>
      <c r="CK654" s="25"/>
      <c r="CL654" s="25"/>
      <c r="CM654" s="25"/>
      <c r="CN654" s="25"/>
      <c r="CO654" s="25"/>
      <c r="CP654" s="25"/>
      <c r="CQ654" s="25"/>
      <c r="CR654" s="25"/>
      <c r="CS654" s="25"/>
      <c r="CT654" s="25"/>
      <c r="CU654" s="25"/>
      <c r="CV654" s="25"/>
      <c r="CW654" s="25"/>
      <c r="CX654" s="25"/>
      <c r="CY654" s="25"/>
      <c r="CZ654" s="25"/>
      <c r="DA654" s="25"/>
      <c r="DB654" s="25"/>
      <c r="DC654" s="25"/>
      <c r="DD654" s="25"/>
      <c r="DE654" s="25"/>
      <c r="DF654" s="25"/>
      <c r="DG654" s="25"/>
      <c r="DH654" s="25"/>
      <c r="DI654" s="25"/>
      <c r="DJ654" s="48"/>
    </row>
    <row r="655" spans="14:114" ht="14.25" customHeight="1" x14ac:dyDescent="0.2">
      <c r="N655" s="47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5"/>
      <c r="BA655" s="25"/>
      <c r="BB655" s="25"/>
      <c r="BC655" s="25"/>
      <c r="BD655" s="25"/>
      <c r="BE655" s="25"/>
      <c r="BF655" s="25"/>
      <c r="BG655" s="25"/>
      <c r="BH655" s="25"/>
      <c r="BI655" s="25"/>
      <c r="BJ655" s="25"/>
      <c r="BK655" s="25"/>
      <c r="BL655" s="25"/>
      <c r="BM655" s="25"/>
      <c r="BN655" s="25"/>
      <c r="BO655" s="25"/>
      <c r="BP655" s="25"/>
      <c r="BQ655" s="25"/>
      <c r="BR655" s="25"/>
      <c r="BS655" s="25"/>
      <c r="BT655" s="25"/>
      <c r="BU655" s="25"/>
      <c r="BV655" s="25"/>
      <c r="BW655" s="25"/>
      <c r="BX655" s="25"/>
      <c r="BY655" s="25"/>
      <c r="BZ655" s="25"/>
      <c r="CA655" s="25"/>
      <c r="CB655" s="25"/>
      <c r="CC655" s="25"/>
      <c r="CD655" s="25"/>
      <c r="CE655" s="25"/>
      <c r="CF655" s="25"/>
      <c r="CG655" s="25"/>
      <c r="CH655" s="25"/>
      <c r="CI655" s="25"/>
      <c r="CJ655" s="25"/>
      <c r="CK655" s="25"/>
      <c r="CL655" s="25"/>
      <c r="CM655" s="25"/>
      <c r="CN655" s="25"/>
      <c r="CO655" s="25"/>
      <c r="CP655" s="25"/>
      <c r="CQ655" s="25"/>
      <c r="CR655" s="25"/>
      <c r="CS655" s="25"/>
      <c r="CT655" s="25"/>
      <c r="CU655" s="25"/>
      <c r="CV655" s="25"/>
      <c r="CW655" s="25"/>
      <c r="CX655" s="25"/>
      <c r="CY655" s="25"/>
      <c r="CZ655" s="25"/>
      <c r="DA655" s="25"/>
      <c r="DB655" s="25"/>
      <c r="DC655" s="25"/>
      <c r="DD655" s="25"/>
      <c r="DE655" s="25"/>
      <c r="DF655" s="25"/>
      <c r="DG655" s="25"/>
      <c r="DH655" s="25"/>
      <c r="DI655" s="25"/>
      <c r="DJ655" s="48"/>
    </row>
    <row r="656" spans="14:114" ht="14.25" customHeight="1" x14ac:dyDescent="0.2">
      <c r="N656" s="47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5"/>
      <c r="BA656" s="25"/>
      <c r="BB656" s="25"/>
      <c r="BC656" s="25"/>
      <c r="BD656" s="25"/>
      <c r="BE656" s="25"/>
      <c r="BF656" s="25"/>
      <c r="BG656" s="25"/>
      <c r="BH656" s="25"/>
      <c r="BI656" s="25"/>
      <c r="BJ656" s="25"/>
      <c r="BK656" s="25"/>
      <c r="BL656" s="25"/>
      <c r="BM656" s="25"/>
      <c r="BN656" s="25"/>
      <c r="BO656" s="25"/>
      <c r="BP656" s="25"/>
      <c r="BQ656" s="25"/>
      <c r="BR656" s="25"/>
      <c r="BS656" s="25"/>
      <c r="BT656" s="25"/>
      <c r="BU656" s="25"/>
      <c r="BV656" s="25"/>
      <c r="BW656" s="25"/>
      <c r="BX656" s="25"/>
      <c r="BY656" s="25"/>
      <c r="BZ656" s="25"/>
      <c r="CA656" s="25"/>
      <c r="CB656" s="25"/>
      <c r="CC656" s="25"/>
      <c r="CD656" s="25"/>
      <c r="CE656" s="25"/>
      <c r="CF656" s="25"/>
      <c r="CG656" s="25"/>
      <c r="CH656" s="25"/>
      <c r="CI656" s="25"/>
      <c r="CJ656" s="25"/>
      <c r="CK656" s="25"/>
      <c r="CL656" s="25"/>
      <c r="CM656" s="25"/>
      <c r="CN656" s="25"/>
      <c r="CO656" s="25"/>
      <c r="CP656" s="25"/>
      <c r="CQ656" s="25"/>
      <c r="CR656" s="25"/>
      <c r="CS656" s="25"/>
      <c r="CT656" s="25"/>
      <c r="CU656" s="25"/>
      <c r="CV656" s="25"/>
      <c r="CW656" s="25"/>
      <c r="CX656" s="25"/>
      <c r="CY656" s="25"/>
      <c r="CZ656" s="25"/>
      <c r="DA656" s="25"/>
      <c r="DB656" s="25"/>
      <c r="DC656" s="25"/>
      <c r="DD656" s="25"/>
      <c r="DE656" s="25"/>
      <c r="DF656" s="25"/>
      <c r="DG656" s="25"/>
      <c r="DH656" s="25"/>
      <c r="DI656" s="25"/>
      <c r="DJ656" s="48"/>
    </row>
    <row r="657" spans="14:114" ht="14.25" customHeight="1" x14ac:dyDescent="0.2">
      <c r="N657" s="47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5"/>
      <c r="BA657" s="25"/>
      <c r="BB657" s="25"/>
      <c r="BC657" s="25"/>
      <c r="BD657" s="25"/>
      <c r="BE657" s="25"/>
      <c r="BF657" s="25"/>
      <c r="BG657" s="25"/>
      <c r="BH657" s="25"/>
      <c r="BI657" s="25"/>
      <c r="BJ657" s="25"/>
      <c r="BK657" s="25"/>
      <c r="BL657" s="25"/>
      <c r="BM657" s="25"/>
      <c r="BN657" s="25"/>
      <c r="BO657" s="25"/>
      <c r="BP657" s="25"/>
      <c r="BQ657" s="25"/>
      <c r="BR657" s="25"/>
      <c r="BS657" s="25"/>
      <c r="BT657" s="25"/>
      <c r="BU657" s="25"/>
      <c r="BV657" s="25"/>
      <c r="BW657" s="25"/>
      <c r="BX657" s="25"/>
      <c r="BY657" s="25"/>
      <c r="BZ657" s="25"/>
      <c r="CA657" s="25"/>
      <c r="CB657" s="25"/>
      <c r="CC657" s="25"/>
      <c r="CD657" s="25"/>
      <c r="CE657" s="25"/>
      <c r="CF657" s="25"/>
      <c r="CG657" s="25"/>
      <c r="CH657" s="25"/>
      <c r="CI657" s="25"/>
      <c r="CJ657" s="25"/>
      <c r="CK657" s="25"/>
      <c r="CL657" s="25"/>
      <c r="CM657" s="25"/>
      <c r="CN657" s="25"/>
      <c r="CO657" s="25"/>
      <c r="CP657" s="25"/>
      <c r="CQ657" s="25"/>
      <c r="CR657" s="25"/>
      <c r="CS657" s="25"/>
      <c r="CT657" s="25"/>
      <c r="CU657" s="25"/>
      <c r="CV657" s="25"/>
      <c r="CW657" s="25"/>
      <c r="CX657" s="25"/>
      <c r="CY657" s="25"/>
      <c r="CZ657" s="25"/>
      <c r="DA657" s="25"/>
      <c r="DB657" s="25"/>
      <c r="DC657" s="25"/>
      <c r="DD657" s="25"/>
      <c r="DE657" s="25"/>
      <c r="DF657" s="25"/>
      <c r="DG657" s="25"/>
      <c r="DH657" s="25"/>
      <c r="DI657" s="25"/>
      <c r="DJ657" s="48"/>
    </row>
    <row r="658" spans="14:114" ht="14.25" customHeight="1" x14ac:dyDescent="0.2">
      <c r="N658" s="47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5"/>
      <c r="BA658" s="25"/>
      <c r="BB658" s="25"/>
      <c r="BC658" s="25"/>
      <c r="BD658" s="25"/>
      <c r="BE658" s="25"/>
      <c r="BF658" s="25"/>
      <c r="BG658" s="25"/>
      <c r="BH658" s="25"/>
      <c r="BI658" s="25"/>
      <c r="BJ658" s="25"/>
      <c r="BK658" s="25"/>
      <c r="BL658" s="25"/>
      <c r="BM658" s="25"/>
      <c r="BN658" s="25"/>
      <c r="BO658" s="25"/>
      <c r="BP658" s="25"/>
      <c r="BQ658" s="25"/>
      <c r="BR658" s="25"/>
      <c r="BS658" s="25"/>
      <c r="BT658" s="25"/>
      <c r="BU658" s="25"/>
      <c r="BV658" s="25"/>
      <c r="BW658" s="25"/>
      <c r="BX658" s="25"/>
      <c r="BY658" s="25"/>
      <c r="BZ658" s="25"/>
      <c r="CA658" s="25"/>
      <c r="CB658" s="25"/>
      <c r="CC658" s="25"/>
      <c r="CD658" s="25"/>
      <c r="CE658" s="25"/>
      <c r="CF658" s="25"/>
      <c r="CG658" s="25"/>
      <c r="CH658" s="25"/>
      <c r="CI658" s="25"/>
      <c r="CJ658" s="25"/>
      <c r="CK658" s="25"/>
      <c r="CL658" s="25"/>
      <c r="CM658" s="25"/>
      <c r="CN658" s="25"/>
      <c r="CO658" s="25"/>
      <c r="CP658" s="25"/>
      <c r="CQ658" s="25"/>
      <c r="CR658" s="25"/>
      <c r="CS658" s="25"/>
      <c r="CT658" s="25"/>
      <c r="CU658" s="25"/>
      <c r="CV658" s="25"/>
      <c r="CW658" s="25"/>
      <c r="CX658" s="25"/>
      <c r="CY658" s="25"/>
      <c r="CZ658" s="25"/>
      <c r="DA658" s="25"/>
      <c r="DB658" s="25"/>
      <c r="DC658" s="25"/>
      <c r="DD658" s="25"/>
      <c r="DE658" s="25"/>
      <c r="DF658" s="25"/>
      <c r="DG658" s="25"/>
      <c r="DH658" s="25"/>
      <c r="DI658" s="25"/>
      <c r="DJ658" s="48"/>
    </row>
    <row r="659" spans="14:114" ht="14.25" customHeight="1" x14ac:dyDescent="0.2">
      <c r="N659" s="47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5"/>
      <c r="BA659" s="25"/>
      <c r="BB659" s="25"/>
      <c r="BC659" s="25"/>
      <c r="BD659" s="25"/>
      <c r="BE659" s="25"/>
      <c r="BF659" s="25"/>
      <c r="BG659" s="25"/>
      <c r="BH659" s="25"/>
      <c r="BI659" s="25"/>
      <c r="BJ659" s="25"/>
      <c r="BK659" s="25"/>
      <c r="BL659" s="25"/>
      <c r="BM659" s="25"/>
      <c r="BN659" s="25"/>
      <c r="BO659" s="25"/>
      <c r="BP659" s="25"/>
      <c r="BQ659" s="25"/>
      <c r="BR659" s="25"/>
      <c r="BS659" s="25"/>
      <c r="BT659" s="25"/>
      <c r="BU659" s="25"/>
      <c r="BV659" s="25"/>
      <c r="BW659" s="25"/>
      <c r="BX659" s="25"/>
      <c r="BY659" s="25"/>
      <c r="BZ659" s="25"/>
      <c r="CA659" s="25"/>
      <c r="CB659" s="25"/>
      <c r="CC659" s="25"/>
      <c r="CD659" s="25"/>
      <c r="CE659" s="25"/>
      <c r="CF659" s="25"/>
      <c r="CG659" s="25"/>
      <c r="CH659" s="25"/>
      <c r="CI659" s="25"/>
      <c r="CJ659" s="25"/>
      <c r="CK659" s="25"/>
      <c r="CL659" s="25"/>
      <c r="CM659" s="25"/>
      <c r="CN659" s="25"/>
      <c r="CO659" s="25"/>
      <c r="CP659" s="25"/>
      <c r="CQ659" s="25"/>
      <c r="CR659" s="25"/>
      <c r="CS659" s="25"/>
      <c r="CT659" s="25"/>
      <c r="CU659" s="25"/>
      <c r="CV659" s="25"/>
      <c r="CW659" s="25"/>
      <c r="CX659" s="25"/>
      <c r="CY659" s="25"/>
      <c r="CZ659" s="25"/>
      <c r="DA659" s="25"/>
      <c r="DB659" s="25"/>
      <c r="DC659" s="25"/>
      <c r="DD659" s="25"/>
      <c r="DE659" s="25"/>
      <c r="DF659" s="25"/>
      <c r="DG659" s="25"/>
      <c r="DH659" s="25"/>
      <c r="DI659" s="25"/>
      <c r="DJ659" s="48"/>
    </row>
    <row r="660" spans="14:114" ht="14.25" customHeight="1" x14ac:dyDescent="0.2">
      <c r="N660" s="47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5"/>
      <c r="BA660" s="25"/>
      <c r="BB660" s="25"/>
      <c r="BC660" s="25"/>
      <c r="BD660" s="25"/>
      <c r="BE660" s="25"/>
      <c r="BF660" s="25"/>
      <c r="BG660" s="25"/>
      <c r="BH660" s="25"/>
      <c r="BI660" s="25"/>
      <c r="BJ660" s="25"/>
      <c r="BK660" s="25"/>
      <c r="BL660" s="25"/>
      <c r="BM660" s="25"/>
      <c r="BN660" s="25"/>
      <c r="BO660" s="25"/>
      <c r="BP660" s="25"/>
      <c r="BQ660" s="25"/>
      <c r="BR660" s="25"/>
      <c r="BS660" s="25"/>
      <c r="BT660" s="25"/>
      <c r="BU660" s="25"/>
      <c r="BV660" s="25"/>
      <c r="BW660" s="25"/>
      <c r="BX660" s="25"/>
      <c r="BY660" s="25"/>
      <c r="BZ660" s="25"/>
      <c r="CA660" s="25"/>
      <c r="CB660" s="25"/>
      <c r="CC660" s="25"/>
      <c r="CD660" s="25"/>
      <c r="CE660" s="25"/>
      <c r="CF660" s="25"/>
      <c r="CG660" s="25"/>
      <c r="CH660" s="25"/>
      <c r="CI660" s="25"/>
      <c r="CJ660" s="25"/>
      <c r="CK660" s="25"/>
      <c r="CL660" s="25"/>
      <c r="CM660" s="25"/>
      <c r="CN660" s="25"/>
      <c r="CO660" s="25"/>
      <c r="CP660" s="25"/>
      <c r="CQ660" s="25"/>
      <c r="CR660" s="25"/>
      <c r="CS660" s="25"/>
      <c r="CT660" s="25"/>
      <c r="CU660" s="25"/>
      <c r="CV660" s="25"/>
      <c r="CW660" s="25"/>
      <c r="CX660" s="25"/>
      <c r="CY660" s="25"/>
      <c r="CZ660" s="25"/>
      <c r="DA660" s="25"/>
      <c r="DB660" s="25"/>
      <c r="DC660" s="25"/>
      <c r="DD660" s="25"/>
      <c r="DE660" s="25"/>
      <c r="DF660" s="25"/>
      <c r="DG660" s="25"/>
      <c r="DH660" s="25"/>
      <c r="DI660" s="25"/>
      <c r="DJ660" s="48"/>
    </row>
    <row r="661" spans="14:114" ht="14.25" customHeight="1" x14ac:dyDescent="0.2">
      <c r="N661" s="47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5"/>
      <c r="BA661" s="25"/>
      <c r="BB661" s="25"/>
      <c r="BC661" s="25"/>
      <c r="BD661" s="25"/>
      <c r="BE661" s="25"/>
      <c r="BF661" s="25"/>
      <c r="BG661" s="25"/>
      <c r="BH661" s="25"/>
      <c r="BI661" s="25"/>
      <c r="BJ661" s="25"/>
      <c r="BK661" s="25"/>
      <c r="BL661" s="25"/>
      <c r="BM661" s="25"/>
      <c r="BN661" s="25"/>
      <c r="BO661" s="25"/>
      <c r="BP661" s="25"/>
      <c r="BQ661" s="25"/>
      <c r="BR661" s="25"/>
      <c r="BS661" s="25"/>
      <c r="BT661" s="25"/>
      <c r="BU661" s="25"/>
      <c r="BV661" s="25"/>
      <c r="BW661" s="25"/>
      <c r="BX661" s="25"/>
      <c r="BY661" s="25"/>
      <c r="BZ661" s="25"/>
      <c r="CA661" s="25"/>
      <c r="CB661" s="25"/>
      <c r="CC661" s="25"/>
      <c r="CD661" s="25"/>
      <c r="CE661" s="25"/>
      <c r="CF661" s="25"/>
      <c r="CG661" s="25"/>
      <c r="CH661" s="25"/>
      <c r="CI661" s="25"/>
      <c r="CJ661" s="25"/>
      <c r="CK661" s="25"/>
      <c r="CL661" s="25"/>
      <c r="CM661" s="25"/>
      <c r="CN661" s="25"/>
      <c r="CO661" s="25"/>
      <c r="CP661" s="25"/>
      <c r="CQ661" s="25"/>
      <c r="CR661" s="25"/>
      <c r="CS661" s="25"/>
      <c r="CT661" s="25"/>
      <c r="CU661" s="25"/>
      <c r="CV661" s="25"/>
      <c r="CW661" s="25"/>
      <c r="CX661" s="25"/>
      <c r="CY661" s="25"/>
      <c r="CZ661" s="25"/>
      <c r="DA661" s="25"/>
      <c r="DB661" s="25"/>
      <c r="DC661" s="25"/>
      <c r="DD661" s="25"/>
      <c r="DE661" s="25"/>
      <c r="DF661" s="25"/>
      <c r="DG661" s="25"/>
      <c r="DH661" s="25"/>
      <c r="DI661" s="25"/>
      <c r="DJ661" s="48"/>
    </row>
    <row r="662" spans="14:114" ht="14.25" customHeight="1" x14ac:dyDescent="0.2">
      <c r="N662" s="47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5"/>
      <c r="BA662" s="25"/>
      <c r="BB662" s="25"/>
      <c r="BC662" s="25"/>
      <c r="BD662" s="25"/>
      <c r="BE662" s="25"/>
      <c r="BF662" s="25"/>
      <c r="BG662" s="25"/>
      <c r="BH662" s="25"/>
      <c r="BI662" s="25"/>
      <c r="BJ662" s="25"/>
      <c r="BK662" s="25"/>
      <c r="BL662" s="25"/>
      <c r="BM662" s="25"/>
      <c r="BN662" s="25"/>
      <c r="BO662" s="25"/>
      <c r="BP662" s="25"/>
      <c r="BQ662" s="25"/>
      <c r="BR662" s="25"/>
      <c r="BS662" s="25"/>
      <c r="BT662" s="25"/>
      <c r="BU662" s="25"/>
      <c r="BV662" s="25"/>
      <c r="BW662" s="25"/>
      <c r="BX662" s="25"/>
      <c r="BY662" s="25"/>
      <c r="BZ662" s="25"/>
      <c r="CA662" s="25"/>
      <c r="CB662" s="25"/>
      <c r="CC662" s="25"/>
      <c r="CD662" s="25"/>
      <c r="CE662" s="25"/>
      <c r="CF662" s="25"/>
      <c r="CG662" s="25"/>
      <c r="CH662" s="25"/>
      <c r="CI662" s="25"/>
      <c r="CJ662" s="25"/>
      <c r="CK662" s="25"/>
      <c r="CL662" s="25"/>
      <c r="CM662" s="25"/>
      <c r="CN662" s="25"/>
      <c r="CO662" s="25"/>
      <c r="CP662" s="25"/>
      <c r="CQ662" s="25"/>
      <c r="CR662" s="25"/>
      <c r="CS662" s="25"/>
      <c r="CT662" s="25"/>
      <c r="CU662" s="25"/>
      <c r="CV662" s="25"/>
      <c r="CW662" s="25"/>
      <c r="CX662" s="25"/>
      <c r="CY662" s="25"/>
      <c r="CZ662" s="25"/>
      <c r="DA662" s="25"/>
      <c r="DB662" s="25"/>
      <c r="DC662" s="25"/>
      <c r="DD662" s="25"/>
      <c r="DE662" s="25"/>
      <c r="DF662" s="25"/>
      <c r="DG662" s="25"/>
      <c r="DH662" s="25"/>
      <c r="DI662" s="25"/>
      <c r="DJ662" s="48"/>
    </row>
    <row r="663" spans="14:114" ht="14.25" customHeight="1" x14ac:dyDescent="0.2">
      <c r="N663" s="47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5"/>
      <c r="BA663" s="25"/>
      <c r="BB663" s="25"/>
      <c r="BC663" s="25"/>
      <c r="BD663" s="25"/>
      <c r="BE663" s="25"/>
      <c r="BF663" s="25"/>
      <c r="BG663" s="25"/>
      <c r="BH663" s="25"/>
      <c r="BI663" s="25"/>
      <c r="BJ663" s="25"/>
      <c r="BK663" s="25"/>
      <c r="BL663" s="25"/>
      <c r="BM663" s="25"/>
      <c r="BN663" s="25"/>
      <c r="BO663" s="25"/>
      <c r="BP663" s="25"/>
      <c r="BQ663" s="25"/>
      <c r="BR663" s="25"/>
      <c r="BS663" s="25"/>
      <c r="BT663" s="25"/>
      <c r="BU663" s="25"/>
      <c r="BV663" s="25"/>
      <c r="BW663" s="25"/>
      <c r="BX663" s="25"/>
      <c r="BY663" s="25"/>
      <c r="BZ663" s="25"/>
      <c r="CA663" s="25"/>
      <c r="CB663" s="25"/>
      <c r="CC663" s="25"/>
      <c r="CD663" s="25"/>
      <c r="CE663" s="25"/>
      <c r="CF663" s="25"/>
      <c r="CG663" s="25"/>
      <c r="CH663" s="25"/>
      <c r="CI663" s="25"/>
      <c r="CJ663" s="25"/>
      <c r="CK663" s="25"/>
      <c r="CL663" s="25"/>
      <c r="CM663" s="25"/>
      <c r="CN663" s="25"/>
      <c r="CO663" s="25"/>
      <c r="CP663" s="25"/>
      <c r="CQ663" s="25"/>
      <c r="CR663" s="25"/>
      <c r="CS663" s="25"/>
      <c r="CT663" s="25"/>
      <c r="CU663" s="25"/>
      <c r="CV663" s="25"/>
      <c r="CW663" s="25"/>
      <c r="CX663" s="25"/>
      <c r="CY663" s="25"/>
      <c r="CZ663" s="25"/>
      <c r="DA663" s="25"/>
      <c r="DB663" s="25"/>
      <c r="DC663" s="25"/>
      <c r="DD663" s="25"/>
      <c r="DE663" s="25"/>
      <c r="DF663" s="25"/>
      <c r="DG663" s="25"/>
      <c r="DH663" s="25"/>
      <c r="DI663" s="25"/>
      <c r="DJ663" s="48"/>
    </row>
    <row r="664" spans="14:114" ht="14.25" customHeight="1" x14ac:dyDescent="0.2">
      <c r="N664" s="47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5"/>
      <c r="BA664" s="25"/>
      <c r="BB664" s="25"/>
      <c r="BC664" s="25"/>
      <c r="BD664" s="25"/>
      <c r="BE664" s="25"/>
      <c r="BF664" s="25"/>
      <c r="BG664" s="25"/>
      <c r="BH664" s="25"/>
      <c r="BI664" s="25"/>
      <c r="BJ664" s="25"/>
      <c r="BK664" s="25"/>
      <c r="BL664" s="25"/>
      <c r="BM664" s="25"/>
      <c r="BN664" s="25"/>
      <c r="BO664" s="25"/>
      <c r="BP664" s="25"/>
      <c r="BQ664" s="25"/>
      <c r="BR664" s="25"/>
      <c r="BS664" s="25"/>
      <c r="BT664" s="25"/>
      <c r="BU664" s="25"/>
      <c r="BV664" s="25"/>
      <c r="BW664" s="25"/>
      <c r="BX664" s="25"/>
      <c r="BY664" s="25"/>
      <c r="BZ664" s="25"/>
      <c r="CA664" s="25"/>
      <c r="CB664" s="25"/>
      <c r="CC664" s="25"/>
      <c r="CD664" s="25"/>
      <c r="CE664" s="25"/>
      <c r="CF664" s="25"/>
      <c r="CG664" s="25"/>
      <c r="CH664" s="25"/>
      <c r="CI664" s="25"/>
      <c r="CJ664" s="25"/>
      <c r="CK664" s="25"/>
      <c r="CL664" s="25"/>
      <c r="CM664" s="25"/>
      <c r="CN664" s="25"/>
      <c r="CO664" s="25"/>
      <c r="CP664" s="25"/>
      <c r="CQ664" s="25"/>
      <c r="CR664" s="25"/>
      <c r="CS664" s="25"/>
      <c r="CT664" s="25"/>
      <c r="CU664" s="25"/>
      <c r="CV664" s="25"/>
      <c r="CW664" s="25"/>
      <c r="CX664" s="25"/>
      <c r="CY664" s="25"/>
      <c r="CZ664" s="25"/>
      <c r="DA664" s="25"/>
      <c r="DB664" s="25"/>
      <c r="DC664" s="25"/>
      <c r="DD664" s="25"/>
      <c r="DE664" s="25"/>
      <c r="DF664" s="25"/>
      <c r="DG664" s="25"/>
      <c r="DH664" s="25"/>
      <c r="DI664" s="25"/>
      <c r="DJ664" s="48"/>
    </row>
    <row r="665" spans="14:114" ht="14.25" customHeight="1" x14ac:dyDescent="0.2">
      <c r="N665" s="47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5"/>
      <c r="BA665" s="25"/>
      <c r="BB665" s="25"/>
      <c r="BC665" s="25"/>
      <c r="BD665" s="25"/>
      <c r="BE665" s="25"/>
      <c r="BF665" s="25"/>
      <c r="BG665" s="25"/>
      <c r="BH665" s="25"/>
      <c r="BI665" s="25"/>
      <c r="BJ665" s="25"/>
      <c r="BK665" s="25"/>
      <c r="BL665" s="25"/>
      <c r="BM665" s="25"/>
      <c r="BN665" s="25"/>
      <c r="BO665" s="25"/>
      <c r="BP665" s="25"/>
      <c r="BQ665" s="25"/>
      <c r="BR665" s="25"/>
      <c r="BS665" s="25"/>
      <c r="BT665" s="25"/>
      <c r="BU665" s="25"/>
      <c r="BV665" s="25"/>
      <c r="BW665" s="25"/>
      <c r="BX665" s="25"/>
      <c r="BY665" s="25"/>
      <c r="BZ665" s="25"/>
      <c r="CA665" s="25"/>
      <c r="CB665" s="25"/>
      <c r="CC665" s="25"/>
      <c r="CD665" s="25"/>
      <c r="CE665" s="25"/>
      <c r="CF665" s="25"/>
      <c r="CG665" s="25"/>
      <c r="CH665" s="25"/>
      <c r="CI665" s="25"/>
      <c r="CJ665" s="25"/>
      <c r="CK665" s="25"/>
      <c r="CL665" s="25"/>
      <c r="CM665" s="25"/>
      <c r="CN665" s="25"/>
      <c r="CO665" s="25"/>
      <c r="CP665" s="25"/>
      <c r="CQ665" s="25"/>
      <c r="CR665" s="25"/>
      <c r="CS665" s="25"/>
      <c r="CT665" s="25"/>
      <c r="CU665" s="25"/>
      <c r="CV665" s="25"/>
      <c r="CW665" s="25"/>
      <c r="CX665" s="25"/>
      <c r="CY665" s="25"/>
      <c r="CZ665" s="25"/>
      <c r="DA665" s="25"/>
      <c r="DB665" s="25"/>
      <c r="DC665" s="25"/>
      <c r="DD665" s="25"/>
      <c r="DE665" s="25"/>
      <c r="DF665" s="25"/>
      <c r="DG665" s="25"/>
      <c r="DH665" s="25"/>
      <c r="DI665" s="25"/>
      <c r="DJ665" s="48"/>
    </row>
    <row r="666" spans="14:114" ht="14.25" customHeight="1" x14ac:dyDescent="0.2">
      <c r="N666" s="47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5"/>
      <c r="BA666" s="25"/>
      <c r="BB666" s="25"/>
      <c r="BC666" s="25"/>
      <c r="BD666" s="25"/>
      <c r="BE666" s="25"/>
      <c r="BF666" s="25"/>
      <c r="BG666" s="25"/>
      <c r="BH666" s="25"/>
      <c r="BI666" s="25"/>
      <c r="BJ666" s="25"/>
      <c r="BK666" s="25"/>
      <c r="BL666" s="25"/>
      <c r="BM666" s="25"/>
      <c r="BN666" s="25"/>
      <c r="BO666" s="25"/>
      <c r="BP666" s="25"/>
      <c r="BQ666" s="25"/>
      <c r="BR666" s="25"/>
      <c r="BS666" s="25"/>
      <c r="BT666" s="25"/>
      <c r="BU666" s="25"/>
      <c r="BV666" s="25"/>
      <c r="BW666" s="25"/>
      <c r="BX666" s="25"/>
      <c r="BY666" s="25"/>
      <c r="BZ666" s="25"/>
      <c r="CA666" s="25"/>
      <c r="CB666" s="25"/>
      <c r="CC666" s="25"/>
      <c r="CD666" s="25"/>
      <c r="CE666" s="25"/>
      <c r="CF666" s="25"/>
      <c r="CG666" s="25"/>
      <c r="CH666" s="25"/>
      <c r="CI666" s="25"/>
      <c r="CJ666" s="25"/>
      <c r="CK666" s="25"/>
      <c r="CL666" s="25"/>
      <c r="CM666" s="25"/>
      <c r="CN666" s="25"/>
      <c r="CO666" s="25"/>
      <c r="CP666" s="25"/>
      <c r="CQ666" s="25"/>
      <c r="CR666" s="25"/>
      <c r="CS666" s="25"/>
      <c r="CT666" s="25"/>
      <c r="CU666" s="25"/>
      <c r="CV666" s="25"/>
      <c r="CW666" s="25"/>
      <c r="CX666" s="25"/>
      <c r="CY666" s="25"/>
      <c r="CZ666" s="25"/>
      <c r="DA666" s="25"/>
      <c r="DB666" s="25"/>
      <c r="DC666" s="25"/>
      <c r="DD666" s="25"/>
      <c r="DE666" s="25"/>
      <c r="DF666" s="25"/>
      <c r="DG666" s="25"/>
      <c r="DH666" s="25"/>
      <c r="DI666" s="25"/>
      <c r="DJ666" s="48"/>
    </row>
    <row r="667" spans="14:114" ht="14.25" customHeight="1" x14ac:dyDescent="0.2">
      <c r="N667" s="47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5"/>
      <c r="BA667" s="25"/>
      <c r="BB667" s="25"/>
      <c r="BC667" s="25"/>
      <c r="BD667" s="25"/>
      <c r="BE667" s="25"/>
      <c r="BF667" s="25"/>
      <c r="BG667" s="25"/>
      <c r="BH667" s="25"/>
      <c r="BI667" s="25"/>
      <c r="BJ667" s="25"/>
      <c r="BK667" s="25"/>
      <c r="BL667" s="25"/>
      <c r="BM667" s="25"/>
      <c r="BN667" s="25"/>
      <c r="BO667" s="25"/>
      <c r="BP667" s="25"/>
      <c r="BQ667" s="25"/>
      <c r="BR667" s="25"/>
      <c r="BS667" s="25"/>
      <c r="BT667" s="25"/>
      <c r="BU667" s="25"/>
      <c r="BV667" s="25"/>
      <c r="BW667" s="25"/>
      <c r="BX667" s="25"/>
      <c r="BY667" s="25"/>
      <c r="BZ667" s="25"/>
      <c r="CA667" s="25"/>
      <c r="CB667" s="25"/>
      <c r="CC667" s="25"/>
      <c r="CD667" s="25"/>
      <c r="CE667" s="25"/>
      <c r="CF667" s="25"/>
      <c r="CG667" s="25"/>
      <c r="CH667" s="25"/>
      <c r="CI667" s="25"/>
      <c r="CJ667" s="25"/>
      <c r="CK667" s="25"/>
      <c r="CL667" s="25"/>
      <c r="CM667" s="25"/>
      <c r="CN667" s="25"/>
      <c r="CO667" s="25"/>
      <c r="CP667" s="25"/>
      <c r="CQ667" s="25"/>
      <c r="CR667" s="25"/>
      <c r="CS667" s="25"/>
      <c r="CT667" s="25"/>
      <c r="CU667" s="25"/>
      <c r="CV667" s="25"/>
      <c r="CW667" s="25"/>
      <c r="CX667" s="25"/>
      <c r="CY667" s="25"/>
      <c r="CZ667" s="25"/>
      <c r="DA667" s="25"/>
      <c r="DB667" s="25"/>
      <c r="DC667" s="25"/>
      <c r="DD667" s="25"/>
      <c r="DE667" s="25"/>
      <c r="DF667" s="25"/>
      <c r="DG667" s="25"/>
      <c r="DH667" s="25"/>
      <c r="DI667" s="25"/>
      <c r="DJ667" s="48"/>
    </row>
    <row r="668" spans="14:114" ht="14.25" customHeight="1" x14ac:dyDescent="0.2">
      <c r="N668" s="47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5"/>
      <c r="BA668" s="25"/>
      <c r="BB668" s="25"/>
      <c r="BC668" s="25"/>
      <c r="BD668" s="25"/>
      <c r="BE668" s="25"/>
      <c r="BF668" s="25"/>
      <c r="BG668" s="25"/>
      <c r="BH668" s="25"/>
      <c r="BI668" s="25"/>
      <c r="BJ668" s="25"/>
      <c r="BK668" s="25"/>
      <c r="BL668" s="25"/>
      <c r="BM668" s="25"/>
      <c r="BN668" s="25"/>
      <c r="BO668" s="25"/>
      <c r="BP668" s="25"/>
      <c r="BQ668" s="25"/>
      <c r="BR668" s="25"/>
      <c r="BS668" s="25"/>
      <c r="BT668" s="25"/>
      <c r="BU668" s="25"/>
      <c r="BV668" s="25"/>
      <c r="BW668" s="25"/>
      <c r="BX668" s="25"/>
      <c r="BY668" s="25"/>
      <c r="BZ668" s="25"/>
      <c r="CA668" s="25"/>
      <c r="CB668" s="25"/>
      <c r="CC668" s="25"/>
      <c r="CD668" s="25"/>
      <c r="CE668" s="25"/>
      <c r="CF668" s="25"/>
      <c r="CG668" s="25"/>
      <c r="CH668" s="25"/>
      <c r="CI668" s="25"/>
      <c r="CJ668" s="25"/>
      <c r="CK668" s="25"/>
      <c r="CL668" s="25"/>
      <c r="CM668" s="25"/>
      <c r="CN668" s="25"/>
      <c r="CO668" s="25"/>
      <c r="CP668" s="25"/>
      <c r="CQ668" s="25"/>
      <c r="CR668" s="25"/>
      <c r="CS668" s="25"/>
      <c r="CT668" s="25"/>
      <c r="CU668" s="25"/>
      <c r="CV668" s="25"/>
      <c r="CW668" s="25"/>
      <c r="CX668" s="25"/>
      <c r="CY668" s="25"/>
      <c r="CZ668" s="25"/>
      <c r="DA668" s="25"/>
      <c r="DB668" s="25"/>
      <c r="DC668" s="25"/>
      <c r="DD668" s="25"/>
      <c r="DE668" s="25"/>
      <c r="DF668" s="25"/>
      <c r="DG668" s="25"/>
      <c r="DH668" s="25"/>
      <c r="DI668" s="25"/>
      <c r="DJ668" s="48"/>
    </row>
    <row r="669" spans="14:114" ht="14.25" customHeight="1" x14ac:dyDescent="0.2">
      <c r="N669" s="47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5"/>
      <c r="BA669" s="25"/>
      <c r="BB669" s="25"/>
      <c r="BC669" s="25"/>
      <c r="BD669" s="25"/>
      <c r="BE669" s="25"/>
      <c r="BF669" s="25"/>
      <c r="BG669" s="25"/>
      <c r="BH669" s="25"/>
      <c r="BI669" s="25"/>
      <c r="BJ669" s="25"/>
      <c r="BK669" s="25"/>
      <c r="BL669" s="25"/>
      <c r="BM669" s="25"/>
      <c r="BN669" s="25"/>
      <c r="BO669" s="25"/>
      <c r="BP669" s="25"/>
      <c r="BQ669" s="25"/>
      <c r="BR669" s="25"/>
      <c r="BS669" s="25"/>
      <c r="BT669" s="25"/>
      <c r="BU669" s="25"/>
      <c r="BV669" s="25"/>
      <c r="BW669" s="25"/>
      <c r="BX669" s="25"/>
      <c r="BY669" s="25"/>
      <c r="BZ669" s="25"/>
      <c r="CA669" s="25"/>
      <c r="CB669" s="25"/>
      <c r="CC669" s="25"/>
      <c r="CD669" s="25"/>
      <c r="CE669" s="25"/>
      <c r="CF669" s="25"/>
      <c r="CG669" s="25"/>
      <c r="CH669" s="25"/>
      <c r="CI669" s="25"/>
      <c r="CJ669" s="25"/>
      <c r="CK669" s="25"/>
      <c r="CL669" s="25"/>
      <c r="CM669" s="25"/>
      <c r="CN669" s="25"/>
      <c r="CO669" s="25"/>
      <c r="CP669" s="25"/>
      <c r="CQ669" s="25"/>
      <c r="CR669" s="25"/>
      <c r="CS669" s="25"/>
      <c r="CT669" s="25"/>
      <c r="CU669" s="25"/>
      <c r="CV669" s="25"/>
      <c r="CW669" s="25"/>
      <c r="CX669" s="25"/>
      <c r="CY669" s="25"/>
      <c r="CZ669" s="25"/>
      <c r="DA669" s="25"/>
      <c r="DB669" s="25"/>
      <c r="DC669" s="25"/>
      <c r="DD669" s="25"/>
      <c r="DE669" s="25"/>
      <c r="DF669" s="25"/>
      <c r="DG669" s="25"/>
      <c r="DH669" s="25"/>
      <c r="DI669" s="25"/>
      <c r="DJ669" s="48"/>
    </row>
    <row r="670" spans="14:114" ht="14.25" customHeight="1" x14ac:dyDescent="0.2">
      <c r="N670" s="47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5"/>
      <c r="BA670" s="25"/>
      <c r="BB670" s="25"/>
      <c r="BC670" s="25"/>
      <c r="BD670" s="25"/>
      <c r="BE670" s="25"/>
      <c r="BF670" s="25"/>
      <c r="BG670" s="25"/>
      <c r="BH670" s="25"/>
      <c r="BI670" s="25"/>
      <c r="BJ670" s="25"/>
      <c r="BK670" s="25"/>
      <c r="BL670" s="25"/>
      <c r="BM670" s="25"/>
      <c r="BN670" s="25"/>
      <c r="BO670" s="25"/>
      <c r="BP670" s="25"/>
      <c r="BQ670" s="25"/>
      <c r="BR670" s="25"/>
      <c r="BS670" s="25"/>
      <c r="BT670" s="25"/>
      <c r="BU670" s="25"/>
      <c r="BV670" s="25"/>
      <c r="BW670" s="25"/>
      <c r="BX670" s="25"/>
      <c r="BY670" s="25"/>
      <c r="BZ670" s="25"/>
      <c r="CA670" s="25"/>
      <c r="CB670" s="25"/>
      <c r="CC670" s="25"/>
      <c r="CD670" s="25"/>
      <c r="CE670" s="25"/>
      <c r="CF670" s="25"/>
      <c r="CG670" s="25"/>
      <c r="CH670" s="25"/>
      <c r="CI670" s="25"/>
      <c r="CJ670" s="25"/>
      <c r="CK670" s="25"/>
      <c r="CL670" s="25"/>
      <c r="CM670" s="25"/>
      <c r="CN670" s="25"/>
      <c r="CO670" s="25"/>
      <c r="CP670" s="25"/>
      <c r="CQ670" s="25"/>
      <c r="CR670" s="25"/>
      <c r="CS670" s="25"/>
      <c r="CT670" s="25"/>
      <c r="CU670" s="25"/>
      <c r="CV670" s="25"/>
      <c r="CW670" s="25"/>
      <c r="CX670" s="25"/>
      <c r="CY670" s="25"/>
      <c r="CZ670" s="25"/>
      <c r="DA670" s="25"/>
      <c r="DB670" s="25"/>
      <c r="DC670" s="25"/>
      <c r="DD670" s="25"/>
      <c r="DE670" s="25"/>
      <c r="DF670" s="25"/>
      <c r="DG670" s="25"/>
      <c r="DH670" s="25"/>
      <c r="DI670" s="25"/>
      <c r="DJ670" s="48"/>
    </row>
    <row r="671" spans="14:114" ht="14.25" customHeight="1" x14ac:dyDescent="0.2">
      <c r="N671" s="47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5"/>
      <c r="BA671" s="25"/>
      <c r="BB671" s="25"/>
      <c r="BC671" s="25"/>
      <c r="BD671" s="25"/>
      <c r="BE671" s="25"/>
      <c r="BF671" s="25"/>
      <c r="BG671" s="25"/>
      <c r="BH671" s="25"/>
      <c r="BI671" s="25"/>
      <c r="BJ671" s="25"/>
      <c r="BK671" s="25"/>
      <c r="BL671" s="25"/>
      <c r="BM671" s="25"/>
      <c r="BN671" s="25"/>
      <c r="BO671" s="25"/>
      <c r="BP671" s="25"/>
      <c r="BQ671" s="25"/>
      <c r="BR671" s="25"/>
      <c r="BS671" s="25"/>
      <c r="BT671" s="25"/>
      <c r="BU671" s="25"/>
      <c r="BV671" s="25"/>
      <c r="BW671" s="25"/>
      <c r="BX671" s="25"/>
      <c r="BY671" s="25"/>
      <c r="BZ671" s="25"/>
      <c r="CA671" s="25"/>
      <c r="CB671" s="25"/>
      <c r="CC671" s="25"/>
      <c r="CD671" s="25"/>
      <c r="CE671" s="25"/>
      <c r="CF671" s="25"/>
      <c r="CG671" s="25"/>
      <c r="CH671" s="25"/>
      <c r="CI671" s="25"/>
      <c r="CJ671" s="25"/>
      <c r="CK671" s="25"/>
      <c r="CL671" s="25"/>
      <c r="CM671" s="25"/>
      <c r="CN671" s="25"/>
      <c r="CO671" s="25"/>
      <c r="CP671" s="25"/>
      <c r="CQ671" s="25"/>
      <c r="CR671" s="25"/>
      <c r="CS671" s="25"/>
      <c r="CT671" s="25"/>
      <c r="CU671" s="25"/>
      <c r="CV671" s="25"/>
      <c r="CW671" s="25"/>
      <c r="CX671" s="25"/>
      <c r="CY671" s="25"/>
      <c r="CZ671" s="25"/>
      <c r="DA671" s="25"/>
      <c r="DB671" s="25"/>
      <c r="DC671" s="25"/>
      <c r="DD671" s="25"/>
      <c r="DE671" s="25"/>
      <c r="DF671" s="25"/>
      <c r="DG671" s="25"/>
      <c r="DH671" s="25"/>
      <c r="DI671" s="25"/>
      <c r="DJ671" s="48"/>
    </row>
    <row r="672" spans="14:114" ht="14.25" customHeight="1" x14ac:dyDescent="0.2">
      <c r="N672" s="47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5"/>
      <c r="BA672" s="25"/>
      <c r="BB672" s="25"/>
      <c r="BC672" s="25"/>
      <c r="BD672" s="25"/>
      <c r="BE672" s="25"/>
      <c r="BF672" s="25"/>
      <c r="BG672" s="25"/>
      <c r="BH672" s="25"/>
      <c r="BI672" s="25"/>
      <c r="BJ672" s="25"/>
      <c r="BK672" s="25"/>
      <c r="BL672" s="25"/>
      <c r="BM672" s="25"/>
      <c r="BN672" s="25"/>
      <c r="BO672" s="25"/>
      <c r="BP672" s="25"/>
      <c r="BQ672" s="25"/>
      <c r="BR672" s="25"/>
      <c r="BS672" s="25"/>
      <c r="BT672" s="25"/>
      <c r="BU672" s="25"/>
      <c r="BV672" s="25"/>
      <c r="BW672" s="25"/>
      <c r="BX672" s="25"/>
      <c r="BY672" s="25"/>
      <c r="BZ672" s="25"/>
      <c r="CA672" s="25"/>
      <c r="CB672" s="25"/>
      <c r="CC672" s="25"/>
      <c r="CD672" s="25"/>
      <c r="CE672" s="25"/>
      <c r="CF672" s="25"/>
      <c r="CG672" s="25"/>
      <c r="CH672" s="25"/>
      <c r="CI672" s="25"/>
      <c r="CJ672" s="25"/>
      <c r="CK672" s="25"/>
      <c r="CL672" s="25"/>
      <c r="CM672" s="25"/>
      <c r="CN672" s="25"/>
      <c r="CO672" s="25"/>
      <c r="CP672" s="25"/>
      <c r="CQ672" s="25"/>
      <c r="CR672" s="25"/>
      <c r="CS672" s="25"/>
      <c r="CT672" s="25"/>
      <c r="CU672" s="25"/>
      <c r="CV672" s="25"/>
      <c r="CW672" s="25"/>
      <c r="CX672" s="25"/>
      <c r="CY672" s="25"/>
      <c r="CZ672" s="25"/>
      <c r="DA672" s="25"/>
      <c r="DB672" s="25"/>
      <c r="DC672" s="25"/>
      <c r="DD672" s="25"/>
      <c r="DE672" s="25"/>
      <c r="DF672" s="25"/>
      <c r="DG672" s="25"/>
      <c r="DH672" s="25"/>
      <c r="DI672" s="25"/>
      <c r="DJ672" s="48"/>
    </row>
    <row r="673" spans="14:114" ht="14.25" customHeight="1" x14ac:dyDescent="0.2">
      <c r="N673" s="47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5"/>
      <c r="BA673" s="25"/>
      <c r="BB673" s="25"/>
      <c r="BC673" s="25"/>
      <c r="BD673" s="25"/>
      <c r="BE673" s="25"/>
      <c r="BF673" s="25"/>
      <c r="BG673" s="25"/>
      <c r="BH673" s="25"/>
      <c r="BI673" s="25"/>
      <c r="BJ673" s="25"/>
      <c r="BK673" s="25"/>
      <c r="BL673" s="25"/>
      <c r="BM673" s="25"/>
      <c r="BN673" s="25"/>
      <c r="BO673" s="25"/>
      <c r="BP673" s="25"/>
      <c r="BQ673" s="25"/>
      <c r="BR673" s="25"/>
      <c r="BS673" s="25"/>
      <c r="BT673" s="25"/>
      <c r="BU673" s="25"/>
      <c r="BV673" s="25"/>
      <c r="BW673" s="25"/>
      <c r="BX673" s="25"/>
      <c r="BY673" s="25"/>
      <c r="BZ673" s="25"/>
      <c r="CA673" s="25"/>
      <c r="CB673" s="25"/>
      <c r="CC673" s="25"/>
      <c r="CD673" s="25"/>
      <c r="CE673" s="25"/>
      <c r="CF673" s="25"/>
      <c r="CG673" s="25"/>
      <c r="CH673" s="25"/>
      <c r="CI673" s="25"/>
      <c r="CJ673" s="25"/>
      <c r="CK673" s="25"/>
      <c r="CL673" s="25"/>
      <c r="CM673" s="25"/>
      <c r="CN673" s="25"/>
      <c r="CO673" s="25"/>
      <c r="CP673" s="25"/>
      <c r="CQ673" s="25"/>
      <c r="CR673" s="25"/>
      <c r="CS673" s="25"/>
      <c r="CT673" s="25"/>
      <c r="CU673" s="25"/>
      <c r="CV673" s="25"/>
      <c r="CW673" s="25"/>
      <c r="CX673" s="25"/>
      <c r="CY673" s="25"/>
      <c r="CZ673" s="25"/>
      <c r="DA673" s="25"/>
      <c r="DB673" s="25"/>
      <c r="DC673" s="25"/>
      <c r="DD673" s="25"/>
      <c r="DE673" s="25"/>
      <c r="DF673" s="25"/>
      <c r="DG673" s="25"/>
      <c r="DH673" s="25"/>
      <c r="DI673" s="25"/>
      <c r="DJ673" s="48"/>
    </row>
    <row r="674" spans="14:114" ht="14.25" customHeight="1" x14ac:dyDescent="0.2">
      <c r="N674" s="47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5"/>
      <c r="BA674" s="25"/>
      <c r="BB674" s="25"/>
      <c r="BC674" s="25"/>
      <c r="BD674" s="25"/>
      <c r="BE674" s="25"/>
      <c r="BF674" s="25"/>
      <c r="BG674" s="25"/>
      <c r="BH674" s="25"/>
      <c r="BI674" s="25"/>
      <c r="BJ674" s="25"/>
      <c r="BK674" s="25"/>
      <c r="BL674" s="25"/>
      <c r="BM674" s="25"/>
      <c r="BN674" s="25"/>
      <c r="BO674" s="25"/>
      <c r="BP674" s="25"/>
      <c r="BQ674" s="25"/>
      <c r="BR674" s="25"/>
      <c r="BS674" s="25"/>
      <c r="BT674" s="25"/>
      <c r="BU674" s="25"/>
      <c r="BV674" s="25"/>
      <c r="BW674" s="25"/>
      <c r="BX674" s="25"/>
      <c r="BY674" s="25"/>
      <c r="BZ674" s="25"/>
      <c r="CA674" s="25"/>
      <c r="CB674" s="25"/>
      <c r="CC674" s="25"/>
      <c r="CD674" s="25"/>
      <c r="CE674" s="25"/>
      <c r="CF674" s="25"/>
      <c r="CG674" s="25"/>
      <c r="CH674" s="25"/>
      <c r="CI674" s="25"/>
      <c r="CJ674" s="25"/>
      <c r="CK674" s="25"/>
      <c r="CL674" s="25"/>
      <c r="CM674" s="25"/>
      <c r="CN674" s="25"/>
      <c r="CO674" s="25"/>
      <c r="CP674" s="25"/>
      <c r="CQ674" s="25"/>
      <c r="CR674" s="25"/>
      <c r="CS674" s="25"/>
      <c r="CT674" s="25"/>
      <c r="CU674" s="25"/>
      <c r="CV674" s="25"/>
      <c r="CW674" s="25"/>
      <c r="CX674" s="25"/>
      <c r="CY674" s="25"/>
      <c r="CZ674" s="25"/>
      <c r="DA674" s="25"/>
      <c r="DB674" s="25"/>
      <c r="DC674" s="25"/>
      <c r="DD674" s="25"/>
      <c r="DE674" s="25"/>
      <c r="DF674" s="25"/>
      <c r="DG674" s="25"/>
      <c r="DH674" s="25"/>
      <c r="DI674" s="25"/>
      <c r="DJ674" s="48"/>
    </row>
    <row r="675" spans="14:114" ht="14.25" customHeight="1" x14ac:dyDescent="0.2">
      <c r="N675" s="47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5"/>
      <c r="BA675" s="25"/>
      <c r="BB675" s="25"/>
      <c r="BC675" s="25"/>
      <c r="BD675" s="25"/>
      <c r="BE675" s="25"/>
      <c r="BF675" s="25"/>
      <c r="BG675" s="25"/>
      <c r="BH675" s="25"/>
      <c r="BI675" s="25"/>
      <c r="BJ675" s="25"/>
      <c r="BK675" s="25"/>
      <c r="BL675" s="25"/>
      <c r="BM675" s="25"/>
      <c r="BN675" s="25"/>
      <c r="BO675" s="25"/>
      <c r="BP675" s="25"/>
      <c r="BQ675" s="25"/>
      <c r="BR675" s="25"/>
      <c r="BS675" s="25"/>
      <c r="BT675" s="25"/>
      <c r="BU675" s="25"/>
      <c r="BV675" s="25"/>
      <c r="BW675" s="25"/>
      <c r="BX675" s="25"/>
      <c r="BY675" s="25"/>
      <c r="BZ675" s="25"/>
      <c r="CA675" s="25"/>
      <c r="CB675" s="25"/>
      <c r="CC675" s="25"/>
      <c r="CD675" s="25"/>
      <c r="CE675" s="25"/>
      <c r="CF675" s="25"/>
      <c r="CG675" s="25"/>
      <c r="CH675" s="25"/>
      <c r="CI675" s="25"/>
      <c r="CJ675" s="25"/>
      <c r="CK675" s="25"/>
      <c r="CL675" s="25"/>
      <c r="CM675" s="25"/>
      <c r="CN675" s="25"/>
      <c r="CO675" s="25"/>
      <c r="CP675" s="25"/>
      <c r="CQ675" s="25"/>
      <c r="CR675" s="25"/>
      <c r="CS675" s="25"/>
      <c r="CT675" s="25"/>
      <c r="CU675" s="25"/>
      <c r="CV675" s="25"/>
      <c r="CW675" s="25"/>
      <c r="CX675" s="25"/>
      <c r="CY675" s="25"/>
      <c r="CZ675" s="25"/>
      <c r="DA675" s="25"/>
      <c r="DB675" s="25"/>
      <c r="DC675" s="25"/>
      <c r="DD675" s="25"/>
      <c r="DE675" s="25"/>
      <c r="DF675" s="25"/>
      <c r="DG675" s="25"/>
      <c r="DH675" s="25"/>
      <c r="DI675" s="25"/>
      <c r="DJ675" s="48"/>
    </row>
    <row r="676" spans="14:114" ht="14.25" customHeight="1" x14ac:dyDescent="0.2">
      <c r="N676" s="47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5"/>
      <c r="BA676" s="25"/>
      <c r="BB676" s="25"/>
      <c r="BC676" s="25"/>
      <c r="BD676" s="25"/>
      <c r="BE676" s="25"/>
      <c r="BF676" s="25"/>
      <c r="BG676" s="25"/>
      <c r="BH676" s="25"/>
      <c r="BI676" s="25"/>
      <c r="BJ676" s="25"/>
      <c r="BK676" s="25"/>
      <c r="BL676" s="25"/>
      <c r="BM676" s="25"/>
      <c r="BN676" s="25"/>
      <c r="BO676" s="25"/>
      <c r="BP676" s="25"/>
      <c r="BQ676" s="25"/>
      <c r="BR676" s="25"/>
      <c r="BS676" s="25"/>
      <c r="BT676" s="25"/>
      <c r="BU676" s="25"/>
      <c r="BV676" s="25"/>
      <c r="BW676" s="25"/>
      <c r="BX676" s="25"/>
      <c r="BY676" s="25"/>
      <c r="BZ676" s="25"/>
      <c r="CA676" s="25"/>
      <c r="CB676" s="25"/>
      <c r="CC676" s="25"/>
      <c r="CD676" s="25"/>
      <c r="CE676" s="25"/>
      <c r="CF676" s="25"/>
      <c r="CG676" s="25"/>
      <c r="CH676" s="25"/>
      <c r="CI676" s="25"/>
      <c r="CJ676" s="25"/>
      <c r="CK676" s="25"/>
      <c r="CL676" s="25"/>
      <c r="CM676" s="25"/>
      <c r="CN676" s="25"/>
      <c r="CO676" s="25"/>
      <c r="CP676" s="25"/>
      <c r="CQ676" s="25"/>
      <c r="CR676" s="25"/>
      <c r="CS676" s="25"/>
      <c r="CT676" s="25"/>
      <c r="CU676" s="25"/>
      <c r="CV676" s="25"/>
      <c r="CW676" s="25"/>
      <c r="CX676" s="25"/>
      <c r="CY676" s="25"/>
      <c r="CZ676" s="25"/>
      <c r="DA676" s="25"/>
      <c r="DB676" s="25"/>
      <c r="DC676" s="25"/>
      <c r="DD676" s="25"/>
      <c r="DE676" s="25"/>
      <c r="DF676" s="25"/>
      <c r="DG676" s="25"/>
      <c r="DH676" s="25"/>
      <c r="DI676" s="25"/>
      <c r="DJ676" s="48"/>
    </row>
    <row r="677" spans="14:114" ht="14.25" customHeight="1" x14ac:dyDescent="0.2">
      <c r="N677" s="47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5"/>
      <c r="BA677" s="25"/>
      <c r="BB677" s="25"/>
      <c r="BC677" s="25"/>
      <c r="BD677" s="25"/>
      <c r="BE677" s="25"/>
      <c r="BF677" s="25"/>
      <c r="BG677" s="25"/>
      <c r="BH677" s="25"/>
      <c r="BI677" s="25"/>
      <c r="BJ677" s="25"/>
      <c r="BK677" s="25"/>
      <c r="BL677" s="25"/>
      <c r="BM677" s="25"/>
      <c r="BN677" s="25"/>
      <c r="BO677" s="25"/>
      <c r="BP677" s="25"/>
      <c r="BQ677" s="25"/>
      <c r="BR677" s="25"/>
      <c r="BS677" s="25"/>
      <c r="BT677" s="25"/>
      <c r="BU677" s="25"/>
      <c r="BV677" s="25"/>
      <c r="BW677" s="25"/>
      <c r="BX677" s="25"/>
      <c r="BY677" s="25"/>
      <c r="BZ677" s="25"/>
      <c r="CA677" s="25"/>
      <c r="CB677" s="25"/>
      <c r="CC677" s="25"/>
      <c r="CD677" s="25"/>
      <c r="CE677" s="25"/>
      <c r="CF677" s="25"/>
      <c r="CG677" s="25"/>
      <c r="CH677" s="25"/>
      <c r="CI677" s="25"/>
      <c r="CJ677" s="25"/>
      <c r="CK677" s="25"/>
      <c r="CL677" s="25"/>
      <c r="CM677" s="25"/>
      <c r="CN677" s="25"/>
      <c r="CO677" s="25"/>
      <c r="CP677" s="25"/>
      <c r="CQ677" s="25"/>
      <c r="CR677" s="25"/>
      <c r="CS677" s="25"/>
      <c r="CT677" s="25"/>
      <c r="CU677" s="25"/>
      <c r="CV677" s="25"/>
      <c r="CW677" s="25"/>
      <c r="CX677" s="25"/>
      <c r="CY677" s="25"/>
      <c r="CZ677" s="25"/>
      <c r="DA677" s="25"/>
      <c r="DB677" s="25"/>
      <c r="DC677" s="25"/>
      <c r="DD677" s="25"/>
      <c r="DE677" s="25"/>
      <c r="DF677" s="25"/>
      <c r="DG677" s="25"/>
      <c r="DH677" s="25"/>
      <c r="DI677" s="25"/>
      <c r="DJ677" s="48"/>
    </row>
    <row r="678" spans="14:114" ht="14.25" customHeight="1" x14ac:dyDescent="0.2">
      <c r="N678" s="47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5"/>
      <c r="BA678" s="25"/>
      <c r="BB678" s="25"/>
      <c r="BC678" s="25"/>
      <c r="BD678" s="25"/>
      <c r="BE678" s="25"/>
      <c r="BF678" s="25"/>
      <c r="BG678" s="25"/>
      <c r="BH678" s="25"/>
      <c r="BI678" s="25"/>
      <c r="BJ678" s="25"/>
      <c r="BK678" s="25"/>
      <c r="BL678" s="25"/>
      <c r="BM678" s="25"/>
      <c r="BN678" s="25"/>
      <c r="BO678" s="25"/>
      <c r="BP678" s="25"/>
      <c r="BQ678" s="25"/>
      <c r="BR678" s="25"/>
      <c r="BS678" s="25"/>
      <c r="BT678" s="25"/>
      <c r="BU678" s="25"/>
      <c r="BV678" s="25"/>
      <c r="BW678" s="25"/>
      <c r="BX678" s="25"/>
      <c r="BY678" s="25"/>
      <c r="BZ678" s="25"/>
      <c r="CA678" s="25"/>
      <c r="CB678" s="25"/>
      <c r="CC678" s="25"/>
      <c r="CD678" s="25"/>
      <c r="CE678" s="25"/>
      <c r="CF678" s="25"/>
      <c r="CG678" s="25"/>
      <c r="CH678" s="25"/>
      <c r="CI678" s="25"/>
      <c r="CJ678" s="25"/>
      <c r="CK678" s="25"/>
      <c r="CL678" s="25"/>
      <c r="CM678" s="25"/>
      <c r="CN678" s="25"/>
      <c r="CO678" s="25"/>
      <c r="CP678" s="25"/>
      <c r="CQ678" s="25"/>
      <c r="CR678" s="25"/>
      <c r="CS678" s="25"/>
      <c r="CT678" s="25"/>
      <c r="CU678" s="25"/>
      <c r="CV678" s="25"/>
      <c r="CW678" s="25"/>
      <c r="CX678" s="25"/>
      <c r="CY678" s="25"/>
      <c r="CZ678" s="25"/>
      <c r="DA678" s="25"/>
      <c r="DB678" s="25"/>
      <c r="DC678" s="25"/>
      <c r="DD678" s="25"/>
      <c r="DE678" s="25"/>
      <c r="DF678" s="25"/>
      <c r="DG678" s="25"/>
      <c r="DH678" s="25"/>
      <c r="DI678" s="25"/>
      <c r="DJ678" s="48"/>
    </row>
    <row r="679" spans="14:114" ht="14.25" customHeight="1" x14ac:dyDescent="0.2">
      <c r="N679" s="47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5"/>
      <c r="BA679" s="25"/>
      <c r="BB679" s="25"/>
      <c r="BC679" s="25"/>
      <c r="BD679" s="25"/>
      <c r="BE679" s="25"/>
      <c r="BF679" s="25"/>
      <c r="BG679" s="25"/>
      <c r="BH679" s="25"/>
      <c r="BI679" s="25"/>
      <c r="BJ679" s="25"/>
      <c r="BK679" s="25"/>
      <c r="BL679" s="25"/>
      <c r="BM679" s="25"/>
      <c r="BN679" s="25"/>
      <c r="BO679" s="25"/>
      <c r="BP679" s="25"/>
      <c r="BQ679" s="25"/>
      <c r="BR679" s="25"/>
      <c r="BS679" s="25"/>
      <c r="BT679" s="25"/>
      <c r="BU679" s="25"/>
      <c r="BV679" s="25"/>
      <c r="BW679" s="25"/>
      <c r="BX679" s="25"/>
      <c r="BY679" s="25"/>
      <c r="BZ679" s="25"/>
      <c r="CA679" s="25"/>
      <c r="CB679" s="25"/>
      <c r="CC679" s="25"/>
      <c r="CD679" s="25"/>
      <c r="CE679" s="25"/>
      <c r="CF679" s="25"/>
      <c r="CG679" s="25"/>
      <c r="CH679" s="25"/>
      <c r="CI679" s="25"/>
      <c r="CJ679" s="25"/>
      <c r="CK679" s="25"/>
      <c r="CL679" s="25"/>
      <c r="CM679" s="25"/>
      <c r="CN679" s="25"/>
      <c r="CO679" s="25"/>
      <c r="CP679" s="25"/>
      <c r="CQ679" s="25"/>
      <c r="CR679" s="25"/>
      <c r="CS679" s="25"/>
      <c r="CT679" s="25"/>
      <c r="CU679" s="25"/>
      <c r="CV679" s="25"/>
      <c r="CW679" s="25"/>
      <c r="CX679" s="25"/>
      <c r="CY679" s="25"/>
      <c r="CZ679" s="25"/>
      <c r="DA679" s="25"/>
      <c r="DB679" s="25"/>
      <c r="DC679" s="25"/>
      <c r="DD679" s="25"/>
      <c r="DE679" s="25"/>
      <c r="DF679" s="25"/>
      <c r="DG679" s="25"/>
      <c r="DH679" s="25"/>
      <c r="DI679" s="25"/>
      <c r="DJ679" s="48"/>
    </row>
    <row r="680" spans="14:114" ht="14.25" customHeight="1" x14ac:dyDescent="0.2">
      <c r="N680" s="47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5"/>
      <c r="BA680" s="25"/>
      <c r="BB680" s="25"/>
      <c r="BC680" s="25"/>
      <c r="BD680" s="25"/>
      <c r="BE680" s="25"/>
      <c r="BF680" s="25"/>
      <c r="BG680" s="25"/>
      <c r="BH680" s="25"/>
      <c r="BI680" s="25"/>
      <c r="BJ680" s="25"/>
      <c r="BK680" s="25"/>
      <c r="BL680" s="25"/>
      <c r="BM680" s="25"/>
      <c r="BN680" s="25"/>
      <c r="BO680" s="25"/>
      <c r="BP680" s="25"/>
      <c r="BQ680" s="25"/>
      <c r="BR680" s="25"/>
      <c r="BS680" s="25"/>
      <c r="BT680" s="25"/>
      <c r="BU680" s="25"/>
      <c r="BV680" s="25"/>
      <c r="BW680" s="25"/>
      <c r="BX680" s="25"/>
      <c r="BY680" s="25"/>
      <c r="BZ680" s="25"/>
      <c r="CA680" s="25"/>
      <c r="CB680" s="25"/>
      <c r="CC680" s="25"/>
      <c r="CD680" s="25"/>
      <c r="CE680" s="25"/>
      <c r="CF680" s="25"/>
      <c r="CG680" s="25"/>
      <c r="CH680" s="25"/>
      <c r="CI680" s="25"/>
      <c r="CJ680" s="25"/>
      <c r="CK680" s="25"/>
      <c r="CL680" s="25"/>
      <c r="CM680" s="25"/>
      <c r="CN680" s="25"/>
      <c r="CO680" s="25"/>
      <c r="CP680" s="25"/>
      <c r="CQ680" s="25"/>
      <c r="CR680" s="25"/>
      <c r="CS680" s="25"/>
      <c r="CT680" s="25"/>
      <c r="CU680" s="25"/>
      <c r="CV680" s="25"/>
      <c r="CW680" s="25"/>
      <c r="CX680" s="25"/>
      <c r="CY680" s="25"/>
      <c r="CZ680" s="25"/>
      <c r="DA680" s="25"/>
      <c r="DB680" s="25"/>
      <c r="DC680" s="25"/>
      <c r="DD680" s="25"/>
      <c r="DE680" s="25"/>
      <c r="DF680" s="25"/>
      <c r="DG680" s="25"/>
      <c r="DH680" s="25"/>
      <c r="DI680" s="25"/>
      <c r="DJ680" s="48"/>
    </row>
    <row r="681" spans="14:114" ht="14.25" customHeight="1" x14ac:dyDescent="0.2">
      <c r="N681" s="47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5"/>
      <c r="BA681" s="25"/>
      <c r="BB681" s="25"/>
      <c r="BC681" s="25"/>
      <c r="BD681" s="25"/>
      <c r="BE681" s="25"/>
      <c r="BF681" s="25"/>
      <c r="BG681" s="25"/>
      <c r="BH681" s="25"/>
      <c r="BI681" s="25"/>
      <c r="BJ681" s="25"/>
      <c r="BK681" s="25"/>
      <c r="BL681" s="25"/>
      <c r="BM681" s="25"/>
      <c r="BN681" s="25"/>
      <c r="BO681" s="25"/>
      <c r="BP681" s="25"/>
      <c r="BQ681" s="25"/>
      <c r="BR681" s="25"/>
      <c r="BS681" s="25"/>
      <c r="BT681" s="25"/>
      <c r="BU681" s="25"/>
      <c r="BV681" s="25"/>
      <c r="BW681" s="25"/>
      <c r="BX681" s="25"/>
      <c r="BY681" s="25"/>
      <c r="BZ681" s="25"/>
      <c r="CA681" s="25"/>
      <c r="CB681" s="25"/>
      <c r="CC681" s="25"/>
      <c r="CD681" s="25"/>
      <c r="CE681" s="25"/>
      <c r="CF681" s="25"/>
      <c r="CG681" s="25"/>
      <c r="CH681" s="25"/>
      <c r="CI681" s="25"/>
      <c r="CJ681" s="25"/>
      <c r="CK681" s="25"/>
      <c r="CL681" s="25"/>
      <c r="CM681" s="25"/>
      <c r="CN681" s="25"/>
      <c r="CO681" s="25"/>
      <c r="CP681" s="25"/>
      <c r="CQ681" s="25"/>
      <c r="CR681" s="25"/>
      <c r="CS681" s="25"/>
      <c r="CT681" s="25"/>
      <c r="CU681" s="25"/>
      <c r="CV681" s="25"/>
      <c r="CW681" s="25"/>
      <c r="CX681" s="25"/>
      <c r="CY681" s="25"/>
      <c r="CZ681" s="25"/>
      <c r="DA681" s="25"/>
      <c r="DB681" s="25"/>
      <c r="DC681" s="25"/>
      <c r="DD681" s="25"/>
      <c r="DE681" s="25"/>
      <c r="DF681" s="25"/>
      <c r="DG681" s="25"/>
      <c r="DH681" s="25"/>
      <c r="DI681" s="25"/>
      <c r="DJ681" s="48"/>
    </row>
    <row r="682" spans="14:114" ht="14.25" customHeight="1" x14ac:dyDescent="0.2">
      <c r="N682" s="47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5"/>
      <c r="BA682" s="25"/>
      <c r="BB682" s="25"/>
      <c r="BC682" s="25"/>
      <c r="BD682" s="25"/>
      <c r="BE682" s="25"/>
      <c r="BF682" s="25"/>
      <c r="BG682" s="25"/>
      <c r="BH682" s="25"/>
      <c r="BI682" s="25"/>
      <c r="BJ682" s="25"/>
      <c r="BK682" s="25"/>
      <c r="BL682" s="25"/>
      <c r="BM682" s="25"/>
      <c r="BN682" s="25"/>
      <c r="BO682" s="25"/>
      <c r="BP682" s="25"/>
      <c r="BQ682" s="25"/>
      <c r="BR682" s="25"/>
      <c r="BS682" s="25"/>
      <c r="BT682" s="25"/>
      <c r="BU682" s="25"/>
      <c r="BV682" s="25"/>
      <c r="BW682" s="25"/>
      <c r="BX682" s="25"/>
      <c r="BY682" s="25"/>
      <c r="BZ682" s="25"/>
      <c r="CA682" s="25"/>
      <c r="CB682" s="25"/>
      <c r="CC682" s="25"/>
      <c r="CD682" s="25"/>
      <c r="CE682" s="25"/>
      <c r="CF682" s="25"/>
      <c r="CG682" s="25"/>
      <c r="CH682" s="25"/>
      <c r="CI682" s="25"/>
      <c r="CJ682" s="25"/>
      <c r="CK682" s="25"/>
      <c r="CL682" s="25"/>
      <c r="CM682" s="25"/>
      <c r="CN682" s="25"/>
      <c r="CO682" s="25"/>
      <c r="CP682" s="25"/>
      <c r="CQ682" s="25"/>
      <c r="CR682" s="25"/>
      <c r="CS682" s="25"/>
      <c r="CT682" s="25"/>
      <c r="CU682" s="25"/>
      <c r="CV682" s="25"/>
      <c r="CW682" s="25"/>
      <c r="CX682" s="25"/>
      <c r="CY682" s="25"/>
      <c r="CZ682" s="25"/>
      <c r="DA682" s="25"/>
      <c r="DB682" s="25"/>
      <c r="DC682" s="25"/>
      <c r="DD682" s="25"/>
      <c r="DE682" s="25"/>
      <c r="DF682" s="25"/>
      <c r="DG682" s="25"/>
      <c r="DH682" s="25"/>
      <c r="DI682" s="25"/>
      <c r="DJ682" s="48"/>
    </row>
    <row r="683" spans="14:114" ht="14.25" customHeight="1" x14ac:dyDescent="0.2">
      <c r="N683" s="47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5"/>
      <c r="BA683" s="25"/>
      <c r="BB683" s="25"/>
      <c r="BC683" s="25"/>
      <c r="BD683" s="25"/>
      <c r="BE683" s="25"/>
      <c r="BF683" s="25"/>
      <c r="BG683" s="25"/>
      <c r="BH683" s="25"/>
      <c r="BI683" s="25"/>
      <c r="BJ683" s="25"/>
      <c r="BK683" s="25"/>
      <c r="BL683" s="25"/>
      <c r="BM683" s="25"/>
      <c r="BN683" s="25"/>
      <c r="BO683" s="25"/>
      <c r="BP683" s="25"/>
      <c r="BQ683" s="25"/>
      <c r="BR683" s="25"/>
      <c r="BS683" s="25"/>
      <c r="BT683" s="25"/>
      <c r="BU683" s="25"/>
      <c r="BV683" s="25"/>
      <c r="BW683" s="25"/>
      <c r="BX683" s="25"/>
      <c r="BY683" s="25"/>
      <c r="BZ683" s="25"/>
      <c r="CA683" s="25"/>
      <c r="CB683" s="25"/>
      <c r="CC683" s="25"/>
      <c r="CD683" s="25"/>
      <c r="CE683" s="25"/>
      <c r="CF683" s="25"/>
      <c r="CG683" s="25"/>
      <c r="CH683" s="25"/>
      <c r="CI683" s="25"/>
      <c r="CJ683" s="25"/>
      <c r="CK683" s="25"/>
      <c r="CL683" s="25"/>
      <c r="CM683" s="25"/>
      <c r="CN683" s="25"/>
      <c r="CO683" s="25"/>
      <c r="CP683" s="25"/>
      <c r="CQ683" s="25"/>
      <c r="CR683" s="25"/>
      <c r="CS683" s="25"/>
      <c r="CT683" s="25"/>
      <c r="CU683" s="25"/>
      <c r="CV683" s="25"/>
      <c r="CW683" s="25"/>
      <c r="CX683" s="25"/>
      <c r="CY683" s="25"/>
      <c r="CZ683" s="25"/>
      <c r="DA683" s="25"/>
      <c r="DB683" s="25"/>
      <c r="DC683" s="25"/>
      <c r="DD683" s="25"/>
      <c r="DE683" s="25"/>
      <c r="DF683" s="25"/>
      <c r="DG683" s="25"/>
      <c r="DH683" s="25"/>
      <c r="DI683" s="25"/>
      <c r="DJ683" s="48"/>
    </row>
    <row r="684" spans="14:114" ht="14.25" customHeight="1" x14ac:dyDescent="0.2">
      <c r="N684" s="47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5"/>
      <c r="BA684" s="25"/>
      <c r="BB684" s="25"/>
      <c r="BC684" s="25"/>
      <c r="BD684" s="25"/>
      <c r="BE684" s="25"/>
      <c r="BF684" s="25"/>
      <c r="BG684" s="25"/>
      <c r="BH684" s="25"/>
      <c r="BI684" s="25"/>
      <c r="BJ684" s="25"/>
      <c r="BK684" s="25"/>
      <c r="BL684" s="25"/>
      <c r="BM684" s="25"/>
      <c r="BN684" s="25"/>
      <c r="BO684" s="25"/>
      <c r="BP684" s="25"/>
      <c r="BQ684" s="25"/>
      <c r="BR684" s="25"/>
      <c r="BS684" s="25"/>
      <c r="BT684" s="25"/>
      <c r="BU684" s="25"/>
      <c r="BV684" s="25"/>
      <c r="BW684" s="25"/>
      <c r="BX684" s="25"/>
      <c r="BY684" s="25"/>
      <c r="BZ684" s="25"/>
      <c r="CA684" s="25"/>
      <c r="CB684" s="25"/>
      <c r="CC684" s="25"/>
      <c r="CD684" s="25"/>
      <c r="CE684" s="25"/>
      <c r="CF684" s="25"/>
      <c r="CG684" s="25"/>
      <c r="CH684" s="25"/>
      <c r="CI684" s="25"/>
      <c r="CJ684" s="25"/>
      <c r="CK684" s="25"/>
      <c r="CL684" s="25"/>
      <c r="CM684" s="25"/>
      <c r="CN684" s="25"/>
      <c r="CO684" s="25"/>
      <c r="CP684" s="25"/>
      <c r="CQ684" s="25"/>
      <c r="CR684" s="25"/>
      <c r="CS684" s="25"/>
      <c r="CT684" s="25"/>
      <c r="CU684" s="25"/>
      <c r="CV684" s="25"/>
      <c r="CW684" s="25"/>
      <c r="CX684" s="25"/>
      <c r="CY684" s="25"/>
      <c r="CZ684" s="25"/>
      <c r="DA684" s="25"/>
      <c r="DB684" s="25"/>
      <c r="DC684" s="25"/>
      <c r="DD684" s="25"/>
      <c r="DE684" s="25"/>
      <c r="DF684" s="25"/>
      <c r="DG684" s="25"/>
      <c r="DH684" s="25"/>
      <c r="DI684" s="25"/>
      <c r="DJ684" s="48"/>
    </row>
    <row r="685" spans="14:114" ht="14.25" customHeight="1" x14ac:dyDescent="0.2">
      <c r="N685" s="47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5"/>
      <c r="BA685" s="25"/>
      <c r="BB685" s="25"/>
      <c r="BC685" s="25"/>
      <c r="BD685" s="25"/>
      <c r="BE685" s="25"/>
      <c r="BF685" s="25"/>
      <c r="BG685" s="25"/>
      <c r="BH685" s="25"/>
      <c r="BI685" s="25"/>
      <c r="BJ685" s="25"/>
      <c r="BK685" s="25"/>
      <c r="BL685" s="25"/>
      <c r="BM685" s="25"/>
      <c r="BN685" s="25"/>
      <c r="BO685" s="25"/>
      <c r="BP685" s="25"/>
      <c r="BQ685" s="25"/>
      <c r="BR685" s="25"/>
      <c r="BS685" s="25"/>
      <c r="BT685" s="25"/>
      <c r="BU685" s="25"/>
      <c r="BV685" s="25"/>
      <c r="BW685" s="25"/>
      <c r="BX685" s="25"/>
      <c r="BY685" s="25"/>
      <c r="BZ685" s="25"/>
      <c r="CA685" s="25"/>
      <c r="CB685" s="25"/>
      <c r="CC685" s="25"/>
      <c r="CD685" s="25"/>
      <c r="CE685" s="25"/>
      <c r="CF685" s="25"/>
      <c r="CG685" s="25"/>
      <c r="CH685" s="25"/>
      <c r="CI685" s="25"/>
      <c r="CJ685" s="25"/>
      <c r="CK685" s="25"/>
      <c r="CL685" s="25"/>
      <c r="CM685" s="25"/>
      <c r="CN685" s="25"/>
      <c r="CO685" s="25"/>
      <c r="CP685" s="25"/>
      <c r="CQ685" s="25"/>
      <c r="CR685" s="25"/>
      <c r="CS685" s="25"/>
      <c r="CT685" s="25"/>
      <c r="CU685" s="25"/>
      <c r="CV685" s="25"/>
      <c r="CW685" s="25"/>
      <c r="CX685" s="25"/>
      <c r="CY685" s="25"/>
      <c r="CZ685" s="25"/>
      <c r="DA685" s="25"/>
      <c r="DB685" s="25"/>
      <c r="DC685" s="25"/>
      <c r="DD685" s="25"/>
      <c r="DE685" s="25"/>
      <c r="DF685" s="25"/>
      <c r="DG685" s="25"/>
      <c r="DH685" s="25"/>
      <c r="DI685" s="25"/>
      <c r="DJ685" s="48"/>
    </row>
    <row r="686" spans="14:114" ht="14.25" customHeight="1" x14ac:dyDescent="0.2">
      <c r="N686" s="47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5"/>
      <c r="BA686" s="25"/>
      <c r="BB686" s="25"/>
      <c r="BC686" s="25"/>
      <c r="BD686" s="25"/>
      <c r="BE686" s="25"/>
      <c r="BF686" s="25"/>
      <c r="BG686" s="25"/>
      <c r="BH686" s="25"/>
      <c r="BI686" s="25"/>
      <c r="BJ686" s="25"/>
      <c r="BK686" s="25"/>
      <c r="BL686" s="25"/>
      <c r="BM686" s="25"/>
      <c r="BN686" s="25"/>
      <c r="BO686" s="25"/>
      <c r="BP686" s="25"/>
      <c r="BQ686" s="25"/>
      <c r="BR686" s="25"/>
      <c r="BS686" s="25"/>
      <c r="BT686" s="25"/>
      <c r="BU686" s="25"/>
      <c r="BV686" s="25"/>
      <c r="BW686" s="25"/>
      <c r="BX686" s="25"/>
      <c r="BY686" s="25"/>
      <c r="BZ686" s="25"/>
      <c r="CA686" s="25"/>
      <c r="CB686" s="25"/>
      <c r="CC686" s="25"/>
      <c r="CD686" s="25"/>
      <c r="CE686" s="25"/>
      <c r="CF686" s="25"/>
      <c r="CG686" s="25"/>
      <c r="CH686" s="25"/>
      <c r="CI686" s="25"/>
      <c r="CJ686" s="25"/>
      <c r="CK686" s="25"/>
      <c r="CL686" s="25"/>
      <c r="CM686" s="25"/>
      <c r="CN686" s="25"/>
      <c r="CO686" s="25"/>
      <c r="CP686" s="25"/>
      <c r="CQ686" s="25"/>
      <c r="CR686" s="25"/>
      <c r="CS686" s="25"/>
      <c r="CT686" s="25"/>
      <c r="CU686" s="25"/>
      <c r="CV686" s="25"/>
      <c r="CW686" s="25"/>
      <c r="CX686" s="25"/>
      <c r="CY686" s="25"/>
      <c r="CZ686" s="25"/>
      <c r="DA686" s="25"/>
      <c r="DB686" s="25"/>
      <c r="DC686" s="25"/>
      <c r="DD686" s="25"/>
      <c r="DE686" s="25"/>
      <c r="DF686" s="25"/>
      <c r="DG686" s="25"/>
      <c r="DH686" s="25"/>
      <c r="DI686" s="25"/>
      <c r="DJ686" s="48"/>
    </row>
    <row r="687" spans="14:114" ht="14.25" customHeight="1" x14ac:dyDescent="0.2">
      <c r="N687" s="47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5"/>
      <c r="BA687" s="25"/>
      <c r="BB687" s="25"/>
      <c r="BC687" s="25"/>
      <c r="BD687" s="25"/>
      <c r="BE687" s="25"/>
      <c r="BF687" s="25"/>
      <c r="BG687" s="25"/>
      <c r="BH687" s="25"/>
      <c r="BI687" s="25"/>
      <c r="BJ687" s="25"/>
      <c r="BK687" s="25"/>
      <c r="BL687" s="25"/>
      <c r="BM687" s="25"/>
      <c r="BN687" s="25"/>
      <c r="BO687" s="25"/>
      <c r="BP687" s="25"/>
      <c r="BQ687" s="25"/>
      <c r="BR687" s="25"/>
      <c r="BS687" s="25"/>
      <c r="BT687" s="25"/>
      <c r="BU687" s="25"/>
      <c r="BV687" s="25"/>
      <c r="BW687" s="25"/>
      <c r="BX687" s="25"/>
      <c r="BY687" s="25"/>
      <c r="BZ687" s="25"/>
      <c r="CA687" s="25"/>
      <c r="CB687" s="25"/>
      <c r="CC687" s="25"/>
      <c r="CD687" s="25"/>
      <c r="CE687" s="25"/>
      <c r="CF687" s="25"/>
      <c r="CG687" s="25"/>
      <c r="CH687" s="25"/>
      <c r="CI687" s="25"/>
      <c r="CJ687" s="25"/>
      <c r="CK687" s="25"/>
      <c r="CL687" s="25"/>
      <c r="CM687" s="25"/>
      <c r="CN687" s="25"/>
      <c r="CO687" s="25"/>
      <c r="CP687" s="25"/>
      <c r="CQ687" s="25"/>
      <c r="CR687" s="25"/>
      <c r="CS687" s="25"/>
      <c r="CT687" s="25"/>
      <c r="CU687" s="25"/>
      <c r="CV687" s="25"/>
      <c r="CW687" s="25"/>
      <c r="CX687" s="25"/>
      <c r="CY687" s="25"/>
      <c r="CZ687" s="25"/>
      <c r="DA687" s="25"/>
      <c r="DB687" s="25"/>
      <c r="DC687" s="25"/>
      <c r="DD687" s="25"/>
      <c r="DE687" s="25"/>
      <c r="DF687" s="25"/>
      <c r="DG687" s="25"/>
      <c r="DH687" s="25"/>
      <c r="DI687" s="25"/>
      <c r="DJ687" s="48"/>
    </row>
    <row r="688" spans="14:114" ht="14.25" customHeight="1" x14ac:dyDescent="0.2">
      <c r="N688" s="47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5"/>
      <c r="BA688" s="25"/>
      <c r="BB688" s="25"/>
      <c r="BC688" s="25"/>
      <c r="BD688" s="25"/>
      <c r="BE688" s="25"/>
      <c r="BF688" s="25"/>
      <c r="BG688" s="25"/>
      <c r="BH688" s="25"/>
      <c r="BI688" s="25"/>
      <c r="BJ688" s="25"/>
      <c r="BK688" s="25"/>
      <c r="BL688" s="25"/>
      <c r="BM688" s="25"/>
      <c r="BN688" s="25"/>
      <c r="BO688" s="25"/>
      <c r="BP688" s="25"/>
      <c r="BQ688" s="25"/>
      <c r="BR688" s="25"/>
      <c r="BS688" s="25"/>
      <c r="BT688" s="25"/>
      <c r="BU688" s="25"/>
      <c r="BV688" s="25"/>
      <c r="BW688" s="25"/>
      <c r="BX688" s="25"/>
      <c r="BY688" s="25"/>
      <c r="BZ688" s="25"/>
      <c r="CA688" s="25"/>
      <c r="CB688" s="25"/>
      <c r="CC688" s="25"/>
      <c r="CD688" s="25"/>
      <c r="CE688" s="25"/>
      <c r="CF688" s="25"/>
      <c r="CG688" s="25"/>
      <c r="CH688" s="25"/>
      <c r="CI688" s="25"/>
      <c r="CJ688" s="25"/>
      <c r="CK688" s="25"/>
      <c r="CL688" s="25"/>
      <c r="CM688" s="25"/>
      <c r="CN688" s="25"/>
      <c r="CO688" s="25"/>
      <c r="CP688" s="25"/>
      <c r="CQ688" s="25"/>
      <c r="CR688" s="25"/>
      <c r="CS688" s="25"/>
      <c r="CT688" s="25"/>
      <c r="CU688" s="25"/>
      <c r="CV688" s="25"/>
      <c r="CW688" s="25"/>
      <c r="CX688" s="25"/>
      <c r="CY688" s="25"/>
      <c r="CZ688" s="25"/>
      <c r="DA688" s="25"/>
      <c r="DB688" s="25"/>
      <c r="DC688" s="25"/>
      <c r="DD688" s="25"/>
      <c r="DE688" s="25"/>
      <c r="DF688" s="25"/>
      <c r="DG688" s="25"/>
      <c r="DH688" s="25"/>
      <c r="DI688" s="25"/>
      <c r="DJ688" s="48"/>
    </row>
    <row r="689" spans="14:114" ht="14.25" customHeight="1" x14ac:dyDescent="0.2">
      <c r="N689" s="47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5"/>
      <c r="BA689" s="25"/>
      <c r="BB689" s="25"/>
      <c r="BC689" s="25"/>
      <c r="BD689" s="25"/>
      <c r="BE689" s="25"/>
      <c r="BF689" s="25"/>
      <c r="BG689" s="25"/>
      <c r="BH689" s="25"/>
      <c r="BI689" s="25"/>
      <c r="BJ689" s="25"/>
      <c r="BK689" s="25"/>
      <c r="BL689" s="25"/>
      <c r="BM689" s="25"/>
      <c r="BN689" s="25"/>
      <c r="BO689" s="25"/>
      <c r="BP689" s="25"/>
      <c r="BQ689" s="25"/>
      <c r="BR689" s="25"/>
      <c r="BS689" s="25"/>
      <c r="BT689" s="25"/>
      <c r="BU689" s="25"/>
      <c r="BV689" s="25"/>
      <c r="BW689" s="25"/>
      <c r="BX689" s="25"/>
      <c r="BY689" s="25"/>
      <c r="BZ689" s="25"/>
      <c r="CA689" s="25"/>
      <c r="CB689" s="25"/>
      <c r="CC689" s="25"/>
      <c r="CD689" s="25"/>
      <c r="CE689" s="25"/>
      <c r="CF689" s="25"/>
      <c r="CG689" s="25"/>
      <c r="CH689" s="25"/>
      <c r="CI689" s="25"/>
      <c r="CJ689" s="25"/>
      <c r="CK689" s="25"/>
      <c r="CL689" s="25"/>
      <c r="CM689" s="25"/>
      <c r="CN689" s="25"/>
      <c r="CO689" s="25"/>
      <c r="CP689" s="25"/>
      <c r="CQ689" s="25"/>
      <c r="CR689" s="25"/>
      <c r="CS689" s="25"/>
      <c r="CT689" s="25"/>
      <c r="CU689" s="25"/>
      <c r="CV689" s="25"/>
      <c r="CW689" s="25"/>
      <c r="CX689" s="25"/>
      <c r="CY689" s="25"/>
      <c r="CZ689" s="25"/>
      <c r="DA689" s="25"/>
      <c r="DB689" s="25"/>
      <c r="DC689" s="25"/>
      <c r="DD689" s="25"/>
      <c r="DE689" s="25"/>
      <c r="DF689" s="25"/>
      <c r="DG689" s="25"/>
      <c r="DH689" s="25"/>
      <c r="DI689" s="25"/>
      <c r="DJ689" s="48"/>
    </row>
    <row r="690" spans="14:114" ht="14.25" customHeight="1" x14ac:dyDescent="0.2">
      <c r="N690" s="47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5"/>
      <c r="BA690" s="25"/>
      <c r="BB690" s="25"/>
      <c r="BC690" s="25"/>
      <c r="BD690" s="25"/>
      <c r="BE690" s="25"/>
      <c r="BF690" s="25"/>
      <c r="BG690" s="25"/>
      <c r="BH690" s="25"/>
      <c r="BI690" s="25"/>
      <c r="BJ690" s="25"/>
      <c r="BK690" s="25"/>
      <c r="BL690" s="25"/>
      <c r="BM690" s="25"/>
      <c r="BN690" s="25"/>
      <c r="BO690" s="25"/>
      <c r="BP690" s="25"/>
      <c r="BQ690" s="25"/>
      <c r="BR690" s="25"/>
      <c r="BS690" s="25"/>
      <c r="BT690" s="25"/>
      <c r="BU690" s="25"/>
      <c r="BV690" s="25"/>
      <c r="BW690" s="25"/>
      <c r="BX690" s="25"/>
      <c r="BY690" s="25"/>
      <c r="BZ690" s="25"/>
      <c r="CA690" s="25"/>
      <c r="CB690" s="25"/>
      <c r="CC690" s="25"/>
      <c r="CD690" s="25"/>
      <c r="CE690" s="25"/>
      <c r="CF690" s="25"/>
      <c r="CG690" s="25"/>
      <c r="CH690" s="25"/>
      <c r="CI690" s="25"/>
      <c r="CJ690" s="25"/>
      <c r="CK690" s="25"/>
      <c r="CL690" s="25"/>
      <c r="CM690" s="25"/>
      <c r="CN690" s="25"/>
      <c r="CO690" s="25"/>
      <c r="CP690" s="25"/>
      <c r="CQ690" s="25"/>
      <c r="CR690" s="25"/>
      <c r="CS690" s="25"/>
      <c r="CT690" s="25"/>
      <c r="CU690" s="25"/>
      <c r="CV690" s="25"/>
      <c r="CW690" s="25"/>
      <c r="CX690" s="25"/>
      <c r="CY690" s="25"/>
      <c r="CZ690" s="25"/>
      <c r="DA690" s="25"/>
      <c r="DB690" s="25"/>
      <c r="DC690" s="25"/>
      <c r="DD690" s="25"/>
      <c r="DE690" s="25"/>
      <c r="DF690" s="25"/>
      <c r="DG690" s="25"/>
      <c r="DH690" s="25"/>
      <c r="DI690" s="25"/>
      <c r="DJ690" s="48"/>
    </row>
    <row r="691" spans="14:114" ht="14.25" customHeight="1" x14ac:dyDescent="0.2">
      <c r="N691" s="47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5"/>
      <c r="BA691" s="25"/>
      <c r="BB691" s="25"/>
      <c r="BC691" s="25"/>
      <c r="BD691" s="25"/>
      <c r="BE691" s="25"/>
      <c r="BF691" s="25"/>
      <c r="BG691" s="25"/>
      <c r="BH691" s="25"/>
      <c r="BI691" s="25"/>
      <c r="BJ691" s="25"/>
      <c r="BK691" s="25"/>
      <c r="BL691" s="25"/>
      <c r="BM691" s="25"/>
      <c r="BN691" s="25"/>
      <c r="BO691" s="25"/>
      <c r="BP691" s="25"/>
      <c r="BQ691" s="25"/>
      <c r="BR691" s="25"/>
      <c r="BS691" s="25"/>
      <c r="BT691" s="25"/>
      <c r="BU691" s="25"/>
      <c r="BV691" s="25"/>
      <c r="BW691" s="25"/>
      <c r="BX691" s="25"/>
      <c r="BY691" s="25"/>
      <c r="BZ691" s="25"/>
      <c r="CA691" s="25"/>
      <c r="CB691" s="25"/>
      <c r="CC691" s="25"/>
      <c r="CD691" s="25"/>
      <c r="CE691" s="25"/>
      <c r="CF691" s="25"/>
      <c r="CG691" s="25"/>
      <c r="CH691" s="25"/>
      <c r="CI691" s="25"/>
      <c r="CJ691" s="25"/>
      <c r="CK691" s="25"/>
      <c r="CL691" s="25"/>
      <c r="CM691" s="25"/>
      <c r="CN691" s="25"/>
      <c r="CO691" s="25"/>
      <c r="CP691" s="25"/>
      <c r="CQ691" s="25"/>
      <c r="CR691" s="25"/>
      <c r="CS691" s="25"/>
      <c r="CT691" s="25"/>
      <c r="CU691" s="25"/>
      <c r="CV691" s="25"/>
      <c r="CW691" s="25"/>
      <c r="CX691" s="25"/>
      <c r="CY691" s="25"/>
      <c r="CZ691" s="25"/>
      <c r="DA691" s="25"/>
      <c r="DB691" s="25"/>
      <c r="DC691" s="25"/>
      <c r="DD691" s="25"/>
      <c r="DE691" s="25"/>
      <c r="DF691" s="25"/>
      <c r="DG691" s="25"/>
      <c r="DH691" s="25"/>
      <c r="DI691" s="25"/>
      <c r="DJ691" s="48"/>
    </row>
    <row r="692" spans="14:114" ht="14.25" customHeight="1" x14ac:dyDescent="0.2">
      <c r="N692" s="47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5"/>
      <c r="BA692" s="25"/>
      <c r="BB692" s="25"/>
      <c r="BC692" s="25"/>
      <c r="BD692" s="25"/>
      <c r="BE692" s="25"/>
      <c r="BF692" s="25"/>
      <c r="BG692" s="25"/>
      <c r="BH692" s="25"/>
      <c r="BI692" s="25"/>
      <c r="BJ692" s="25"/>
      <c r="BK692" s="25"/>
      <c r="BL692" s="25"/>
      <c r="BM692" s="25"/>
      <c r="BN692" s="25"/>
      <c r="BO692" s="25"/>
      <c r="BP692" s="25"/>
      <c r="BQ692" s="25"/>
      <c r="BR692" s="25"/>
      <c r="BS692" s="25"/>
      <c r="BT692" s="25"/>
      <c r="BU692" s="25"/>
      <c r="BV692" s="25"/>
      <c r="BW692" s="25"/>
      <c r="BX692" s="25"/>
      <c r="BY692" s="25"/>
      <c r="BZ692" s="25"/>
      <c r="CA692" s="25"/>
      <c r="CB692" s="25"/>
      <c r="CC692" s="25"/>
      <c r="CD692" s="25"/>
      <c r="CE692" s="25"/>
      <c r="CF692" s="25"/>
      <c r="CG692" s="25"/>
      <c r="CH692" s="25"/>
      <c r="CI692" s="25"/>
      <c r="CJ692" s="25"/>
      <c r="CK692" s="25"/>
      <c r="CL692" s="25"/>
      <c r="CM692" s="25"/>
      <c r="CN692" s="25"/>
      <c r="CO692" s="25"/>
      <c r="CP692" s="25"/>
      <c r="CQ692" s="25"/>
      <c r="CR692" s="25"/>
      <c r="CS692" s="25"/>
      <c r="CT692" s="25"/>
      <c r="CU692" s="25"/>
      <c r="CV692" s="25"/>
      <c r="CW692" s="25"/>
      <c r="CX692" s="25"/>
      <c r="CY692" s="25"/>
      <c r="CZ692" s="25"/>
      <c r="DA692" s="25"/>
      <c r="DB692" s="25"/>
      <c r="DC692" s="25"/>
      <c r="DD692" s="25"/>
      <c r="DE692" s="25"/>
      <c r="DF692" s="25"/>
      <c r="DG692" s="25"/>
      <c r="DH692" s="25"/>
      <c r="DI692" s="25"/>
      <c r="DJ692" s="48"/>
    </row>
    <row r="693" spans="14:114" ht="14.25" customHeight="1" x14ac:dyDescent="0.2">
      <c r="N693" s="47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  <c r="BE693" s="25"/>
      <c r="BF693" s="25"/>
      <c r="BG693" s="25"/>
      <c r="BH693" s="25"/>
      <c r="BI693" s="25"/>
      <c r="BJ693" s="25"/>
      <c r="BK693" s="25"/>
      <c r="BL693" s="25"/>
      <c r="BM693" s="25"/>
      <c r="BN693" s="25"/>
      <c r="BO693" s="25"/>
      <c r="BP693" s="25"/>
      <c r="BQ693" s="25"/>
      <c r="BR693" s="25"/>
      <c r="BS693" s="25"/>
      <c r="BT693" s="25"/>
      <c r="BU693" s="25"/>
      <c r="BV693" s="25"/>
      <c r="BW693" s="25"/>
      <c r="BX693" s="25"/>
      <c r="BY693" s="25"/>
      <c r="BZ693" s="25"/>
      <c r="CA693" s="25"/>
      <c r="CB693" s="25"/>
      <c r="CC693" s="25"/>
      <c r="CD693" s="25"/>
      <c r="CE693" s="25"/>
      <c r="CF693" s="25"/>
      <c r="CG693" s="25"/>
      <c r="CH693" s="25"/>
      <c r="CI693" s="25"/>
      <c r="CJ693" s="25"/>
      <c r="CK693" s="25"/>
      <c r="CL693" s="25"/>
      <c r="CM693" s="25"/>
      <c r="CN693" s="25"/>
      <c r="CO693" s="25"/>
      <c r="CP693" s="25"/>
      <c r="CQ693" s="25"/>
      <c r="CR693" s="25"/>
      <c r="CS693" s="25"/>
      <c r="CT693" s="25"/>
      <c r="CU693" s="25"/>
      <c r="CV693" s="25"/>
      <c r="CW693" s="25"/>
      <c r="CX693" s="25"/>
      <c r="CY693" s="25"/>
      <c r="CZ693" s="25"/>
      <c r="DA693" s="25"/>
      <c r="DB693" s="25"/>
      <c r="DC693" s="25"/>
      <c r="DD693" s="25"/>
      <c r="DE693" s="25"/>
      <c r="DF693" s="25"/>
      <c r="DG693" s="25"/>
      <c r="DH693" s="25"/>
      <c r="DI693" s="25"/>
      <c r="DJ693" s="48"/>
    </row>
    <row r="694" spans="14:114" ht="14.25" customHeight="1" x14ac:dyDescent="0.2">
      <c r="N694" s="47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5"/>
      <c r="BA694" s="25"/>
      <c r="BB694" s="25"/>
      <c r="BC694" s="25"/>
      <c r="BD694" s="25"/>
      <c r="BE694" s="25"/>
      <c r="BF694" s="25"/>
      <c r="BG694" s="25"/>
      <c r="BH694" s="25"/>
      <c r="BI694" s="25"/>
      <c r="BJ694" s="25"/>
      <c r="BK694" s="25"/>
      <c r="BL694" s="25"/>
      <c r="BM694" s="25"/>
      <c r="BN694" s="25"/>
      <c r="BO694" s="25"/>
      <c r="BP694" s="25"/>
      <c r="BQ694" s="25"/>
      <c r="BR694" s="25"/>
      <c r="BS694" s="25"/>
      <c r="BT694" s="25"/>
      <c r="BU694" s="25"/>
      <c r="BV694" s="25"/>
      <c r="BW694" s="25"/>
      <c r="BX694" s="25"/>
      <c r="BY694" s="25"/>
      <c r="BZ694" s="25"/>
      <c r="CA694" s="25"/>
      <c r="CB694" s="25"/>
      <c r="CC694" s="25"/>
      <c r="CD694" s="25"/>
      <c r="CE694" s="25"/>
      <c r="CF694" s="25"/>
      <c r="CG694" s="25"/>
      <c r="CH694" s="25"/>
      <c r="CI694" s="25"/>
      <c r="CJ694" s="25"/>
      <c r="CK694" s="25"/>
      <c r="CL694" s="25"/>
      <c r="CM694" s="25"/>
      <c r="CN694" s="25"/>
      <c r="CO694" s="25"/>
      <c r="CP694" s="25"/>
      <c r="CQ694" s="25"/>
      <c r="CR694" s="25"/>
      <c r="CS694" s="25"/>
      <c r="CT694" s="25"/>
      <c r="CU694" s="25"/>
      <c r="CV694" s="25"/>
      <c r="CW694" s="25"/>
      <c r="CX694" s="25"/>
      <c r="CY694" s="25"/>
      <c r="CZ694" s="25"/>
      <c r="DA694" s="25"/>
      <c r="DB694" s="25"/>
      <c r="DC694" s="25"/>
      <c r="DD694" s="25"/>
      <c r="DE694" s="25"/>
      <c r="DF694" s="25"/>
      <c r="DG694" s="25"/>
      <c r="DH694" s="25"/>
      <c r="DI694" s="25"/>
      <c r="DJ694" s="48"/>
    </row>
    <row r="695" spans="14:114" ht="14.25" customHeight="1" x14ac:dyDescent="0.2">
      <c r="N695" s="47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5"/>
      <c r="BA695" s="25"/>
      <c r="BB695" s="25"/>
      <c r="BC695" s="25"/>
      <c r="BD695" s="25"/>
      <c r="BE695" s="25"/>
      <c r="BF695" s="25"/>
      <c r="BG695" s="25"/>
      <c r="BH695" s="25"/>
      <c r="BI695" s="25"/>
      <c r="BJ695" s="25"/>
      <c r="BK695" s="25"/>
      <c r="BL695" s="25"/>
      <c r="BM695" s="25"/>
      <c r="BN695" s="25"/>
      <c r="BO695" s="25"/>
      <c r="BP695" s="25"/>
      <c r="BQ695" s="25"/>
      <c r="BR695" s="25"/>
      <c r="BS695" s="25"/>
      <c r="BT695" s="25"/>
      <c r="BU695" s="25"/>
      <c r="BV695" s="25"/>
      <c r="BW695" s="25"/>
      <c r="BX695" s="25"/>
      <c r="BY695" s="25"/>
      <c r="BZ695" s="25"/>
      <c r="CA695" s="25"/>
      <c r="CB695" s="25"/>
      <c r="CC695" s="25"/>
      <c r="CD695" s="25"/>
      <c r="CE695" s="25"/>
      <c r="CF695" s="25"/>
      <c r="CG695" s="25"/>
      <c r="CH695" s="25"/>
      <c r="CI695" s="25"/>
      <c r="CJ695" s="25"/>
      <c r="CK695" s="25"/>
      <c r="CL695" s="25"/>
      <c r="CM695" s="25"/>
      <c r="CN695" s="25"/>
      <c r="CO695" s="25"/>
      <c r="CP695" s="25"/>
      <c r="CQ695" s="25"/>
      <c r="CR695" s="25"/>
      <c r="CS695" s="25"/>
      <c r="CT695" s="25"/>
      <c r="CU695" s="25"/>
      <c r="CV695" s="25"/>
      <c r="CW695" s="25"/>
      <c r="CX695" s="25"/>
      <c r="CY695" s="25"/>
      <c r="CZ695" s="25"/>
      <c r="DA695" s="25"/>
      <c r="DB695" s="25"/>
      <c r="DC695" s="25"/>
      <c r="DD695" s="25"/>
      <c r="DE695" s="25"/>
      <c r="DF695" s="25"/>
      <c r="DG695" s="25"/>
      <c r="DH695" s="25"/>
      <c r="DI695" s="25"/>
      <c r="DJ695" s="48"/>
    </row>
    <row r="696" spans="14:114" ht="14.25" customHeight="1" x14ac:dyDescent="0.2">
      <c r="N696" s="47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  <c r="BE696" s="25"/>
      <c r="BF696" s="25"/>
      <c r="BG696" s="25"/>
      <c r="BH696" s="25"/>
      <c r="BI696" s="25"/>
      <c r="BJ696" s="25"/>
      <c r="BK696" s="25"/>
      <c r="BL696" s="25"/>
      <c r="BM696" s="25"/>
      <c r="BN696" s="25"/>
      <c r="BO696" s="25"/>
      <c r="BP696" s="25"/>
      <c r="BQ696" s="25"/>
      <c r="BR696" s="25"/>
      <c r="BS696" s="25"/>
      <c r="BT696" s="25"/>
      <c r="BU696" s="25"/>
      <c r="BV696" s="25"/>
      <c r="BW696" s="25"/>
      <c r="BX696" s="25"/>
      <c r="BY696" s="25"/>
      <c r="BZ696" s="25"/>
      <c r="CA696" s="25"/>
      <c r="CB696" s="25"/>
      <c r="CC696" s="25"/>
      <c r="CD696" s="25"/>
      <c r="CE696" s="25"/>
      <c r="CF696" s="25"/>
      <c r="CG696" s="25"/>
      <c r="CH696" s="25"/>
      <c r="CI696" s="25"/>
      <c r="CJ696" s="25"/>
      <c r="CK696" s="25"/>
      <c r="CL696" s="25"/>
      <c r="CM696" s="25"/>
      <c r="CN696" s="25"/>
      <c r="CO696" s="25"/>
      <c r="CP696" s="25"/>
      <c r="CQ696" s="25"/>
      <c r="CR696" s="25"/>
      <c r="CS696" s="25"/>
      <c r="CT696" s="25"/>
      <c r="CU696" s="25"/>
      <c r="CV696" s="25"/>
      <c r="CW696" s="25"/>
      <c r="CX696" s="25"/>
      <c r="CY696" s="25"/>
      <c r="CZ696" s="25"/>
      <c r="DA696" s="25"/>
      <c r="DB696" s="25"/>
      <c r="DC696" s="25"/>
      <c r="DD696" s="25"/>
      <c r="DE696" s="25"/>
      <c r="DF696" s="25"/>
      <c r="DG696" s="25"/>
      <c r="DH696" s="25"/>
      <c r="DI696" s="25"/>
      <c r="DJ696" s="48"/>
    </row>
    <row r="697" spans="14:114" ht="14.25" customHeight="1" x14ac:dyDescent="0.2">
      <c r="N697" s="47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5"/>
      <c r="BA697" s="25"/>
      <c r="BB697" s="25"/>
      <c r="BC697" s="25"/>
      <c r="BD697" s="25"/>
      <c r="BE697" s="25"/>
      <c r="BF697" s="25"/>
      <c r="BG697" s="25"/>
      <c r="BH697" s="25"/>
      <c r="BI697" s="25"/>
      <c r="BJ697" s="25"/>
      <c r="BK697" s="25"/>
      <c r="BL697" s="25"/>
      <c r="BM697" s="25"/>
      <c r="BN697" s="25"/>
      <c r="BO697" s="25"/>
      <c r="BP697" s="25"/>
      <c r="BQ697" s="25"/>
      <c r="BR697" s="25"/>
      <c r="BS697" s="25"/>
      <c r="BT697" s="25"/>
      <c r="BU697" s="25"/>
      <c r="BV697" s="25"/>
      <c r="BW697" s="25"/>
      <c r="BX697" s="25"/>
      <c r="BY697" s="25"/>
      <c r="BZ697" s="25"/>
      <c r="CA697" s="25"/>
      <c r="CB697" s="25"/>
      <c r="CC697" s="25"/>
      <c r="CD697" s="25"/>
      <c r="CE697" s="25"/>
      <c r="CF697" s="25"/>
      <c r="CG697" s="25"/>
      <c r="CH697" s="25"/>
      <c r="CI697" s="25"/>
      <c r="CJ697" s="25"/>
      <c r="CK697" s="25"/>
      <c r="CL697" s="25"/>
      <c r="CM697" s="25"/>
      <c r="CN697" s="25"/>
      <c r="CO697" s="25"/>
      <c r="CP697" s="25"/>
      <c r="CQ697" s="25"/>
      <c r="CR697" s="25"/>
      <c r="CS697" s="25"/>
      <c r="CT697" s="25"/>
      <c r="CU697" s="25"/>
      <c r="CV697" s="25"/>
      <c r="CW697" s="25"/>
      <c r="CX697" s="25"/>
      <c r="CY697" s="25"/>
      <c r="CZ697" s="25"/>
      <c r="DA697" s="25"/>
      <c r="DB697" s="25"/>
      <c r="DC697" s="25"/>
      <c r="DD697" s="25"/>
      <c r="DE697" s="25"/>
      <c r="DF697" s="25"/>
      <c r="DG697" s="25"/>
      <c r="DH697" s="25"/>
      <c r="DI697" s="25"/>
      <c r="DJ697" s="48"/>
    </row>
    <row r="698" spans="14:114" ht="14.25" customHeight="1" x14ac:dyDescent="0.2">
      <c r="N698" s="47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5"/>
      <c r="BA698" s="25"/>
      <c r="BB698" s="25"/>
      <c r="BC698" s="25"/>
      <c r="BD698" s="25"/>
      <c r="BE698" s="25"/>
      <c r="BF698" s="25"/>
      <c r="BG698" s="25"/>
      <c r="BH698" s="25"/>
      <c r="BI698" s="25"/>
      <c r="BJ698" s="25"/>
      <c r="BK698" s="25"/>
      <c r="BL698" s="25"/>
      <c r="BM698" s="25"/>
      <c r="BN698" s="25"/>
      <c r="BO698" s="25"/>
      <c r="BP698" s="25"/>
      <c r="BQ698" s="25"/>
      <c r="BR698" s="25"/>
      <c r="BS698" s="25"/>
      <c r="BT698" s="25"/>
      <c r="BU698" s="25"/>
      <c r="BV698" s="25"/>
      <c r="BW698" s="25"/>
      <c r="BX698" s="25"/>
      <c r="BY698" s="25"/>
      <c r="BZ698" s="25"/>
      <c r="CA698" s="25"/>
      <c r="CB698" s="25"/>
      <c r="CC698" s="25"/>
      <c r="CD698" s="25"/>
      <c r="CE698" s="25"/>
      <c r="CF698" s="25"/>
      <c r="CG698" s="25"/>
      <c r="CH698" s="25"/>
      <c r="CI698" s="25"/>
      <c r="CJ698" s="25"/>
      <c r="CK698" s="25"/>
      <c r="CL698" s="25"/>
      <c r="CM698" s="25"/>
      <c r="CN698" s="25"/>
      <c r="CO698" s="25"/>
      <c r="CP698" s="25"/>
      <c r="CQ698" s="25"/>
      <c r="CR698" s="25"/>
      <c r="CS698" s="25"/>
      <c r="CT698" s="25"/>
      <c r="CU698" s="25"/>
      <c r="CV698" s="25"/>
      <c r="CW698" s="25"/>
      <c r="CX698" s="25"/>
      <c r="CY698" s="25"/>
      <c r="CZ698" s="25"/>
      <c r="DA698" s="25"/>
      <c r="DB698" s="25"/>
      <c r="DC698" s="25"/>
      <c r="DD698" s="25"/>
      <c r="DE698" s="25"/>
      <c r="DF698" s="25"/>
      <c r="DG698" s="25"/>
      <c r="DH698" s="25"/>
      <c r="DI698" s="25"/>
      <c r="DJ698" s="48"/>
    </row>
    <row r="699" spans="14:114" ht="14.25" customHeight="1" x14ac:dyDescent="0.2">
      <c r="N699" s="47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5"/>
      <c r="BA699" s="25"/>
      <c r="BB699" s="25"/>
      <c r="BC699" s="25"/>
      <c r="BD699" s="25"/>
      <c r="BE699" s="25"/>
      <c r="BF699" s="25"/>
      <c r="BG699" s="25"/>
      <c r="BH699" s="25"/>
      <c r="BI699" s="25"/>
      <c r="BJ699" s="25"/>
      <c r="BK699" s="25"/>
      <c r="BL699" s="25"/>
      <c r="BM699" s="25"/>
      <c r="BN699" s="25"/>
      <c r="BO699" s="25"/>
      <c r="BP699" s="25"/>
      <c r="BQ699" s="25"/>
      <c r="BR699" s="25"/>
      <c r="BS699" s="25"/>
      <c r="BT699" s="25"/>
      <c r="BU699" s="25"/>
      <c r="BV699" s="25"/>
      <c r="BW699" s="25"/>
      <c r="BX699" s="25"/>
      <c r="BY699" s="25"/>
      <c r="BZ699" s="25"/>
      <c r="CA699" s="25"/>
      <c r="CB699" s="25"/>
      <c r="CC699" s="25"/>
      <c r="CD699" s="25"/>
      <c r="CE699" s="25"/>
      <c r="CF699" s="25"/>
      <c r="CG699" s="25"/>
      <c r="CH699" s="25"/>
      <c r="CI699" s="25"/>
      <c r="CJ699" s="25"/>
      <c r="CK699" s="25"/>
      <c r="CL699" s="25"/>
      <c r="CM699" s="25"/>
      <c r="CN699" s="25"/>
      <c r="CO699" s="25"/>
      <c r="CP699" s="25"/>
      <c r="CQ699" s="25"/>
      <c r="CR699" s="25"/>
      <c r="CS699" s="25"/>
      <c r="CT699" s="25"/>
      <c r="CU699" s="25"/>
      <c r="CV699" s="25"/>
      <c r="CW699" s="25"/>
      <c r="CX699" s="25"/>
      <c r="CY699" s="25"/>
      <c r="CZ699" s="25"/>
      <c r="DA699" s="25"/>
      <c r="DB699" s="25"/>
      <c r="DC699" s="25"/>
      <c r="DD699" s="25"/>
      <c r="DE699" s="25"/>
      <c r="DF699" s="25"/>
      <c r="DG699" s="25"/>
      <c r="DH699" s="25"/>
      <c r="DI699" s="25"/>
      <c r="DJ699" s="48"/>
    </row>
    <row r="700" spans="14:114" ht="14.25" customHeight="1" x14ac:dyDescent="0.2">
      <c r="N700" s="47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5"/>
      <c r="BA700" s="25"/>
      <c r="BB700" s="25"/>
      <c r="BC700" s="25"/>
      <c r="BD700" s="25"/>
      <c r="BE700" s="25"/>
      <c r="BF700" s="25"/>
      <c r="BG700" s="25"/>
      <c r="BH700" s="25"/>
      <c r="BI700" s="25"/>
      <c r="BJ700" s="25"/>
      <c r="BK700" s="25"/>
      <c r="BL700" s="25"/>
      <c r="BM700" s="25"/>
      <c r="BN700" s="25"/>
      <c r="BO700" s="25"/>
      <c r="BP700" s="25"/>
      <c r="BQ700" s="25"/>
      <c r="BR700" s="25"/>
      <c r="BS700" s="25"/>
      <c r="BT700" s="25"/>
      <c r="BU700" s="25"/>
      <c r="BV700" s="25"/>
      <c r="BW700" s="25"/>
      <c r="BX700" s="25"/>
      <c r="BY700" s="25"/>
      <c r="BZ700" s="25"/>
      <c r="CA700" s="25"/>
      <c r="CB700" s="25"/>
      <c r="CC700" s="25"/>
      <c r="CD700" s="25"/>
      <c r="CE700" s="25"/>
      <c r="CF700" s="25"/>
      <c r="CG700" s="25"/>
      <c r="CH700" s="25"/>
      <c r="CI700" s="25"/>
      <c r="CJ700" s="25"/>
      <c r="CK700" s="25"/>
      <c r="CL700" s="25"/>
      <c r="CM700" s="25"/>
      <c r="CN700" s="25"/>
      <c r="CO700" s="25"/>
      <c r="CP700" s="25"/>
      <c r="CQ700" s="25"/>
      <c r="CR700" s="25"/>
      <c r="CS700" s="25"/>
      <c r="CT700" s="25"/>
      <c r="CU700" s="25"/>
      <c r="CV700" s="25"/>
      <c r="CW700" s="25"/>
      <c r="CX700" s="25"/>
      <c r="CY700" s="25"/>
      <c r="CZ700" s="25"/>
      <c r="DA700" s="25"/>
      <c r="DB700" s="25"/>
      <c r="DC700" s="25"/>
      <c r="DD700" s="25"/>
      <c r="DE700" s="25"/>
      <c r="DF700" s="25"/>
      <c r="DG700" s="25"/>
      <c r="DH700" s="25"/>
      <c r="DI700" s="25"/>
      <c r="DJ700" s="48"/>
    </row>
    <row r="701" spans="14:114" ht="14.25" customHeight="1" x14ac:dyDescent="0.2">
      <c r="N701" s="47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5"/>
      <c r="BA701" s="25"/>
      <c r="BB701" s="25"/>
      <c r="BC701" s="25"/>
      <c r="BD701" s="25"/>
      <c r="BE701" s="25"/>
      <c r="BF701" s="25"/>
      <c r="BG701" s="25"/>
      <c r="BH701" s="25"/>
      <c r="BI701" s="25"/>
      <c r="BJ701" s="25"/>
      <c r="BK701" s="25"/>
      <c r="BL701" s="25"/>
      <c r="BM701" s="25"/>
      <c r="BN701" s="25"/>
      <c r="BO701" s="25"/>
      <c r="BP701" s="25"/>
      <c r="BQ701" s="25"/>
      <c r="BR701" s="25"/>
      <c r="BS701" s="25"/>
      <c r="BT701" s="25"/>
      <c r="BU701" s="25"/>
      <c r="BV701" s="25"/>
      <c r="BW701" s="25"/>
      <c r="BX701" s="25"/>
      <c r="BY701" s="25"/>
      <c r="BZ701" s="25"/>
      <c r="CA701" s="25"/>
      <c r="CB701" s="25"/>
      <c r="CC701" s="25"/>
      <c r="CD701" s="25"/>
      <c r="CE701" s="25"/>
      <c r="CF701" s="25"/>
      <c r="CG701" s="25"/>
      <c r="CH701" s="25"/>
      <c r="CI701" s="25"/>
      <c r="CJ701" s="25"/>
      <c r="CK701" s="25"/>
      <c r="CL701" s="25"/>
      <c r="CM701" s="25"/>
      <c r="CN701" s="25"/>
      <c r="CO701" s="25"/>
      <c r="CP701" s="25"/>
      <c r="CQ701" s="25"/>
      <c r="CR701" s="25"/>
      <c r="CS701" s="25"/>
      <c r="CT701" s="25"/>
      <c r="CU701" s="25"/>
      <c r="CV701" s="25"/>
      <c r="CW701" s="25"/>
      <c r="CX701" s="25"/>
      <c r="CY701" s="25"/>
      <c r="CZ701" s="25"/>
      <c r="DA701" s="25"/>
      <c r="DB701" s="25"/>
      <c r="DC701" s="25"/>
      <c r="DD701" s="25"/>
      <c r="DE701" s="25"/>
      <c r="DF701" s="25"/>
      <c r="DG701" s="25"/>
      <c r="DH701" s="25"/>
      <c r="DI701" s="25"/>
      <c r="DJ701" s="48"/>
    </row>
    <row r="702" spans="14:114" ht="14.25" customHeight="1" x14ac:dyDescent="0.2">
      <c r="N702" s="47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  <c r="BE702" s="25"/>
      <c r="BF702" s="25"/>
      <c r="BG702" s="25"/>
      <c r="BH702" s="25"/>
      <c r="BI702" s="25"/>
      <c r="BJ702" s="25"/>
      <c r="BK702" s="25"/>
      <c r="BL702" s="25"/>
      <c r="BM702" s="25"/>
      <c r="BN702" s="25"/>
      <c r="BO702" s="25"/>
      <c r="BP702" s="25"/>
      <c r="BQ702" s="25"/>
      <c r="BR702" s="25"/>
      <c r="BS702" s="25"/>
      <c r="BT702" s="25"/>
      <c r="BU702" s="25"/>
      <c r="BV702" s="25"/>
      <c r="BW702" s="25"/>
      <c r="BX702" s="25"/>
      <c r="BY702" s="25"/>
      <c r="BZ702" s="25"/>
      <c r="CA702" s="25"/>
      <c r="CB702" s="25"/>
      <c r="CC702" s="25"/>
      <c r="CD702" s="25"/>
      <c r="CE702" s="25"/>
      <c r="CF702" s="25"/>
      <c r="CG702" s="25"/>
      <c r="CH702" s="25"/>
      <c r="CI702" s="25"/>
      <c r="CJ702" s="25"/>
      <c r="CK702" s="25"/>
      <c r="CL702" s="25"/>
      <c r="CM702" s="25"/>
      <c r="CN702" s="25"/>
      <c r="CO702" s="25"/>
      <c r="CP702" s="25"/>
      <c r="CQ702" s="25"/>
      <c r="CR702" s="25"/>
      <c r="CS702" s="25"/>
      <c r="CT702" s="25"/>
      <c r="CU702" s="25"/>
      <c r="CV702" s="25"/>
      <c r="CW702" s="25"/>
      <c r="CX702" s="25"/>
      <c r="CY702" s="25"/>
      <c r="CZ702" s="25"/>
      <c r="DA702" s="25"/>
      <c r="DB702" s="25"/>
      <c r="DC702" s="25"/>
      <c r="DD702" s="25"/>
      <c r="DE702" s="25"/>
      <c r="DF702" s="25"/>
      <c r="DG702" s="25"/>
      <c r="DH702" s="25"/>
      <c r="DI702" s="25"/>
      <c r="DJ702" s="48"/>
    </row>
    <row r="703" spans="14:114" ht="14.25" customHeight="1" x14ac:dyDescent="0.2">
      <c r="N703" s="47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5"/>
      <c r="BA703" s="25"/>
      <c r="BB703" s="25"/>
      <c r="BC703" s="25"/>
      <c r="BD703" s="25"/>
      <c r="BE703" s="25"/>
      <c r="BF703" s="25"/>
      <c r="BG703" s="25"/>
      <c r="BH703" s="25"/>
      <c r="BI703" s="25"/>
      <c r="BJ703" s="25"/>
      <c r="BK703" s="25"/>
      <c r="BL703" s="25"/>
      <c r="BM703" s="25"/>
      <c r="BN703" s="25"/>
      <c r="BO703" s="25"/>
      <c r="BP703" s="25"/>
      <c r="BQ703" s="25"/>
      <c r="BR703" s="25"/>
      <c r="BS703" s="25"/>
      <c r="BT703" s="25"/>
      <c r="BU703" s="25"/>
      <c r="BV703" s="25"/>
      <c r="BW703" s="25"/>
      <c r="BX703" s="25"/>
      <c r="BY703" s="25"/>
      <c r="BZ703" s="25"/>
      <c r="CA703" s="25"/>
      <c r="CB703" s="25"/>
      <c r="CC703" s="25"/>
      <c r="CD703" s="25"/>
      <c r="CE703" s="25"/>
      <c r="CF703" s="25"/>
      <c r="CG703" s="25"/>
      <c r="CH703" s="25"/>
      <c r="CI703" s="25"/>
      <c r="CJ703" s="25"/>
      <c r="CK703" s="25"/>
      <c r="CL703" s="25"/>
      <c r="CM703" s="25"/>
      <c r="CN703" s="25"/>
      <c r="CO703" s="25"/>
      <c r="CP703" s="25"/>
      <c r="CQ703" s="25"/>
      <c r="CR703" s="25"/>
      <c r="CS703" s="25"/>
      <c r="CT703" s="25"/>
      <c r="CU703" s="25"/>
      <c r="CV703" s="25"/>
      <c r="CW703" s="25"/>
      <c r="CX703" s="25"/>
      <c r="CY703" s="25"/>
      <c r="CZ703" s="25"/>
      <c r="DA703" s="25"/>
      <c r="DB703" s="25"/>
      <c r="DC703" s="25"/>
      <c r="DD703" s="25"/>
      <c r="DE703" s="25"/>
      <c r="DF703" s="25"/>
      <c r="DG703" s="25"/>
      <c r="DH703" s="25"/>
      <c r="DI703" s="25"/>
      <c r="DJ703" s="48"/>
    </row>
    <row r="704" spans="14:114" ht="14.25" customHeight="1" x14ac:dyDescent="0.2">
      <c r="N704" s="47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5"/>
      <c r="BA704" s="25"/>
      <c r="BB704" s="25"/>
      <c r="BC704" s="25"/>
      <c r="BD704" s="25"/>
      <c r="BE704" s="25"/>
      <c r="BF704" s="25"/>
      <c r="BG704" s="25"/>
      <c r="BH704" s="25"/>
      <c r="BI704" s="25"/>
      <c r="BJ704" s="25"/>
      <c r="BK704" s="25"/>
      <c r="BL704" s="25"/>
      <c r="BM704" s="25"/>
      <c r="BN704" s="25"/>
      <c r="BO704" s="25"/>
      <c r="BP704" s="25"/>
      <c r="BQ704" s="25"/>
      <c r="BR704" s="25"/>
      <c r="BS704" s="25"/>
      <c r="BT704" s="25"/>
      <c r="BU704" s="25"/>
      <c r="BV704" s="25"/>
      <c r="BW704" s="25"/>
      <c r="BX704" s="25"/>
      <c r="BY704" s="25"/>
      <c r="BZ704" s="25"/>
      <c r="CA704" s="25"/>
      <c r="CB704" s="25"/>
      <c r="CC704" s="25"/>
      <c r="CD704" s="25"/>
      <c r="CE704" s="25"/>
      <c r="CF704" s="25"/>
      <c r="CG704" s="25"/>
      <c r="CH704" s="25"/>
      <c r="CI704" s="25"/>
      <c r="CJ704" s="25"/>
      <c r="CK704" s="25"/>
      <c r="CL704" s="25"/>
      <c r="CM704" s="25"/>
      <c r="CN704" s="25"/>
      <c r="CO704" s="25"/>
      <c r="CP704" s="25"/>
      <c r="CQ704" s="25"/>
      <c r="CR704" s="25"/>
      <c r="CS704" s="25"/>
      <c r="CT704" s="25"/>
      <c r="CU704" s="25"/>
      <c r="CV704" s="25"/>
      <c r="CW704" s="25"/>
      <c r="CX704" s="25"/>
      <c r="CY704" s="25"/>
      <c r="CZ704" s="25"/>
      <c r="DA704" s="25"/>
      <c r="DB704" s="25"/>
      <c r="DC704" s="25"/>
      <c r="DD704" s="25"/>
      <c r="DE704" s="25"/>
      <c r="DF704" s="25"/>
      <c r="DG704" s="25"/>
      <c r="DH704" s="25"/>
      <c r="DI704" s="25"/>
      <c r="DJ704" s="48"/>
    </row>
    <row r="705" spans="14:114" ht="14.25" customHeight="1" x14ac:dyDescent="0.2">
      <c r="N705" s="47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  <c r="BE705" s="25"/>
      <c r="BF705" s="25"/>
      <c r="BG705" s="25"/>
      <c r="BH705" s="25"/>
      <c r="BI705" s="25"/>
      <c r="BJ705" s="25"/>
      <c r="BK705" s="25"/>
      <c r="BL705" s="25"/>
      <c r="BM705" s="25"/>
      <c r="BN705" s="25"/>
      <c r="BO705" s="25"/>
      <c r="BP705" s="25"/>
      <c r="BQ705" s="25"/>
      <c r="BR705" s="25"/>
      <c r="BS705" s="25"/>
      <c r="BT705" s="25"/>
      <c r="BU705" s="25"/>
      <c r="BV705" s="25"/>
      <c r="BW705" s="25"/>
      <c r="BX705" s="25"/>
      <c r="BY705" s="25"/>
      <c r="BZ705" s="25"/>
      <c r="CA705" s="25"/>
      <c r="CB705" s="25"/>
      <c r="CC705" s="25"/>
      <c r="CD705" s="25"/>
      <c r="CE705" s="25"/>
      <c r="CF705" s="25"/>
      <c r="CG705" s="25"/>
      <c r="CH705" s="25"/>
      <c r="CI705" s="25"/>
      <c r="CJ705" s="25"/>
      <c r="CK705" s="25"/>
      <c r="CL705" s="25"/>
      <c r="CM705" s="25"/>
      <c r="CN705" s="25"/>
      <c r="CO705" s="25"/>
      <c r="CP705" s="25"/>
      <c r="CQ705" s="25"/>
      <c r="CR705" s="25"/>
      <c r="CS705" s="25"/>
      <c r="CT705" s="25"/>
      <c r="CU705" s="25"/>
      <c r="CV705" s="25"/>
      <c r="CW705" s="25"/>
      <c r="CX705" s="25"/>
      <c r="CY705" s="25"/>
      <c r="CZ705" s="25"/>
      <c r="DA705" s="25"/>
      <c r="DB705" s="25"/>
      <c r="DC705" s="25"/>
      <c r="DD705" s="25"/>
      <c r="DE705" s="25"/>
      <c r="DF705" s="25"/>
      <c r="DG705" s="25"/>
      <c r="DH705" s="25"/>
      <c r="DI705" s="25"/>
      <c r="DJ705" s="48"/>
    </row>
    <row r="706" spans="14:114" ht="14.25" customHeight="1" x14ac:dyDescent="0.2">
      <c r="N706" s="47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5"/>
      <c r="BA706" s="25"/>
      <c r="BB706" s="25"/>
      <c r="BC706" s="25"/>
      <c r="BD706" s="25"/>
      <c r="BE706" s="25"/>
      <c r="BF706" s="25"/>
      <c r="BG706" s="25"/>
      <c r="BH706" s="25"/>
      <c r="BI706" s="25"/>
      <c r="BJ706" s="25"/>
      <c r="BK706" s="25"/>
      <c r="BL706" s="25"/>
      <c r="BM706" s="25"/>
      <c r="BN706" s="25"/>
      <c r="BO706" s="25"/>
      <c r="BP706" s="25"/>
      <c r="BQ706" s="25"/>
      <c r="BR706" s="25"/>
      <c r="BS706" s="25"/>
      <c r="BT706" s="25"/>
      <c r="BU706" s="25"/>
      <c r="BV706" s="25"/>
      <c r="BW706" s="25"/>
      <c r="BX706" s="25"/>
      <c r="BY706" s="25"/>
      <c r="BZ706" s="25"/>
      <c r="CA706" s="25"/>
      <c r="CB706" s="25"/>
      <c r="CC706" s="25"/>
      <c r="CD706" s="25"/>
      <c r="CE706" s="25"/>
      <c r="CF706" s="25"/>
      <c r="CG706" s="25"/>
      <c r="CH706" s="25"/>
      <c r="CI706" s="25"/>
      <c r="CJ706" s="25"/>
      <c r="CK706" s="25"/>
      <c r="CL706" s="25"/>
      <c r="CM706" s="25"/>
      <c r="CN706" s="25"/>
      <c r="CO706" s="25"/>
      <c r="CP706" s="25"/>
      <c r="CQ706" s="25"/>
      <c r="CR706" s="25"/>
      <c r="CS706" s="25"/>
      <c r="CT706" s="25"/>
      <c r="CU706" s="25"/>
      <c r="CV706" s="25"/>
      <c r="CW706" s="25"/>
      <c r="CX706" s="25"/>
      <c r="CY706" s="25"/>
      <c r="CZ706" s="25"/>
      <c r="DA706" s="25"/>
      <c r="DB706" s="25"/>
      <c r="DC706" s="25"/>
      <c r="DD706" s="25"/>
      <c r="DE706" s="25"/>
      <c r="DF706" s="25"/>
      <c r="DG706" s="25"/>
      <c r="DH706" s="25"/>
      <c r="DI706" s="25"/>
      <c r="DJ706" s="48"/>
    </row>
    <row r="707" spans="14:114" ht="14.25" customHeight="1" x14ac:dyDescent="0.2">
      <c r="N707" s="47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5"/>
      <c r="BA707" s="25"/>
      <c r="BB707" s="25"/>
      <c r="BC707" s="25"/>
      <c r="BD707" s="25"/>
      <c r="BE707" s="25"/>
      <c r="BF707" s="25"/>
      <c r="BG707" s="25"/>
      <c r="BH707" s="25"/>
      <c r="BI707" s="25"/>
      <c r="BJ707" s="25"/>
      <c r="BK707" s="25"/>
      <c r="BL707" s="25"/>
      <c r="BM707" s="25"/>
      <c r="BN707" s="25"/>
      <c r="BO707" s="25"/>
      <c r="BP707" s="25"/>
      <c r="BQ707" s="25"/>
      <c r="BR707" s="25"/>
      <c r="BS707" s="25"/>
      <c r="BT707" s="25"/>
      <c r="BU707" s="25"/>
      <c r="BV707" s="25"/>
      <c r="BW707" s="25"/>
      <c r="BX707" s="25"/>
      <c r="BY707" s="25"/>
      <c r="BZ707" s="25"/>
      <c r="CA707" s="25"/>
      <c r="CB707" s="25"/>
      <c r="CC707" s="25"/>
      <c r="CD707" s="25"/>
      <c r="CE707" s="25"/>
      <c r="CF707" s="25"/>
      <c r="CG707" s="25"/>
      <c r="CH707" s="25"/>
      <c r="CI707" s="25"/>
      <c r="CJ707" s="25"/>
      <c r="CK707" s="25"/>
      <c r="CL707" s="25"/>
      <c r="CM707" s="25"/>
      <c r="CN707" s="25"/>
      <c r="CO707" s="25"/>
      <c r="CP707" s="25"/>
      <c r="CQ707" s="25"/>
      <c r="CR707" s="25"/>
      <c r="CS707" s="25"/>
      <c r="CT707" s="25"/>
      <c r="CU707" s="25"/>
      <c r="CV707" s="25"/>
      <c r="CW707" s="25"/>
      <c r="CX707" s="25"/>
      <c r="CY707" s="25"/>
      <c r="CZ707" s="25"/>
      <c r="DA707" s="25"/>
      <c r="DB707" s="25"/>
      <c r="DC707" s="25"/>
      <c r="DD707" s="25"/>
      <c r="DE707" s="25"/>
      <c r="DF707" s="25"/>
      <c r="DG707" s="25"/>
      <c r="DH707" s="25"/>
      <c r="DI707" s="25"/>
      <c r="DJ707" s="48"/>
    </row>
    <row r="708" spans="14:114" ht="14.25" customHeight="1" x14ac:dyDescent="0.2">
      <c r="N708" s="47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5"/>
      <c r="BA708" s="25"/>
      <c r="BB708" s="25"/>
      <c r="BC708" s="25"/>
      <c r="BD708" s="25"/>
      <c r="BE708" s="25"/>
      <c r="BF708" s="25"/>
      <c r="BG708" s="25"/>
      <c r="BH708" s="25"/>
      <c r="BI708" s="25"/>
      <c r="BJ708" s="25"/>
      <c r="BK708" s="25"/>
      <c r="BL708" s="25"/>
      <c r="BM708" s="25"/>
      <c r="BN708" s="25"/>
      <c r="BO708" s="25"/>
      <c r="BP708" s="25"/>
      <c r="BQ708" s="25"/>
      <c r="BR708" s="25"/>
      <c r="BS708" s="25"/>
      <c r="BT708" s="25"/>
      <c r="BU708" s="25"/>
      <c r="BV708" s="25"/>
      <c r="BW708" s="25"/>
      <c r="BX708" s="25"/>
      <c r="BY708" s="25"/>
      <c r="BZ708" s="25"/>
      <c r="CA708" s="25"/>
      <c r="CB708" s="25"/>
      <c r="CC708" s="25"/>
      <c r="CD708" s="25"/>
      <c r="CE708" s="25"/>
      <c r="CF708" s="25"/>
      <c r="CG708" s="25"/>
      <c r="CH708" s="25"/>
      <c r="CI708" s="25"/>
      <c r="CJ708" s="25"/>
      <c r="CK708" s="25"/>
      <c r="CL708" s="25"/>
      <c r="CM708" s="25"/>
      <c r="CN708" s="25"/>
      <c r="CO708" s="25"/>
      <c r="CP708" s="25"/>
      <c r="CQ708" s="25"/>
      <c r="CR708" s="25"/>
      <c r="CS708" s="25"/>
      <c r="CT708" s="25"/>
      <c r="CU708" s="25"/>
      <c r="CV708" s="25"/>
      <c r="CW708" s="25"/>
      <c r="CX708" s="25"/>
      <c r="CY708" s="25"/>
      <c r="CZ708" s="25"/>
      <c r="DA708" s="25"/>
      <c r="DB708" s="25"/>
      <c r="DC708" s="25"/>
      <c r="DD708" s="25"/>
      <c r="DE708" s="25"/>
      <c r="DF708" s="25"/>
      <c r="DG708" s="25"/>
      <c r="DH708" s="25"/>
      <c r="DI708" s="25"/>
      <c r="DJ708" s="48"/>
    </row>
    <row r="709" spans="14:114" ht="14.25" customHeight="1" x14ac:dyDescent="0.2">
      <c r="N709" s="47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5"/>
      <c r="BA709" s="25"/>
      <c r="BB709" s="25"/>
      <c r="BC709" s="25"/>
      <c r="BD709" s="25"/>
      <c r="BE709" s="25"/>
      <c r="BF709" s="25"/>
      <c r="BG709" s="25"/>
      <c r="BH709" s="25"/>
      <c r="BI709" s="25"/>
      <c r="BJ709" s="25"/>
      <c r="BK709" s="25"/>
      <c r="BL709" s="25"/>
      <c r="BM709" s="25"/>
      <c r="BN709" s="25"/>
      <c r="BO709" s="25"/>
      <c r="BP709" s="25"/>
      <c r="BQ709" s="25"/>
      <c r="BR709" s="25"/>
      <c r="BS709" s="25"/>
      <c r="BT709" s="25"/>
      <c r="BU709" s="25"/>
      <c r="BV709" s="25"/>
      <c r="BW709" s="25"/>
      <c r="BX709" s="25"/>
      <c r="BY709" s="25"/>
      <c r="BZ709" s="25"/>
      <c r="CA709" s="25"/>
      <c r="CB709" s="25"/>
      <c r="CC709" s="25"/>
      <c r="CD709" s="25"/>
      <c r="CE709" s="25"/>
      <c r="CF709" s="25"/>
      <c r="CG709" s="25"/>
      <c r="CH709" s="25"/>
      <c r="CI709" s="25"/>
      <c r="CJ709" s="25"/>
      <c r="CK709" s="25"/>
      <c r="CL709" s="25"/>
      <c r="CM709" s="25"/>
      <c r="CN709" s="25"/>
      <c r="CO709" s="25"/>
      <c r="CP709" s="25"/>
      <c r="CQ709" s="25"/>
      <c r="CR709" s="25"/>
      <c r="CS709" s="25"/>
      <c r="CT709" s="25"/>
      <c r="CU709" s="25"/>
      <c r="CV709" s="25"/>
      <c r="CW709" s="25"/>
      <c r="CX709" s="25"/>
      <c r="CY709" s="25"/>
      <c r="CZ709" s="25"/>
      <c r="DA709" s="25"/>
      <c r="DB709" s="25"/>
      <c r="DC709" s="25"/>
      <c r="DD709" s="25"/>
      <c r="DE709" s="25"/>
      <c r="DF709" s="25"/>
      <c r="DG709" s="25"/>
      <c r="DH709" s="25"/>
      <c r="DI709" s="25"/>
      <c r="DJ709" s="48"/>
    </row>
    <row r="710" spans="14:114" ht="14.25" customHeight="1" x14ac:dyDescent="0.2">
      <c r="N710" s="47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5"/>
      <c r="BA710" s="25"/>
      <c r="BB710" s="25"/>
      <c r="BC710" s="25"/>
      <c r="BD710" s="25"/>
      <c r="BE710" s="25"/>
      <c r="BF710" s="25"/>
      <c r="BG710" s="25"/>
      <c r="BH710" s="25"/>
      <c r="BI710" s="25"/>
      <c r="BJ710" s="25"/>
      <c r="BK710" s="25"/>
      <c r="BL710" s="25"/>
      <c r="BM710" s="25"/>
      <c r="BN710" s="25"/>
      <c r="BO710" s="25"/>
      <c r="BP710" s="25"/>
      <c r="BQ710" s="25"/>
      <c r="BR710" s="25"/>
      <c r="BS710" s="25"/>
      <c r="BT710" s="25"/>
      <c r="BU710" s="25"/>
      <c r="BV710" s="25"/>
      <c r="BW710" s="25"/>
      <c r="BX710" s="25"/>
      <c r="BY710" s="25"/>
      <c r="BZ710" s="25"/>
      <c r="CA710" s="25"/>
      <c r="CB710" s="25"/>
      <c r="CC710" s="25"/>
      <c r="CD710" s="25"/>
      <c r="CE710" s="25"/>
      <c r="CF710" s="25"/>
      <c r="CG710" s="25"/>
      <c r="CH710" s="25"/>
      <c r="CI710" s="25"/>
      <c r="CJ710" s="25"/>
      <c r="CK710" s="25"/>
      <c r="CL710" s="25"/>
      <c r="CM710" s="25"/>
      <c r="CN710" s="25"/>
      <c r="CO710" s="25"/>
      <c r="CP710" s="25"/>
      <c r="CQ710" s="25"/>
      <c r="CR710" s="25"/>
      <c r="CS710" s="25"/>
      <c r="CT710" s="25"/>
      <c r="CU710" s="25"/>
      <c r="CV710" s="25"/>
      <c r="CW710" s="25"/>
      <c r="CX710" s="25"/>
      <c r="CY710" s="25"/>
      <c r="CZ710" s="25"/>
      <c r="DA710" s="25"/>
      <c r="DB710" s="25"/>
      <c r="DC710" s="25"/>
      <c r="DD710" s="25"/>
      <c r="DE710" s="25"/>
      <c r="DF710" s="25"/>
      <c r="DG710" s="25"/>
      <c r="DH710" s="25"/>
      <c r="DI710" s="25"/>
      <c r="DJ710" s="48"/>
    </row>
    <row r="711" spans="14:114" ht="14.25" customHeight="1" x14ac:dyDescent="0.2">
      <c r="N711" s="47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5"/>
      <c r="BA711" s="25"/>
      <c r="BB711" s="25"/>
      <c r="BC711" s="25"/>
      <c r="BD711" s="25"/>
      <c r="BE711" s="25"/>
      <c r="BF711" s="25"/>
      <c r="BG711" s="25"/>
      <c r="BH711" s="25"/>
      <c r="BI711" s="25"/>
      <c r="BJ711" s="25"/>
      <c r="BK711" s="25"/>
      <c r="BL711" s="25"/>
      <c r="BM711" s="25"/>
      <c r="BN711" s="25"/>
      <c r="BO711" s="25"/>
      <c r="BP711" s="25"/>
      <c r="BQ711" s="25"/>
      <c r="BR711" s="25"/>
      <c r="BS711" s="25"/>
      <c r="BT711" s="25"/>
      <c r="BU711" s="25"/>
      <c r="BV711" s="25"/>
      <c r="BW711" s="25"/>
      <c r="BX711" s="25"/>
      <c r="BY711" s="25"/>
      <c r="BZ711" s="25"/>
      <c r="CA711" s="25"/>
      <c r="CB711" s="25"/>
      <c r="CC711" s="25"/>
      <c r="CD711" s="25"/>
      <c r="CE711" s="25"/>
      <c r="CF711" s="25"/>
      <c r="CG711" s="25"/>
      <c r="CH711" s="25"/>
      <c r="CI711" s="25"/>
      <c r="CJ711" s="25"/>
      <c r="CK711" s="25"/>
      <c r="CL711" s="25"/>
      <c r="CM711" s="25"/>
      <c r="CN711" s="25"/>
      <c r="CO711" s="25"/>
      <c r="CP711" s="25"/>
      <c r="CQ711" s="25"/>
      <c r="CR711" s="25"/>
      <c r="CS711" s="25"/>
      <c r="CT711" s="25"/>
      <c r="CU711" s="25"/>
      <c r="CV711" s="25"/>
      <c r="CW711" s="25"/>
      <c r="CX711" s="25"/>
      <c r="CY711" s="25"/>
      <c r="CZ711" s="25"/>
      <c r="DA711" s="25"/>
      <c r="DB711" s="25"/>
      <c r="DC711" s="25"/>
      <c r="DD711" s="25"/>
      <c r="DE711" s="25"/>
      <c r="DF711" s="25"/>
      <c r="DG711" s="25"/>
      <c r="DH711" s="25"/>
      <c r="DI711" s="25"/>
      <c r="DJ711" s="48"/>
    </row>
    <row r="712" spans="14:114" ht="14.25" customHeight="1" x14ac:dyDescent="0.2">
      <c r="N712" s="47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5"/>
      <c r="BA712" s="25"/>
      <c r="BB712" s="25"/>
      <c r="BC712" s="25"/>
      <c r="BD712" s="25"/>
      <c r="BE712" s="25"/>
      <c r="BF712" s="25"/>
      <c r="BG712" s="25"/>
      <c r="BH712" s="25"/>
      <c r="BI712" s="25"/>
      <c r="BJ712" s="25"/>
      <c r="BK712" s="25"/>
      <c r="BL712" s="25"/>
      <c r="BM712" s="25"/>
      <c r="BN712" s="25"/>
      <c r="BO712" s="25"/>
      <c r="BP712" s="25"/>
      <c r="BQ712" s="25"/>
      <c r="BR712" s="25"/>
      <c r="BS712" s="25"/>
      <c r="BT712" s="25"/>
      <c r="BU712" s="25"/>
      <c r="BV712" s="25"/>
      <c r="BW712" s="25"/>
      <c r="BX712" s="25"/>
      <c r="BY712" s="25"/>
      <c r="BZ712" s="25"/>
      <c r="CA712" s="25"/>
      <c r="CB712" s="25"/>
      <c r="CC712" s="25"/>
      <c r="CD712" s="25"/>
      <c r="CE712" s="25"/>
      <c r="CF712" s="25"/>
      <c r="CG712" s="25"/>
      <c r="CH712" s="25"/>
      <c r="CI712" s="25"/>
      <c r="CJ712" s="25"/>
      <c r="CK712" s="25"/>
      <c r="CL712" s="25"/>
      <c r="CM712" s="25"/>
      <c r="CN712" s="25"/>
      <c r="CO712" s="25"/>
      <c r="CP712" s="25"/>
      <c r="CQ712" s="25"/>
      <c r="CR712" s="25"/>
      <c r="CS712" s="25"/>
      <c r="CT712" s="25"/>
      <c r="CU712" s="25"/>
      <c r="CV712" s="25"/>
      <c r="CW712" s="25"/>
      <c r="CX712" s="25"/>
      <c r="CY712" s="25"/>
      <c r="CZ712" s="25"/>
      <c r="DA712" s="25"/>
      <c r="DB712" s="25"/>
      <c r="DC712" s="25"/>
      <c r="DD712" s="25"/>
      <c r="DE712" s="25"/>
      <c r="DF712" s="25"/>
      <c r="DG712" s="25"/>
      <c r="DH712" s="25"/>
      <c r="DI712" s="25"/>
      <c r="DJ712" s="48"/>
    </row>
    <row r="713" spans="14:114" ht="14.25" customHeight="1" x14ac:dyDescent="0.2">
      <c r="N713" s="47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5"/>
      <c r="BA713" s="25"/>
      <c r="BB713" s="25"/>
      <c r="BC713" s="25"/>
      <c r="BD713" s="25"/>
      <c r="BE713" s="25"/>
      <c r="BF713" s="25"/>
      <c r="BG713" s="25"/>
      <c r="BH713" s="25"/>
      <c r="BI713" s="25"/>
      <c r="BJ713" s="25"/>
      <c r="BK713" s="25"/>
      <c r="BL713" s="25"/>
      <c r="BM713" s="25"/>
      <c r="BN713" s="25"/>
      <c r="BO713" s="25"/>
      <c r="BP713" s="25"/>
      <c r="BQ713" s="25"/>
      <c r="BR713" s="25"/>
      <c r="BS713" s="25"/>
      <c r="BT713" s="25"/>
      <c r="BU713" s="25"/>
      <c r="BV713" s="25"/>
      <c r="BW713" s="25"/>
      <c r="BX713" s="25"/>
      <c r="BY713" s="25"/>
      <c r="BZ713" s="25"/>
      <c r="CA713" s="25"/>
      <c r="CB713" s="25"/>
      <c r="CC713" s="25"/>
      <c r="CD713" s="25"/>
      <c r="CE713" s="25"/>
      <c r="CF713" s="25"/>
      <c r="CG713" s="25"/>
      <c r="CH713" s="25"/>
      <c r="CI713" s="25"/>
      <c r="CJ713" s="25"/>
      <c r="CK713" s="25"/>
      <c r="CL713" s="25"/>
      <c r="CM713" s="25"/>
      <c r="CN713" s="25"/>
      <c r="CO713" s="25"/>
      <c r="CP713" s="25"/>
      <c r="CQ713" s="25"/>
      <c r="CR713" s="25"/>
      <c r="CS713" s="25"/>
      <c r="CT713" s="25"/>
      <c r="CU713" s="25"/>
      <c r="CV713" s="25"/>
      <c r="CW713" s="25"/>
      <c r="CX713" s="25"/>
      <c r="CY713" s="25"/>
      <c r="CZ713" s="25"/>
      <c r="DA713" s="25"/>
      <c r="DB713" s="25"/>
      <c r="DC713" s="25"/>
      <c r="DD713" s="25"/>
      <c r="DE713" s="25"/>
      <c r="DF713" s="25"/>
      <c r="DG713" s="25"/>
      <c r="DH713" s="25"/>
      <c r="DI713" s="25"/>
      <c r="DJ713" s="48"/>
    </row>
    <row r="714" spans="14:114" ht="14.25" customHeight="1" x14ac:dyDescent="0.2">
      <c r="N714" s="47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5"/>
      <c r="BA714" s="25"/>
      <c r="BB714" s="25"/>
      <c r="BC714" s="25"/>
      <c r="BD714" s="25"/>
      <c r="BE714" s="25"/>
      <c r="BF714" s="25"/>
      <c r="BG714" s="25"/>
      <c r="BH714" s="25"/>
      <c r="BI714" s="25"/>
      <c r="BJ714" s="25"/>
      <c r="BK714" s="25"/>
      <c r="BL714" s="25"/>
      <c r="BM714" s="25"/>
      <c r="BN714" s="25"/>
      <c r="BO714" s="25"/>
      <c r="BP714" s="25"/>
      <c r="BQ714" s="25"/>
      <c r="BR714" s="25"/>
      <c r="BS714" s="25"/>
      <c r="BT714" s="25"/>
      <c r="BU714" s="25"/>
      <c r="BV714" s="25"/>
      <c r="BW714" s="25"/>
      <c r="BX714" s="25"/>
      <c r="BY714" s="25"/>
      <c r="BZ714" s="25"/>
      <c r="CA714" s="25"/>
      <c r="CB714" s="25"/>
      <c r="CC714" s="25"/>
      <c r="CD714" s="25"/>
      <c r="CE714" s="25"/>
      <c r="CF714" s="25"/>
      <c r="CG714" s="25"/>
      <c r="CH714" s="25"/>
      <c r="CI714" s="25"/>
      <c r="CJ714" s="25"/>
      <c r="CK714" s="25"/>
      <c r="CL714" s="25"/>
      <c r="CM714" s="25"/>
      <c r="CN714" s="25"/>
      <c r="CO714" s="25"/>
      <c r="CP714" s="25"/>
      <c r="CQ714" s="25"/>
      <c r="CR714" s="25"/>
      <c r="CS714" s="25"/>
      <c r="CT714" s="25"/>
      <c r="CU714" s="25"/>
      <c r="CV714" s="25"/>
      <c r="CW714" s="25"/>
      <c r="CX714" s="25"/>
      <c r="CY714" s="25"/>
      <c r="CZ714" s="25"/>
      <c r="DA714" s="25"/>
      <c r="DB714" s="25"/>
      <c r="DC714" s="25"/>
      <c r="DD714" s="25"/>
      <c r="DE714" s="25"/>
      <c r="DF714" s="25"/>
      <c r="DG714" s="25"/>
      <c r="DH714" s="25"/>
      <c r="DI714" s="25"/>
      <c r="DJ714" s="48"/>
    </row>
    <row r="715" spans="14:114" ht="14.25" customHeight="1" x14ac:dyDescent="0.2">
      <c r="N715" s="47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5"/>
      <c r="BA715" s="25"/>
      <c r="BB715" s="25"/>
      <c r="BC715" s="25"/>
      <c r="BD715" s="25"/>
      <c r="BE715" s="25"/>
      <c r="BF715" s="25"/>
      <c r="BG715" s="25"/>
      <c r="BH715" s="25"/>
      <c r="BI715" s="25"/>
      <c r="BJ715" s="25"/>
      <c r="BK715" s="25"/>
      <c r="BL715" s="25"/>
      <c r="BM715" s="25"/>
      <c r="BN715" s="25"/>
      <c r="BO715" s="25"/>
      <c r="BP715" s="25"/>
      <c r="BQ715" s="25"/>
      <c r="BR715" s="25"/>
      <c r="BS715" s="25"/>
      <c r="BT715" s="25"/>
      <c r="BU715" s="25"/>
      <c r="BV715" s="25"/>
      <c r="BW715" s="25"/>
      <c r="BX715" s="25"/>
      <c r="BY715" s="25"/>
      <c r="BZ715" s="25"/>
      <c r="CA715" s="25"/>
      <c r="CB715" s="25"/>
      <c r="CC715" s="25"/>
      <c r="CD715" s="25"/>
      <c r="CE715" s="25"/>
      <c r="CF715" s="25"/>
      <c r="CG715" s="25"/>
      <c r="CH715" s="25"/>
      <c r="CI715" s="25"/>
      <c r="CJ715" s="25"/>
      <c r="CK715" s="25"/>
      <c r="CL715" s="25"/>
      <c r="CM715" s="25"/>
      <c r="CN715" s="25"/>
      <c r="CO715" s="25"/>
      <c r="CP715" s="25"/>
      <c r="CQ715" s="25"/>
      <c r="CR715" s="25"/>
      <c r="CS715" s="25"/>
      <c r="CT715" s="25"/>
      <c r="CU715" s="25"/>
      <c r="CV715" s="25"/>
      <c r="CW715" s="25"/>
      <c r="CX715" s="25"/>
      <c r="CY715" s="25"/>
      <c r="CZ715" s="25"/>
      <c r="DA715" s="25"/>
      <c r="DB715" s="25"/>
      <c r="DC715" s="25"/>
      <c r="DD715" s="25"/>
      <c r="DE715" s="25"/>
      <c r="DF715" s="25"/>
      <c r="DG715" s="25"/>
      <c r="DH715" s="25"/>
      <c r="DI715" s="25"/>
      <c r="DJ715" s="48"/>
    </row>
    <row r="716" spans="14:114" ht="14.25" customHeight="1" x14ac:dyDescent="0.2">
      <c r="N716" s="47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5"/>
      <c r="BA716" s="25"/>
      <c r="BB716" s="25"/>
      <c r="BC716" s="25"/>
      <c r="BD716" s="25"/>
      <c r="BE716" s="25"/>
      <c r="BF716" s="25"/>
      <c r="BG716" s="25"/>
      <c r="BH716" s="25"/>
      <c r="BI716" s="25"/>
      <c r="BJ716" s="25"/>
      <c r="BK716" s="25"/>
      <c r="BL716" s="25"/>
      <c r="BM716" s="25"/>
      <c r="BN716" s="25"/>
      <c r="BO716" s="25"/>
      <c r="BP716" s="25"/>
      <c r="BQ716" s="25"/>
      <c r="BR716" s="25"/>
      <c r="BS716" s="25"/>
      <c r="BT716" s="25"/>
      <c r="BU716" s="25"/>
      <c r="BV716" s="25"/>
      <c r="BW716" s="25"/>
      <c r="BX716" s="25"/>
      <c r="BY716" s="25"/>
      <c r="BZ716" s="25"/>
      <c r="CA716" s="25"/>
      <c r="CB716" s="25"/>
      <c r="CC716" s="25"/>
      <c r="CD716" s="25"/>
      <c r="CE716" s="25"/>
      <c r="CF716" s="25"/>
      <c r="CG716" s="25"/>
      <c r="CH716" s="25"/>
      <c r="CI716" s="25"/>
      <c r="CJ716" s="25"/>
      <c r="CK716" s="25"/>
      <c r="CL716" s="25"/>
      <c r="CM716" s="25"/>
      <c r="CN716" s="25"/>
      <c r="CO716" s="25"/>
      <c r="CP716" s="25"/>
      <c r="CQ716" s="25"/>
      <c r="CR716" s="25"/>
      <c r="CS716" s="25"/>
      <c r="CT716" s="25"/>
      <c r="CU716" s="25"/>
      <c r="CV716" s="25"/>
      <c r="CW716" s="25"/>
      <c r="CX716" s="25"/>
      <c r="CY716" s="25"/>
      <c r="CZ716" s="25"/>
      <c r="DA716" s="25"/>
      <c r="DB716" s="25"/>
      <c r="DC716" s="25"/>
      <c r="DD716" s="25"/>
      <c r="DE716" s="25"/>
      <c r="DF716" s="25"/>
      <c r="DG716" s="25"/>
      <c r="DH716" s="25"/>
      <c r="DI716" s="25"/>
      <c r="DJ716" s="48"/>
    </row>
    <row r="717" spans="14:114" ht="14.25" customHeight="1" thickBot="1" x14ac:dyDescent="0.25">
      <c r="N717" s="4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  <c r="BW717" s="24"/>
      <c r="BX717" s="24"/>
      <c r="BY717" s="24"/>
      <c r="BZ717" s="24"/>
      <c r="CA717" s="24"/>
      <c r="CB717" s="24"/>
      <c r="CC717" s="24"/>
      <c r="CD717" s="24"/>
      <c r="CE717" s="24"/>
      <c r="CF717" s="24"/>
      <c r="CG717" s="24"/>
      <c r="CH717" s="24"/>
      <c r="CI717" s="24"/>
      <c r="CJ717" s="24"/>
      <c r="CK717" s="24"/>
      <c r="CL717" s="24"/>
      <c r="CM717" s="24"/>
      <c r="CN717" s="24"/>
      <c r="CO717" s="24"/>
      <c r="CP717" s="24"/>
      <c r="CQ717" s="24"/>
      <c r="CR717" s="24"/>
      <c r="CS717" s="24"/>
      <c r="CT717" s="24"/>
      <c r="CU717" s="24"/>
      <c r="CV717" s="24"/>
      <c r="CW717" s="24"/>
      <c r="CX717" s="24"/>
      <c r="CY717" s="24"/>
      <c r="CZ717" s="24"/>
      <c r="DA717" s="24"/>
      <c r="DB717" s="24"/>
      <c r="DC717" s="24"/>
      <c r="DD717" s="24"/>
      <c r="DE717" s="24"/>
      <c r="DF717" s="24"/>
      <c r="DG717" s="24"/>
      <c r="DH717" s="24"/>
      <c r="DI717" s="24"/>
      <c r="DJ717" s="45"/>
    </row>
    <row r="718" spans="14:114" ht="14.25" customHeight="1" thickTop="1" x14ac:dyDescent="0.2">
      <c r="N718" s="458" t="s">
        <v>108</v>
      </c>
      <c r="O718" s="459"/>
      <c r="P718" s="459"/>
      <c r="Q718" s="459"/>
      <c r="R718" s="459"/>
      <c r="S718" s="459"/>
      <c r="T718" s="459"/>
      <c r="U718" s="459"/>
      <c r="V718" s="459"/>
      <c r="W718" s="459"/>
      <c r="X718" s="459"/>
      <c r="Y718" s="459"/>
      <c r="Z718" s="459"/>
      <c r="AA718" s="459"/>
      <c r="AB718" s="459"/>
      <c r="AC718" s="459"/>
      <c r="AD718" s="459"/>
      <c r="AE718" s="459"/>
      <c r="AF718" s="459"/>
      <c r="AG718" s="459"/>
      <c r="AH718" s="459"/>
      <c r="AI718" s="459"/>
      <c r="AJ718" s="459"/>
      <c r="AK718" s="459"/>
      <c r="AL718" s="459"/>
      <c r="AM718" s="459"/>
      <c r="AN718" s="459"/>
      <c r="AO718" s="459"/>
      <c r="AP718" s="459"/>
      <c r="AQ718" s="459"/>
      <c r="AR718" s="459"/>
      <c r="AS718" s="459"/>
      <c r="AT718" s="459"/>
      <c r="AU718" s="459"/>
      <c r="AV718" s="459"/>
      <c r="AW718" s="459"/>
      <c r="AX718" s="459"/>
      <c r="AY718" s="459"/>
      <c r="AZ718" s="459"/>
      <c r="BA718" s="459"/>
      <c r="BB718" s="459"/>
      <c r="BC718" s="459"/>
      <c r="BD718" s="459"/>
      <c r="BE718" s="459"/>
      <c r="BF718" s="459"/>
      <c r="BG718" s="459"/>
      <c r="BH718" s="459"/>
      <c r="BI718" s="459"/>
      <c r="BJ718" s="459"/>
      <c r="BK718" s="459"/>
      <c r="BL718" s="459"/>
      <c r="BM718" s="459"/>
      <c r="BN718" s="460"/>
      <c r="BO718" s="197" t="s">
        <v>14</v>
      </c>
      <c r="BP718" s="198"/>
      <c r="BQ718" s="198"/>
      <c r="BR718" s="198"/>
      <c r="BS718" s="198"/>
      <c r="BT718" s="198"/>
      <c r="BU718" s="198"/>
      <c r="BV718" s="198"/>
      <c r="BW718" s="198"/>
      <c r="BX718" s="198"/>
      <c r="BY718" s="198"/>
      <c r="BZ718" s="198"/>
      <c r="CA718" s="197" t="s">
        <v>14</v>
      </c>
      <c r="CB718" s="198"/>
      <c r="CC718" s="198"/>
      <c r="CD718" s="198"/>
      <c r="CE718" s="198"/>
      <c r="CF718" s="198"/>
      <c r="CG718" s="198"/>
      <c r="CH718" s="198"/>
      <c r="CI718" s="198"/>
      <c r="CJ718" s="198"/>
      <c r="CK718" s="198"/>
      <c r="CL718" s="201"/>
      <c r="CM718" s="197" t="s">
        <v>14</v>
      </c>
      <c r="CN718" s="198"/>
      <c r="CO718" s="198"/>
      <c r="CP718" s="198"/>
      <c r="CQ718" s="198"/>
      <c r="CR718" s="198"/>
      <c r="CS718" s="198"/>
      <c r="CT718" s="198"/>
      <c r="CU718" s="198"/>
      <c r="CV718" s="198"/>
      <c r="CW718" s="198"/>
      <c r="CX718" s="198"/>
      <c r="CY718" s="197" t="s">
        <v>14</v>
      </c>
      <c r="CZ718" s="198"/>
      <c r="DA718" s="198"/>
      <c r="DB718" s="198"/>
      <c r="DC718" s="198"/>
      <c r="DD718" s="198"/>
      <c r="DE718" s="198"/>
      <c r="DF718" s="198"/>
      <c r="DG718" s="198"/>
      <c r="DH718" s="198"/>
      <c r="DI718" s="198"/>
      <c r="DJ718" s="201"/>
    </row>
    <row r="719" spans="14:114" ht="14.25" customHeight="1" thickBot="1" x14ac:dyDescent="0.25">
      <c r="N719" s="461"/>
      <c r="O719" s="462"/>
      <c r="P719" s="462"/>
      <c r="Q719" s="462"/>
      <c r="R719" s="462"/>
      <c r="S719" s="462"/>
      <c r="T719" s="462"/>
      <c r="U719" s="462"/>
      <c r="V719" s="462"/>
      <c r="W719" s="462"/>
      <c r="X719" s="462"/>
      <c r="Y719" s="462"/>
      <c r="Z719" s="462"/>
      <c r="AA719" s="462"/>
      <c r="AB719" s="462"/>
      <c r="AC719" s="462"/>
      <c r="AD719" s="462"/>
      <c r="AE719" s="462"/>
      <c r="AF719" s="462"/>
      <c r="AG719" s="462"/>
      <c r="AH719" s="462"/>
      <c r="AI719" s="462"/>
      <c r="AJ719" s="462"/>
      <c r="AK719" s="462"/>
      <c r="AL719" s="462"/>
      <c r="AM719" s="462"/>
      <c r="AN719" s="462"/>
      <c r="AO719" s="462"/>
      <c r="AP719" s="462"/>
      <c r="AQ719" s="462"/>
      <c r="AR719" s="462"/>
      <c r="AS719" s="462"/>
      <c r="AT719" s="462"/>
      <c r="AU719" s="462"/>
      <c r="AV719" s="462"/>
      <c r="AW719" s="462"/>
      <c r="AX719" s="462"/>
      <c r="AY719" s="462"/>
      <c r="AZ719" s="462"/>
      <c r="BA719" s="462"/>
      <c r="BB719" s="462"/>
      <c r="BC719" s="462"/>
      <c r="BD719" s="462"/>
      <c r="BE719" s="462"/>
      <c r="BF719" s="462"/>
      <c r="BG719" s="462"/>
      <c r="BH719" s="462"/>
      <c r="BI719" s="462"/>
      <c r="BJ719" s="462"/>
      <c r="BK719" s="462"/>
      <c r="BL719" s="462"/>
      <c r="BM719" s="462"/>
      <c r="BN719" s="463"/>
      <c r="BO719" s="199"/>
      <c r="BP719" s="200"/>
      <c r="BQ719" s="200"/>
      <c r="BR719" s="200"/>
      <c r="BS719" s="200"/>
      <c r="BT719" s="200"/>
      <c r="BU719" s="200"/>
      <c r="BV719" s="200"/>
      <c r="BW719" s="200"/>
      <c r="BX719" s="200"/>
      <c r="BY719" s="200"/>
      <c r="BZ719" s="200"/>
      <c r="CA719" s="199"/>
      <c r="CB719" s="200"/>
      <c r="CC719" s="200"/>
      <c r="CD719" s="200"/>
      <c r="CE719" s="200"/>
      <c r="CF719" s="200"/>
      <c r="CG719" s="200"/>
      <c r="CH719" s="200"/>
      <c r="CI719" s="200"/>
      <c r="CJ719" s="200"/>
      <c r="CK719" s="200"/>
      <c r="CL719" s="202"/>
      <c r="CM719" s="199"/>
      <c r="CN719" s="200"/>
      <c r="CO719" s="200"/>
      <c r="CP719" s="200"/>
      <c r="CQ719" s="200"/>
      <c r="CR719" s="200"/>
      <c r="CS719" s="200"/>
      <c r="CT719" s="200"/>
      <c r="CU719" s="200"/>
      <c r="CV719" s="200"/>
      <c r="CW719" s="200"/>
      <c r="CX719" s="200"/>
      <c r="CY719" s="199"/>
      <c r="CZ719" s="200"/>
      <c r="DA719" s="200"/>
      <c r="DB719" s="200"/>
      <c r="DC719" s="200"/>
      <c r="DD719" s="200"/>
      <c r="DE719" s="200"/>
      <c r="DF719" s="200"/>
      <c r="DG719" s="200"/>
      <c r="DH719" s="200"/>
      <c r="DI719" s="200"/>
      <c r="DJ719" s="202"/>
    </row>
    <row r="720" spans="14:114" ht="14.25" customHeight="1" x14ac:dyDescent="0.2">
      <c r="N720" s="464">
        <f>$N$220</f>
        <v>0</v>
      </c>
      <c r="O720" s="465"/>
      <c r="P720" s="396" t="s">
        <v>0</v>
      </c>
      <c r="Q720" s="468" t="str">
        <f>$Q$220</f>
        <v>Criada Ficha Técnica</v>
      </c>
      <c r="R720" s="468"/>
      <c r="S720" s="468"/>
      <c r="T720" s="468"/>
      <c r="U720" s="468"/>
      <c r="V720" s="468"/>
      <c r="W720" s="468"/>
      <c r="X720" s="468"/>
      <c r="Y720" s="468"/>
      <c r="Z720" s="468"/>
      <c r="AA720" s="468"/>
      <c r="AB720" s="468"/>
      <c r="AC720" s="468"/>
      <c r="AD720" s="468"/>
      <c r="AE720" s="468"/>
      <c r="AF720" s="468"/>
      <c r="AG720" s="468"/>
      <c r="AH720" s="468"/>
      <c r="AI720" s="468"/>
      <c r="AJ720" s="468"/>
      <c r="AK720" s="468"/>
      <c r="AL720" s="468"/>
      <c r="AM720" s="468"/>
      <c r="AN720" s="468"/>
      <c r="AO720" s="468"/>
      <c r="AP720" s="468"/>
      <c r="AQ720" s="468"/>
      <c r="AR720" s="468"/>
      <c r="AS720" s="468"/>
      <c r="AT720" s="468"/>
      <c r="AU720" s="468"/>
      <c r="AV720" s="468"/>
      <c r="AW720" s="468"/>
      <c r="AX720" s="468"/>
      <c r="AY720" s="468"/>
      <c r="AZ720" s="468"/>
      <c r="BA720" s="468"/>
      <c r="BB720" s="468"/>
      <c r="BC720" s="468"/>
      <c r="BD720" s="468"/>
      <c r="BE720" s="468"/>
      <c r="BF720" s="468"/>
      <c r="BG720" s="468"/>
      <c r="BH720" s="469"/>
      <c r="BI720" s="386" t="s">
        <v>15</v>
      </c>
      <c r="BJ720" s="387"/>
      <c r="BK720" s="387"/>
      <c r="BL720" s="387"/>
      <c r="BM720" s="387"/>
      <c r="BN720" s="388"/>
      <c r="BO720" s="589" t="str">
        <f>$BO$220</f>
        <v>(Nome)</v>
      </c>
      <c r="BP720" s="590"/>
      <c r="BQ720" s="590"/>
      <c r="BR720" s="590"/>
      <c r="BS720" s="590"/>
      <c r="BT720" s="590"/>
      <c r="BU720" s="590"/>
      <c r="BV720" s="590"/>
      <c r="BW720" s="590"/>
      <c r="BX720" s="590"/>
      <c r="BY720" s="590"/>
      <c r="BZ720" s="590"/>
      <c r="CA720" s="589" t="str">
        <f>$CA$220</f>
        <v>(Nome)</v>
      </c>
      <c r="CB720" s="590"/>
      <c r="CC720" s="590"/>
      <c r="CD720" s="590"/>
      <c r="CE720" s="590"/>
      <c r="CF720" s="590"/>
      <c r="CG720" s="590"/>
      <c r="CH720" s="590"/>
      <c r="CI720" s="590"/>
      <c r="CJ720" s="590"/>
      <c r="CK720" s="590"/>
      <c r="CL720" s="590"/>
      <c r="CM720" s="589" t="str">
        <f>$CM$220</f>
        <v>(Nome)</v>
      </c>
      <c r="CN720" s="590"/>
      <c r="CO720" s="590"/>
      <c r="CP720" s="590"/>
      <c r="CQ720" s="590"/>
      <c r="CR720" s="590"/>
      <c r="CS720" s="590"/>
      <c r="CT720" s="590"/>
      <c r="CU720" s="590"/>
      <c r="CV720" s="590"/>
      <c r="CW720" s="590"/>
      <c r="CX720" s="590"/>
      <c r="CY720" s="589" t="str">
        <f>$CY$220</f>
        <v>(Nome)</v>
      </c>
      <c r="CZ720" s="590"/>
      <c r="DA720" s="590"/>
      <c r="DB720" s="590"/>
      <c r="DC720" s="590"/>
      <c r="DD720" s="590"/>
      <c r="DE720" s="590"/>
      <c r="DF720" s="590"/>
      <c r="DG720" s="590"/>
      <c r="DH720" s="590"/>
      <c r="DI720" s="590"/>
      <c r="DJ720" s="593"/>
    </row>
    <row r="721" spans="14:114" ht="14.25" customHeight="1" x14ac:dyDescent="0.2">
      <c r="N721" s="466"/>
      <c r="O721" s="467"/>
      <c r="P721" s="397"/>
      <c r="Q721" s="470"/>
      <c r="R721" s="470"/>
      <c r="S721" s="470"/>
      <c r="T721" s="470"/>
      <c r="U721" s="470"/>
      <c r="V721" s="470"/>
      <c r="W721" s="470"/>
      <c r="X721" s="470"/>
      <c r="Y721" s="470"/>
      <c r="Z721" s="470"/>
      <c r="AA721" s="470"/>
      <c r="AB721" s="470"/>
      <c r="AC721" s="470"/>
      <c r="AD721" s="470"/>
      <c r="AE721" s="470"/>
      <c r="AF721" s="470"/>
      <c r="AG721" s="470"/>
      <c r="AH721" s="470"/>
      <c r="AI721" s="470"/>
      <c r="AJ721" s="470"/>
      <c r="AK721" s="470"/>
      <c r="AL721" s="470"/>
      <c r="AM721" s="470"/>
      <c r="AN721" s="470"/>
      <c r="AO721" s="470"/>
      <c r="AP721" s="470"/>
      <c r="AQ721" s="470"/>
      <c r="AR721" s="470"/>
      <c r="AS721" s="470"/>
      <c r="AT721" s="470"/>
      <c r="AU721" s="470"/>
      <c r="AV721" s="470"/>
      <c r="AW721" s="470"/>
      <c r="AX721" s="470"/>
      <c r="AY721" s="470"/>
      <c r="AZ721" s="470"/>
      <c r="BA721" s="470"/>
      <c r="BB721" s="470"/>
      <c r="BC721" s="470"/>
      <c r="BD721" s="470"/>
      <c r="BE721" s="470"/>
      <c r="BF721" s="470"/>
      <c r="BG721" s="470"/>
      <c r="BH721" s="471"/>
      <c r="BI721" s="389"/>
      <c r="BJ721" s="390"/>
      <c r="BK721" s="390"/>
      <c r="BL721" s="390"/>
      <c r="BM721" s="390"/>
      <c r="BN721" s="391"/>
      <c r="BO721" s="591"/>
      <c r="BP721" s="592"/>
      <c r="BQ721" s="592"/>
      <c r="BR721" s="592"/>
      <c r="BS721" s="592"/>
      <c r="BT721" s="592"/>
      <c r="BU721" s="592"/>
      <c r="BV721" s="592"/>
      <c r="BW721" s="592"/>
      <c r="BX721" s="592"/>
      <c r="BY721" s="592"/>
      <c r="BZ721" s="592"/>
      <c r="CA721" s="591"/>
      <c r="CB721" s="592"/>
      <c r="CC721" s="592"/>
      <c r="CD721" s="592"/>
      <c r="CE721" s="592"/>
      <c r="CF721" s="592"/>
      <c r="CG721" s="592"/>
      <c r="CH721" s="592"/>
      <c r="CI721" s="592"/>
      <c r="CJ721" s="592"/>
      <c r="CK721" s="592"/>
      <c r="CL721" s="592"/>
      <c r="CM721" s="591"/>
      <c r="CN721" s="592"/>
      <c r="CO721" s="592"/>
      <c r="CP721" s="592"/>
      <c r="CQ721" s="592"/>
      <c r="CR721" s="592"/>
      <c r="CS721" s="592"/>
      <c r="CT721" s="592"/>
      <c r="CU721" s="592"/>
      <c r="CV721" s="592"/>
      <c r="CW721" s="592"/>
      <c r="CX721" s="592"/>
      <c r="CY721" s="591"/>
      <c r="CZ721" s="592"/>
      <c r="DA721" s="592"/>
      <c r="DB721" s="592"/>
      <c r="DC721" s="592"/>
      <c r="DD721" s="592"/>
      <c r="DE721" s="592"/>
      <c r="DF721" s="592"/>
      <c r="DG721" s="592"/>
      <c r="DH721" s="592"/>
      <c r="DI721" s="592"/>
      <c r="DJ721" s="594"/>
    </row>
    <row r="722" spans="14:114" ht="14.25" customHeight="1" x14ac:dyDescent="0.2">
      <c r="N722" s="34"/>
      <c r="O722" s="16"/>
      <c r="P722" s="16"/>
      <c r="Q722" s="470"/>
      <c r="R722" s="470"/>
      <c r="S722" s="470"/>
      <c r="T722" s="470"/>
      <c r="U722" s="470"/>
      <c r="V722" s="470"/>
      <c r="W722" s="470"/>
      <c r="X722" s="470"/>
      <c r="Y722" s="470"/>
      <c r="Z722" s="470"/>
      <c r="AA722" s="470"/>
      <c r="AB722" s="470"/>
      <c r="AC722" s="470"/>
      <c r="AD722" s="470"/>
      <c r="AE722" s="470"/>
      <c r="AF722" s="470"/>
      <c r="AG722" s="470"/>
      <c r="AH722" s="470"/>
      <c r="AI722" s="470"/>
      <c r="AJ722" s="470"/>
      <c r="AK722" s="470"/>
      <c r="AL722" s="470"/>
      <c r="AM722" s="470"/>
      <c r="AN722" s="470"/>
      <c r="AO722" s="470"/>
      <c r="AP722" s="470"/>
      <c r="AQ722" s="470"/>
      <c r="AR722" s="470"/>
      <c r="AS722" s="470"/>
      <c r="AT722" s="470"/>
      <c r="AU722" s="470"/>
      <c r="AV722" s="470"/>
      <c r="AW722" s="470"/>
      <c r="AX722" s="470"/>
      <c r="AY722" s="470"/>
      <c r="AZ722" s="470"/>
      <c r="BA722" s="470"/>
      <c r="BB722" s="470"/>
      <c r="BC722" s="470"/>
      <c r="BD722" s="470"/>
      <c r="BE722" s="470"/>
      <c r="BF722" s="470"/>
      <c r="BG722" s="470"/>
      <c r="BH722" s="471"/>
      <c r="BI722" s="452" t="str">
        <f>$BI$222</f>
        <v>XX/XX/XX</v>
      </c>
      <c r="BJ722" s="470"/>
      <c r="BK722" s="470"/>
      <c r="BL722" s="470"/>
      <c r="BM722" s="470"/>
      <c r="BN722" s="471"/>
      <c r="BO722" s="583" t="str">
        <f>$BO$222</f>
        <v>Área</v>
      </c>
      <c r="BP722" s="584"/>
      <c r="BQ722" s="584"/>
      <c r="BR722" s="584"/>
      <c r="BS722" s="584"/>
      <c r="BT722" s="584"/>
      <c r="BU722" s="584"/>
      <c r="BV722" s="584"/>
      <c r="BW722" s="584"/>
      <c r="BX722" s="584"/>
      <c r="BY722" s="584"/>
      <c r="BZ722" s="584"/>
      <c r="CA722" s="583" t="str">
        <f>$CA$222</f>
        <v>Área</v>
      </c>
      <c r="CB722" s="584"/>
      <c r="CC722" s="584"/>
      <c r="CD722" s="584"/>
      <c r="CE722" s="584"/>
      <c r="CF722" s="584"/>
      <c r="CG722" s="584"/>
      <c r="CH722" s="584"/>
      <c r="CI722" s="584"/>
      <c r="CJ722" s="584"/>
      <c r="CK722" s="584"/>
      <c r="CL722" s="584"/>
      <c r="CM722" s="583" t="str">
        <f>$CM$222</f>
        <v>Área</v>
      </c>
      <c r="CN722" s="584"/>
      <c r="CO722" s="584"/>
      <c r="CP722" s="584"/>
      <c r="CQ722" s="584"/>
      <c r="CR722" s="584"/>
      <c r="CS722" s="584"/>
      <c r="CT722" s="584"/>
      <c r="CU722" s="584"/>
      <c r="CV722" s="584"/>
      <c r="CW722" s="584"/>
      <c r="CX722" s="584"/>
      <c r="CY722" s="583" t="str">
        <f>$CY$222</f>
        <v>Área</v>
      </c>
      <c r="CZ722" s="584"/>
      <c r="DA722" s="584"/>
      <c r="DB722" s="584"/>
      <c r="DC722" s="584"/>
      <c r="DD722" s="584"/>
      <c r="DE722" s="584"/>
      <c r="DF722" s="584"/>
      <c r="DG722" s="584"/>
      <c r="DH722" s="584"/>
      <c r="DI722" s="584"/>
      <c r="DJ722" s="587"/>
    </row>
    <row r="723" spans="14:114" ht="14.25" customHeight="1" thickBot="1" x14ac:dyDescent="0.25">
      <c r="N723" s="34"/>
      <c r="O723" s="16"/>
      <c r="P723" s="16"/>
      <c r="Q723" s="470"/>
      <c r="R723" s="470"/>
      <c r="S723" s="470"/>
      <c r="T723" s="470"/>
      <c r="U723" s="470"/>
      <c r="V723" s="470"/>
      <c r="W723" s="470"/>
      <c r="X723" s="470"/>
      <c r="Y723" s="470"/>
      <c r="Z723" s="470"/>
      <c r="AA723" s="470"/>
      <c r="AB723" s="470"/>
      <c r="AC723" s="470"/>
      <c r="AD723" s="470"/>
      <c r="AE723" s="470"/>
      <c r="AF723" s="470"/>
      <c r="AG723" s="470"/>
      <c r="AH723" s="470"/>
      <c r="AI723" s="470"/>
      <c r="AJ723" s="470"/>
      <c r="AK723" s="470"/>
      <c r="AL723" s="470"/>
      <c r="AM723" s="470"/>
      <c r="AN723" s="470"/>
      <c r="AO723" s="470"/>
      <c r="AP723" s="470"/>
      <c r="AQ723" s="470"/>
      <c r="AR723" s="470"/>
      <c r="AS723" s="470"/>
      <c r="AT723" s="470"/>
      <c r="AU723" s="470"/>
      <c r="AV723" s="470"/>
      <c r="AW723" s="470"/>
      <c r="AX723" s="470"/>
      <c r="AY723" s="470"/>
      <c r="AZ723" s="470"/>
      <c r="BA723" s="470"/>
      <c r="BB723" s="470"/>
      <c r="BC723" s="470"/>
      <c r="BD723" s="470"/>
      <c r="BE723" s="470"/>
      <c r="BF723" s="470"/>
      <c r="BG723" s="470"/>
      <c r="BH723" s="471"/>
      <c r="BI723" s="472"/>
      <c r="BJ723" s="473"/>
      <c r="BK723" s="473"/>
      <c r="BL723" s="473"/>
      <c r="BM723" s="473"/>
      <c r="BN723" s="474"/>
      <c r="BO723" s="585"/>
      <c r="BP723" s="586"/>
      <c r="BQ723" s="586"/>
      <c r="BR723" s="586"/>
      <c r="BS723" s="586"/>
      <c r="BT723" s="586"/>
      <c r="BU723" s="586"/>
      <c r="BV723" s="586"/>
      <c r="BW723" s="586"/>
      <c r="BX723" s="586"/>
      <c r="BY723" s="586"/>
      <c r="BZ723" s="586"/>
      <c r="CA723" s="585"/>
      <c r="CB723" s="586"/>
      <c r="CC723" s="586"/>
      <c r="CD723" s="586"/>
      <c r="CE723" s="586"/>
      <c r="CF723" s="586"/>
      <c r="CG723" s="586"/>
      <c r="CH723" s="586"/>
      <c r="CI723" s="586"/>
      <c r="CJ723" s="586"/>
      <c r="CK723" s="586"/>
      <c r="CL723" s="586"/>
      <c r="CM723" s="585"/>
      <c r="CN723" s="586"/>
      <c r="CO723" s="586"/>
      <c r="CP723" s="586"/>
      <c r="CQ723" s="586"/>
      <c r="CR723" s="586"/>
      <c r="CS723" s="586"/>
      <c r="CT723" s="586"/>
      <c r="CU723" s="586"/>
      <c r="CV723" s="586"/>
      <c r="CW723" s="586"/>
      <c r="CX723" s="586"/>
      <c r="CY723" s="585"/>
      <c r="CZ723" s="586"/>
      <c r="DA723" s="586"/>
      <c r="DB723" s="586"/>
      <c r="DC723" s="586"/>
      <c r="DD723" s="586"/>
      <c r="DE723" s="586"/>
      <c r="DF723" s="586"/>
      <c r="DG723" s="586"/>
      <c r="DH723" s="586"/>
      <c r="DI723" s="586"/>
      <c r="DJ723" s="588"/>
    </row>
    <row r="724" spans="14:114" ht="14.25" customHeight="1" thickBot="1" x14ac:dyDescent="0.25">
      <c r="N724" s="46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/>
      <c r="BC724" s="23"/>
      <c r="BD724" s="23"/>
      <c r="BE724" s="23"/>
      <c r="BF724" s="23"/>
      <c r="BG724" s="23"/>
      <c r="BH724" s="23"/>
      <c r="BI724" s="12"/>
      <c r="BJ724" s="12"/>
      <c r="BK724" s="12"/>
      <c r="BL724" s="12"/>
      <c r="BM724" s="12"/>
      <c r="BN724" s="13"/>
      <c r="BO724" s="22"/>
      <c r="BP724" s="14"/>
      <c r="BQ724" s="14"/>
      <c r="BR724" s="14"/>
      <c r="BS724" s="14"/>
      <c r="BT724" s="14"/>
      <c r="BU724" s="14"/>
      <c r="BV724" s="14"/>
      <c r="BW724" s="14"/>
      <c r="BX724" s="14"/>
      <c r="BY724" s="14"/>
      <c r="BZ724" s="14"/>
      <c r="CA724" s="14"/>
      <c r="CB724" s="14"/>
      <c r="CC724" s="14"/>
      <c r="CD724" s="14"/>
      <c r="CE724" s="14"/>
      <c r="CF724" s="14"/>
      <c r="CG724" s="14"/>
      <c r="CH724" s="14"/>
      <c r="CI724" s="14"/>
      <c r="CJ724" s="14"/>
      <c r="CK724" s="14"/>
      <c r="CL724" s="14"/>
      <c r="CM724" s="14"/>
      <c r="CN724" s="14"/>
      <c r="CO724" s="14"/>
      <c r="CP724" s="14"/>
      <c r="CQ724" s="14"/>
      <c r="CR724" s="14"/>
      <c r="CS724" s="14"/>
      <c r="CT724" s="14"/>
      <c r="CU724" s="14"/>
      <c r="CV724" s="14"/>
      <c r="CW724" s="14"/>
      <c r="CX724" s="14"/>
      <c r="CY724" s="14"/>
      <c r="CZ724" s="14"/>
      <c r="DA724" s="14"/>
      <c r="DB724" s="14"/>
      <c r="DC724" s="14"/>
      <c r="DD724" s="14"/>
      <c r="DE724" s="14"/>
      <c r="DF724" s="14"/>
      <c r="DG724" s="14"/>
      <c r="DH724" s="14"/>
      <c r="DI724" s="14"/>
      <c r="DJ724" s="15"/>
    </row>
    <row r="725" spans="14:114" ht="14.25" customHeight="1" x14ac:dyDescent="0.2">
      <c r="N725" s="444">
        <f>LARGE($N$232:$O$291,1)</f>
        <v>1</v>
      </c>
      <c r="O725" s="445"/>
      <c r="P725" s="396" t="s">
        <v>0</v>
      </c>
      <c r="Q725" s="448">
        <f>VLOOKUP($N$225,$N$232:$DJ$291,4,0)</f>
        <v>0</v>
      </c>
      <c r="R725" s="448"/>
      <c r="S725" s="448"/>
      <c r="T725" s="448"/>
      <c r="U725" s="448"/>
      <c r="V725" s="448"/>
      <c r="W725" s="448"/>
      <c r="X725" s="448"/>
      <c r="Y725" s="448"/>
      <c r="Z725" s="448"/>
      <c r="AA725" s="448"/>
      <c r="AB725" s="448"/>
      <c r="AC725" s="448"/>
      <c r="AD725" s="448"/>
      <c r="AE725" s="448"/>
      <c r="AF725" s="448"/>
      <c r="AG725" s="448"/>
      <c r="AH725" s="448"/>
      <c r="AI725" s="448"/>
      <c r="AJ725" s="448"/>
      <c r="AK725" s="448"/>
      <c r="AL725" s="448"/>
      <c r="AM725" s="448"/>
      <c r="AN725" s="448"/>
      <c r="AO725" s="448"/>
      <c r="AP725" s="448"/>
      <c r="AQ725" s="448"/>
      <c r="AR725" s="448"/>
      <c r="AS725" s="448"/>
      <c r="AT725" s="448"/>
      <c r="AU725" s="448"/>
      <c r="AV725" s="448"/>
      <c r="AW725" s="448"/>
      <c r="AX725" s="448"/>
      <c r="AY725" s="448"/>
      <c r="AZ725" s="448"/>
      <c r="BA725" s="448"/>
      <c r="BB725" s="448"/>
      <c r="BC725" s="448"/>
      <c r="BD725" s="448"/>
      <c r="BE725" s="448"/>
      <c r="BF725" s="448"/>
      <c r="BG725" s="448"/>
      <c r="BH725" s="449"/>
      <c r="BI725" s="386" t="s">
        <v>15</v>
      </c>
      <c r="BJ725" s="387"/>
      <c r="BK725" s="387"/>
      <c r="BL725" s="387"/>
      <c r="BM725" s="387"/>
      <c r="BN725" s="388"/>
      <c r="BO725" s="171" t="str">
        <f>INDEX($N$232:$DJ$291,MATCH($N$225,$N$232:$N$291,0),54)</f>
        <v>(Nome)</v>
      </c>
      <c r="BP725" s="172"/>
      <c r="BQ725" s="172"/>
      <c r="BR725" s="172"/>
      <c r="BS725" s="172"/>
      <c r="BT725" s="172"/>
      <c r="BU725" s="172"/>
      <c r="BV725" s="172"/>
      <c r="BW725" s="172"/>
      <c r="BX725" s="172"/>
      <c r="BY725" s="172"/>
      <c r="BZ725" s="172"/>
      <c r="CA725" s="171" t="str">
        <f>INDEX($N$232:$DJ$291,MATCH($N$225,$N$232:$N$291,0),66)</f>
        <v>(Nome)</v>
      </c>
      <c r="CB725" s="172"/>
      <c r="CC725" s="172"/>
      <c r="CD725" s="172"/>
      <c r="CE725" s="172"/>
      <c r="CF725" s="172"/>
      <c r="CG725" s="172"/>
      <c r="CH725" s="172"/>
      <c r="CI725" s="172"/>
      <c r="CJ725" s="172"/>
      <c r="CK725" s="172"/>
      <c r="CL725" s="172"/>
      <c r="CM725" s="171" t="str">
        <f>INDEX($N$232:$DJ$291,MATCH($N$225,$N$232:$N$291,0),78)</f>
        <v>(Nome)</v>
      </c>
      <c r="CN725" s="172"/>
      <c r="CO725" s="172"/>
      <c r="CP725" s="172"/>
      <c r="CQ725" s="172"/>
      <c r="CR725" s="172"/>
      <c r="CS725" s="172"/>
      <c r="CT725" s="172"/>
      <c r="CU725" s="172"/>
      <c r="CV725" s="172"/>
      <c r="CW725" s="172"/>
      <c r="CX725" s="172"/>
      <c r="CY725" s="171" t="str">
        <f>INDEX($N$232:$DJ$291,MATCH($N$225,$N$232:$N$291,0),90)</f>
        <v>(Nome)</v>
      </c>
      <c r="CZ725" s="172"/>
      <c r="DA725" s="172"/>
      <c r="DB725" s="172"/>
      <c r="DC725" s="172"/>
      <c r="DD725" s="172"/>
      <c r="DE725" s="172"/>
      <c r="DF725" s="172"/>
      <c r="DG725" s="172"/>
      <c r="DH725" s="172"/>
      <c r="DI725" s="172"/>
      <c r="DJ725" s="173"/>
    </row>
    <row r="726" spans="14:114" ht="14.25" customHeight="1" x14ac:dyDescent="0.2">
      <c r="N726" s="446"/>
      <c r="O726" s="447"/>
      <c r="P726" s="397"/>
      <c r="Q726" s="448"/>
      <c r="R726" s="448"/>
      <c r="S726" s="448"/>
      <c r="T726" s="448"/>
      <c r="U726" s="448"/>
      <c r="V726" s="448"/>
      <c r="W726" s="448"/>
      <c r="X726" s="448"/>
      <c r="Y726" s="448"/>
      <c r="Z726" s="448"/>
      <c r="AA726" s="448"/>
      <c r="AB726" s="448"/>
      <c r="AC726" s="448"/>
      <c r="AD726" s="448"/>
      <c r="AE726" s="448"/>
      <c r="AF726" s="448"/>
      <c r="AG726" s="448"/>
      <c r="AH726" s="448"/>
      <c r="AI726" s="448"/>
      <c r="AJ726" s="448"/>
      <c r="AK726" s="448"/>
      <c r="AL726" s="448"/>
      <c r="AM726" s="448"/>
      <c r="AN726" s="448"/>
      <c r="AO726" s="448"/>
      <c r="AP726" s="448"/>
      <c r="AQ726" s="448"/>
      <c r="AR726" s="448"/>
      <c r="AS726" s="448"/>
      <c r="AT726" s="448"/>
      <c r="AU726" s="448"/>
      <c r="AV726" s="448"/>
      <c r="AW726" s="448"/>
      <c r="AX726" s="448"/>
      <c r="AY726" s="448"/>
      <c r="AZ726" s="448"/>
      <c r="BA726" s="448"/>
      <c r="BB726" s="448"/>
      <c r="BC726" s="448"/>
      <c r="BD726" s="448"/>
      <c r="BE726" s="448"/>
      <c r="BF726" s="448"/>
      <c r="BG726" s="448"/>
      <c r="BH726" s="449"/>
      <c r="BI726" s="389"/>
      <c r="BJ726" s="390"/>
      <c r="BK726" s="390"/>
      <c r="BL726" s="390"/>
      <c r="BM726" s="390"/>
      <c r="BN726" s="391"/>
      <c r="BO726" s="174"/>
      <c r="BP726" s="175"/>
      <c r="BQ726" s="175"/>
      <c r="BR726" s="175"/>
      <c r="BS726" s="175"/>
      <c r="BT726" s="175"/>
      <c r="BU726" s="175"/>
      <c r="BV726" s="175"/>
      <c r="BW726" s="175"/>
      <c r="BX726" s="175"/>
      <c r="BY726" s="175"/>
      <c r="BZ726" s="175"/>
      <c r="CA726" s="174"/>
      <c r="CB726" s="175"/>
      <c r="CC726" s="175"/>
      <c r="CD726" s="175"/>
      <c r="CE726" s="175"/>
      <c r="CF726" s="175"/>
      <c r="CG726" s="175"/>
      <c r="CH726" s="175"/>
      <c r="CI726" s="175"/>
      <c r="CJ726" s="175"/>
      <c r="CK726" s="175"/>
      <c r="CL726" s="175"/>
      <c r="CM726" s="174"/>
      <c r="CN726" s="175"/>
      <c r="CO726" s="175"/>
      <c r="CP726" s="175"/>
      <c r="CQ726" s="175"/>
      <c r="CR726" s="175"/>
      <c r="CS726" s="175"/>
      <c r="CT726" s="175"/>
      <c r="CU726" s="175"/>
      <c r="CV726" s="175"/>
      <c r="CW726" s="175"/>
      <c r="CX726" s="175"/>
      <c r="CY726" s="174"/>
      <c r="CZ726" s="175"/>
      <c r="DA726" s="175"/>
      <c r="DB726" s="175"/>
      <c r="DC726" s="175"/>
      <c r="DD726" s="175"/>
      <c r="DE726" s="175"/>
      <c r="DF726" s="175"/>
      <c r="DG726" s="175"/>
      <c r="DH726" s="175"/>
      <c r="DI726" s="175"/>
      <c r="DJ726" s="176"/>
    </row>
    <row r="727" spans="14:114" ht="14.25" customHeight="1" x14ac:dyDescent="0.2">
      <c r="N727" s="34"/>
      <c r="O727" s="16"/>
      <c r="P727" s="16"/>
      <c r="Q727" s="448"/>
      <c r="R727" s="448"/>
      <c r="S727" s="448"/>
      <c r="T727" s="448"/>
      <c r="U727" s="448"/>
      <c r="V727" s="448"/>
      <c r="W727" s="448"/>
      <c r="X727" s="448"/>
      <c r="Y727" s="448"/>
      <c r="Z727" s="448"/>
      <c r="AA727" s="448"/>
      <c r="AB727" s="448"/>
      <c r="AC727" s="448"/>
      <c r="AD727" s="448"/>
      <c r="AE727" s="448"/>
      <c r="AF727" s="448"/>
      <c r="AG727" s="448"/>
      <c r="AH727" s="448"/>
      <c r="AI727" s="448"/>
      <c r="AJ727" s="448"/>
      <c r="AK727" s="448"/>
      <c r="AL727" s="448"/>
      <c r="AM727" s="448"/>
      <c r="AN727" s="448"/>
      <c r="AO727" s="448"/>
      <c r="AP727" s="448"/>
      <c r="AQ727" s="448"/>
      <c r="AR727" s="448"/>
      <c r="AS727" s="448"/>
      <c r="AT727" s="448"/>
      <c r="AU727" s="448"/>
      <c r="AV727" s="448"/>
      <c r="AW727" s="448"/>
      <c r="AX727" s="448"/>
      <c r="AY727" s="448"/>
      <c r="AZ727" s="448"/>
      <c r="BA727" s="448"/>
      <c r="BB727" s="448"/>
      <c r="BC727" s="448"/>
      <c r="BD727" s="448"/>
      <c r="BE727" s="448"/>
      <c r="BF727" s="448"/>
      <c r="BG727" s="448"/>
      <c r="BH727" s="449"/>
      <c r="BI727" s="452" t="str">
        <f>INDEX($N$232:$DJ$291,MATCH($N$225,$N$232:$N$291,0)+2,48)</f>
        <v>XX/XX/XX</v>
      </c>
      <c r="BJ727" s="453"/>
      <c r="BK727" s="453"/>
      <c r="BL727" s="453"/>
      <c r="BM727" s="453"/>
      <c r="BN727" s="454"/>
      <c r="BO727" s="583" t="str">
        <f>INDEX($N$232:$DJ$291,MATCH($N$225,$N$232:$N$291,0)+2,54)</f>
        <v>Área</v>
      </c>
      <c r="BP727" s="584"/>
      <c r="BQ727" s="584"/>
      <c r="BR727" s="584"/>
      <c r="BS727" s="584"/>
      <c r="BT727" s="584"/>
      <c r="BU727" s="584"/>
      <c r="BV727" s="584"/>
      <c r="BW727" s="584"/>
      <c r="BX727" s="584"/>
      <c r="BY727" s="584"/>
      <c r="BZ727" s="584"/>
      <c r="CA727" s="583" t="str">
        <f>INDEX($N$232:$DJ$291,MATCH($N$225,$N$232:$N$291,0)+2,66)</f>
        <v>Área</v>
      </c>
      <c r="CB727" s="584"/>
      <c r="CC727" s="584"/>
      <c r="CD727" s="584"/>
      <c r="CE727" s="584"/>
      <c r="CF727" s="584"/>
      <c r="CG727" s="584"/>
      <c r="CH727" s="584"/>
      <c r="CI727" s="584"/>
      <c r="CJ727" s="584"/>
      <c r="CK727" s="584"/>
      <c r="CL727" s="584"/>
      <c r="CM727" s="583" t="str">
        <f>INDEX($N$232:$DJ$291,MATCH($N$225,$N$232:$N$291,0)+2,78)</f>
        <v>Área</v>
      </c>
      <c r="CN727" s="584"/>
      <c r="CO727" s="584"/>
      <c r="CP727" s="584"/>
      <c r="CQ727" s="584"/>
      <c r="CR727" s="584"/>
      <c r="CS727" s="584"/>
      <c r="CT727" s="584"/>
      <c r="CU727" s="584"/>
      <c r="CV727" s="584"/>
      <c r="CW727" s="584"/>
      <c r="CX727" s="584"/>
      <c r="CY727" s="583" t="str">
        <f>INDEX($N$232:$DJ$291,MATCH($N$225,$N$232:$N$291,0)+2,90)</f>
        <v>Área</v>
      </c>
      <c r="CZ727" s="584"/>
      <c r="DA727" s="584"/>
      <c r="DB727" s="584"/>
      <c r="DC727" s="584"/>
      <c r="DD727" s="584"/>
      <c r="DE727" s="584"/>
      <c r="DF727" s="584"/>
      <c r="DG727" s="584"/>
      <c r="DH727" s="584"/>
      <c r="DI727" s="584"/>
      <c r="DJ727" s="587"/>
    </row>
    <row r="728" spans="14:114" ht="14.25" customHeight="1" thickBot="1" x14ac:dyDescent="0.25">
      <c r="N728" s="35"/>
      <c r="O728" s="36"/>
      <c r="P728" s="36"/>
      <c r="Q728" s="450"/>
      <c r="R728" s="450"/>
      <c r="S728" s="450"/>
      <c r="T728" s="450"/>
      <c r="U728" s="450"/>
      <c r="V728" s="450"/>
      <c r="W728" s="450"/>
      <c r="X728" s="450"/>
      <c r="Y728" s="450"/>
      <c r="Z728" s="450"/>
      <c r="AA728" s="450"/>
      <c r="AB728" s="450"/>
      <c r="AC728" s="450"/>
      <c r="AD728" s="450"/>
      <c r="AE728" s="450"/>
      <c r="AF728" s="450"/>
      <c r="AG728" s="450"/>
      <c r="AH728" s="450"/>
      <c r="AI728" s="450"/>
      <c r="AJ728" s="450"/>
      <c r="AK728" s="450"/>
      <c r="AL728" s="450"/>
      <c r="AM728" s="450"/>
      <c r="AN728" s="450"/>
      <c r="AO728" s="450"/>
      <c r="AP728" s="450"/>
      <c r="AQ728" s="450"/>
      <c r="AR728" s="450"/>
      <c r="AS728" s="450"/>
      <c r="AT728" s="450"/>
      <c r="AU728" s="450"/>
      <c r="AV728" s="450"/>
      <c r="AW728" s="450"/>
      <c r="AX728" s="450"/>
      <c r="AY728" s="450"/>
      <c r="AZ728" s="450"/>
      <c r="BA728" s="450"/>
      <c r="BB728" s="450"/>
      <c r="BC728" s="450"/>
      <c r="BD728" s="450"/>
      <c r="BE728" s="450"/>
      <c r="BF728" s="450"/>
      <c r="BG728" s="450"/>
      <c r="BH728" s="451"/>
      <c r="BI728" s="455"/>
      <c r="BJ728" s="456"/>
      <c r="BK728" s="456"/>
      <c r="BL728" s="456"/>
      <c r="BM728" s="456"/>
      <c r="BN728" s="457"/>
      <c r="BO728" s="585"/>
      <c r="BP728" s="586"/>
      <c r="BQ728" s="586"/>
      <c r="BR728" s="586"/>
      <c r="BS728" s="586"/>
      <c r="BT728" s="586"/>
      <c r="BU728" s="586"/>
      <c r="BV728" s="586"/>
      <c r="BW728" s="586"/>
      <c r="BX728" s="586"/>
      <c r="BY728" s="586"/>
      <c r="BZ728" s="586"/>
      <c r="CA728" s="585"/>
      <c r="CB728" s="586"/>
      <c r="CC728" s="586"/>
      <c r="CD728" s="586"/>
      <c r="CE728" s="586"/>
      <c r="CF728" s="586"/>
      <c r="CG728" s="586"/>
      <c r="CH728" s="586"/>
      <c r="CI728" s="586"/>
      <c r="CJ728" s="586"/>
      <c r="CK728" s="586"/>
      <c r="CL728" s="586"/>
      <c r="CM728" s="585"/>
      <c r="CN728" s="586"/>
      <c r="CO728" s="586"/>
      <c r="CP728" s="586"/>
      <c r="CQ728" s="586"/>
      <c r="CR728" s="586"/>
      <c r="CS728" s="586"/>
      <c r="CT728" s="586"/>
      <c r="CU728" s="586"/>
      <c r="CV728" s="586"/>
      <c r="CW728" s="586"/>
      <c r="CX728" s="586"/>
      <c r="CY728" s="585"/>
      <c r="CZ728" s="586"/>
      <c r="DA728" s="586"/>
      <c r="DB728" s="586"/>
      <c r="DC728" s="586"/>
      <c r="DD728" s="586"/>
      <c r="DE728" s="586"/>
      <c r="DF728" s="586"/>
      <c r="DG728" s="586"/>
      <c r="DH728" s="586"/>
      <c r="DI728" s="586"/>
      <c r="DJ728" s="588"/>
    </row>
  </sheetData>
  <dataConsolidate/>
  <mergeCells count="581">
    <mergeCell ref="O159:AU161"/>
    <mergeCell ref="O156:AU158"/>
    <mergeCell ref="AZ213:BV215"/>
    <mergeCell ref="AZ210:BV212"/>
    <mergeCell ref="O166:AU172"/>
    <mergeCell ref="O188:AP190"/>
    <mergeCell ref="AC114:AE116"/>
    <mergeCell ref="AF114:AF116"/>
    <mergeCell ref="AG114:AG116"/>
    <mergeCell ref="AH114:AH116"/>
    <mergeCell ref="AZ198:BV200"/>
    <mergeCell ref="O173:X175"/>
    <mergeCell ref="AT121:BL123"/>
    <mergeCell ref="BM121:BO123"/>
    <mergeCell ref="AT125:BC127"/>
    <mergeCell ref="BD125:BK127"/>
    <mergeCell ref="AT128:BG130"/>
    <mergeCell ref="BH128:BO130"/>
    <mergeCell ref="AT131:BC133"/>
    <mergeCell ref="BD131:BQ133"/>
    <mergeCell ref="AT135:BL137"/>
    <mergeCell ref="BM135:BO137"/>
    <mergeCell ref="AT139:BC141"/>
    <mergeCell ref="BD139:BK141"/>
    <mergeCell ref="O106:AP111"/>
    <mergeCell ref="AO119:AO121"/>
    <mergeCell ref="AJ119:AL121"/>
    <mergeCell ref="AT111:BC113"/>
    <mergeCell ref="BD111:BK113"/>
    <mergeCell ref="AT114:BG116"/>
    <mergeCell ref="AT117:BC119"/>
    <mergeCell ref="BD117:BQ119"/>
    <mergeCell ref="A291:C292"/>
    <mergeCell ref="O176:X178"/>
    <mergeCell ref="O179:AP181"/>
    <mergeCell ref="P225:P226"/>
    <mergeCell ref="BI220:BN221"/>
    <mergeCell ref="O182:AU187"/>
    <mergeCell ref="O163:AP165"/>
    <mergeCell ref="Y173:AU175"/>
    <mergeCell ref="AZ195:BV197"/>
    <mergeCell ref="Q225:BH228"/>
    <mergeCell ref="BI227:BN228"/>
    <mergeCell ref="AZ192:BV194"/>
    <mergeCell ref="AZ189:BV191"/>
    <mergeCell ref="BO218:BZ219"/>
    <mergeCell ref="BO225:BZ226"/>
    <mergeCell ref="N218:BN219"/>
    <mergeCell ref="CA722:CL723"/>
    <mergeCell ref="CM722:CX723"/>
    <mergeCell ref="CY722:DJ723"/>
    <mergeCell ref="BO725:BZ726"/>
    <mergeCell ref="CA725:CL726"/>
    <mergeCell ref="CM725:CX726"/>
    <mergeCell ref="CY725:DJ726"/>
    <mergeCell ref="N500:BN501"/>
    <mergeCell ref="BI290:BN291"/>
    <mergeCell ref="N502:O503"/>
    <mergeCell ref="P502:P503"/>
    <mergeCell ref="Q502:BH505"/>
    <mergeCell ref="BI502:BN503"/>
    <mergeCell ref="BI504:BN505"/>
    <mergeCell ref="BO500:BZ501"/>
    <mergeCell ref="CA500:CL501"/>
    <mergeCell ref="CM500:CX501"/>
    <mergeCell ref="CY500:DJ501"/>
    <mergeCell ref="BO502:BZ503"/>
    <mergeCell ref="CA502:CL503"/>
    <mergeCell ref="CM502:CX503"/>
    <mergeCell ref="CY502:DJ503"/>
    <mergeCell ref="BO504:BZ505"/>
    <mergeCell ref="AS512:CE520"/>
    <mergeCell ref="BO727:BZ728"/>
    <mergeCell ref="CA727:CL728"/>
    <mergeCell ref="CM727:CX728"/>
    <mergeCell ref="CY727:DJ728"/>
    <mergeCell ref="CA504:CL505"/>
    <mergeCell ref="CM504:CX505"/>
    <mergeCell ref="CY504:DJ505"/>
    <mergeCell ref="BO507:BZ508"/>
    <mergeCell ref="CA507:CL508"/>
    <mergeCell ref="CM507:CX508"/>
    <mergeCell ref="CY507:DJ508"/>
    <mergeCell ref="BO509:BZ510"/>
    <mergeCell ref="CA509:CL510"/>
    <mergeCell ref="CM509:CX510"/>
    <mergeCell ref="CY509:DJ510"/>
    <mergeCell ref="DH512:DJ514"/>
    <mergeCell ref="DI515:DJ517"/>
    <mergeCell ref="CY718:DJ719"/>
    <mergeCell ref="BO720:BZ721"/>
    <mergeCell ref="CA720:CL721"/>
    <mergeCell ref="CM720:CX721"/>
    <mergeCell ref="CY720:DJ721"/>
    <mergeCell ref="BO722:BZ723"/>
    <mergeCell ref="BO718:BZ719"/>
    <mergeCell ref="C69:J70"/>
    <mergeCell ref="C71:J75"/>
    <mergeCell ref="K68:K70"/>
    <mergeCell ref="BD97:BK99"/>
    <mergeCell ref="BD103:BQ105"/>
    <mergeCell ref="AT100:BG102"/>
    <mergeCell ref="AT103:BC105"/>
    <mergeCell ref="C94:J95"/>
    <mergeCell ref="AT97:BC99"/>
    <mergeCell ref="C78:J79"/>
    <mergeCell ref="O91:AB93"/>
    <mergeCell ref="D87:I88"/>
    <mergeCell ref="D84:I85"/>
    <mergeCell ref="D81:I82"/>
    <mergeCell ref="O103:Y105"/>
    <mergeCell ref="C90:D91"/>
    <mergeCell ref="I90:J91"/>
    <mergeCell ref="I92:J93"/>
    <mergeCell ref="C92:D93"/>
    <mergeCell ref="O97:AP102"/>
    <mergeCell ref="N88:DJ89"/>
    <mergeCell ref="E90:H91"/>
    <mergeCell ref="E92:H93"/>
    <mergeCell ref="CA96:CU98"/>
    <mergeCell ref="Q220:BH223"/>
    <mergeCell ref="Y176:AU178"/>
    <mergeCell ref="DI10:DJ12"/>
    <mergeCell ref="DB13:DJ15"/>
    <mergeCell ref="DG92:DG94"/>
    <mergeCell ref="CO95:DF95"/>
    <mergeCell ref="BW92:DF94"/>
    <mergeCell ref="CQ100:CQ101"/>
    <mergeCell ref="CU100:CU101"/>
    <mergeCell ref="AS7:CE15"/>
    <mergeCell ref="CF7:CN9"/>
    <mergeCell ref="CF10:CN12"/>
    <mergeCell ref="CO7:CQ9"/>
    <mergeCell ref="CO10:CQ12"/>
    <mergeCell ref="DA7:DG9"/>
    <mergeCell ref="DH7:DJ9"/>
    <mergeCell ref="CW10:DC12"/>
    <mergeCell ref="CO13:DA15"/>
    <mergeCell ref="AW16:BD18"/>
    <mergeCell ref="BE16:CA18"/>
    <mergeCell ref="DF10:DH12"/>
    <mergeCell ref="DD10:DE12"/>
    <mergeCell ref="AC22:CU25"/>
    <mergeCell ref="CW30:CX33"/>
    <mergeCell ref="CW37:CX38"/>
    <mergeCell ref="CI81:CN83"/>
    <mergeCell ref="AH128:AH130"/>
    <mergeCell ref="N220:O221"/>
    <mergeCell ref="N225:O226"/>
    <mergeCell ref="O123:AB127"/>
    <mergeCell ref="AZ186:BV188"/>
    <mergeCell ref="AM123:AM125"/>
    <mergeCell ref="AN123:AN125"/>
    <mergeCell ref="AO123:AO125"/>
    <mergeCell ref="AG123:AG125"/>
    <mergeCell ref="AH123:AH125"/>
    <mergeCell ref="P220:P221"/>
    <mergeCell ref="AC123:AE125"/>
    <mergeCell ref="AF123:AF125"/>
    <mergeCell ref="AO128:AO130"/>
    <mergeCell ref="O153:AA155"/>
    <mergeCell ref="O128:Z130"/>
    <mergeCell ref="AJ123:AL125"/>
    <mergeCell ref="AZ207:BV209"/>
    <mergeCell ref="BI222:BN223"/>
    <mergeCell ref="AZ204:BV206"/>
    <mergeCell ref="BI225:BN226"/>
    <mergeCell ref="AZ182:BY184"/>
    <mergeCell ref="CY238:DJ239"/>
    <mergeCell ref="Q232:BH235"/>
    <mergeCell ref="BI232:BN233"/>
    <mergeCell ref="BI234:BN235"/>
    <mergeCell ref="BO234:BZ235"/>
    <mergeCell ref="CA234:CL235"/>
    <mergeCell ref="CM234:CX235"/>
    <mergeCell ref="CY234:DJ235"/>
    <mergeCell ref="BO232:BZ233"/>
    <mergeCell ref="CA232:CL233"/>
    <mergeCell ref="CM232:CX233"/>
    <mergeCell ref="CY232:DJ233"/>
    <mergeCell ref="Q236:BH239"/>
    <mergeCell ref="BI236:BN237"/>
    <mergeCell ref="BI238:BN239"/>
    <mergeCell ref="BO236:BZ237"/>
    <mergeCell ref="CA236:CL237"/>
    <mergeCell ref="CM236:CX237"/>
    <mergeCell ref="CY222:DJ223"/>
    <mergeCell ref="CM225:CX226"/>
    <mergeCell ref="CA227:CL228"/>
    <mergeCell ref="O191:AU198"/>
    <mergeCell ref="AZ201:BV203"/>
    <mergeCell ref="CA252:CL253"/>
    <mergeCell ref="BI246:BN247"/>
    <mergeCell ref="P240:P241"/>
    <mergeCell ref="Q240:BH243"/>
    <mergeCell ref="CM252:CX253"/>
    <mergeCell ref="CY252:DJ253"/>
    <mergeCell ref="CY240:DJ241"/>
    <mergeCell ref="BO242:BZ243"/>
    <mergeCell ref="CA242:CL243"/>
    <mergeCell ref="CM242:CX243"/>
    <mergeCell ref="CY242:DJ243"/>
    <mergeCell ref="BO244:BZ245"/>
    <mergeCell ref="CA244:CL245"/>
    <mergeCell ref="CM244:CX245"/>
    <mergeCell ref="CY244:DJ245"/>
    <mergeCell ref="BO240:BZ241"/>
    <mergeCell ref="CA240:CL241"/>
    <mergeCell ref="CY236:DJ237"/>
    <mergeCell ref="BO238:BZ239"/>
    <mergeCell ref="BO246:BZ247"/>
    <mergeCell ref="CA246:CL247"/>
    <mergeCell ref="CM246:CX247"/>
    <mergeCell ref="N248:O249"/>
    <mergeCell ref="P248:P249"/>
    <mergeCell ref="Q248:BH251"/>
    <mergeCell ref="BI248:BN249"/>
    <mergeCell ref="BI250:BN251"/>
    <mergeCell ref="BO220:BZ221"/>
    <mergeCell ref="BO227:BZ228"/>
    <mergeCell ref="CA238:CL239"/>
    <mergeCell ref="CM238:CX239"/>
    <mergeCell ref="N240:O241"/>
    <mergeCell ref="N230:DJ231"/>
    <mergeCell ref="N236:O237"/>
    <mergeCell ref="P236:P237"/>
    <mergeCell ref="N232:O233"/>
    <mergeCell ref="BI240:BN241"/>
    <mergeCell ref="BI242:BN243"/>
    <mergeCell ref="P232:P233"/>
    <mergeCell ref="CA220:CL221"/>
    <mergeCell ref="CM220:CX221"/>
    <mergeCell ref="BO222:BZ223"/>
    <mergeCell ref="CA222:CL223"/>
    <mergeCell ref="N252:O253"/>
    <mergeCell ref="P252:P253"/>
    <mergeCell ref="Q252:BH255"/>
    <mergeCell ref="BI252:BN253"/>
    <mergeCell ref="BI254:BN255"/>
    <mergeCell ref="CM272:CX273"/>
    <mergeCell ref="CY272:DJ273"/>
    <mergeCell ref="BO274:BZ275"/>
    <mergeCell ref="CA274:CL275"/>
    <mergeCell ref="CM262:CX263"/>
    <mergeCell ref="CY268:DJ269"/>
    <mergeCell ref="BO270:BZ271"/>
    <mergeCell ref="CA270:CL271"/>
    <mergeCell ref="CM270:CX271"/>
    <mergeCell ref="CY270:DJ271"/>
    <mergeCell ref="BI266:BN267"/>
    <mergeCell ref="N264:O265"/>
    <mergeCell ref="P264:P265"/>
    <mergeCell ref="Q264:BH267"/>
    <mergeCell ref="BI264:BN265"/>
    <mergeCell ref="CM268:CX269"/>
    <mergeCell ref="BO266:BZ267"/>
    <mergeCell ref="CA266:CL267"/>
    <mergeCell ref="CM266:CX267"/>
    <mergeCell ref="Q280:BH283"/>
    <mergeCell ref="BI280:BN281"/>
    <mergeCell ref="BO290:BZ291"/>
    <mergeCell ref="CA290:CL291"/>
    <mergeCell ref="CM290:CX291"/>
    <mergeCell ref="CY290:DJ291"/>
    <mergeCell ref="BO286:BZ287"/>
    <mergeCell ref="CA286:CL287"/>
    <mergeCell ref="BO280:BZ281"/>
    <mergeCell ref="CA280:CL281"/>
    <mergeCell ref="CM280:CX281"/>
    <mergeCell ref="CY280:DJ281"/>
    <mergeCell ref="BO282:BZ283"/>
    <mergeCell ref="CA282:CL283"/>
    <mergeCell ref="CM286:CX287"/>
    <mergeCell ref="CY286:DJ287"/>
    <mergeCell ref="BO288:BZ289"/>
    <mergeCell ref="CA288:CL289"/>
    <mergeCell ref="CY284:DJ285"/>
    <mergeCell ref="CF512:CN514"/>
    <mergeCell ref="CO512:CQ514"/>
    <mergeCell ref="DA512:DG514"/>
    <mergeCell ref="CF515:CN517"/>
    <mergeCell ref="CO515:CQ517"/>
    <mergeCell ref="CW515:DC517"/>
    <mergeCell ref="DD515:DE517"/>
    <mergeCell ref="DF515:DH517"/>
    <mergeCell ref="CO518:DA520"/>
    <mergeCell ref="DB518:DJ520"/>
    <mergeCell ref="N725:O726"/>
    <mergeCell ref="P725:P726"/>
    <mergeCell ref="Q725:BH728"/>
    <mergeCell ref="BI725:BN726"/>
    <mergeCell ref="BI727:BN728"/>
    <mergeCell ref="N718:BN719"/>
    <mergeCell ref="N720:O721"/>
    <mergeCell ref="P720:P721"/>
    <mergeCell ref="Q720:BH723"/>
    <mergeCell ref="BI720:BN721"/>
    <mergeCell ref="BI722:BN723"/>
    <mergeCell ref="CA718:CL719"/>
    <mergeCell ref="CM718:CX719"/>
    <mergeCell ref="V412:AH414"/>
    <mergeCell ref="AH409:AM411"/>
    <mergeCell ref="AI412:AN414"/>
    <mergeCell ref="BL400:CE402"/>
    <mergeCell ref="R400:BK402"/>
    <mergeCell ref="R403:BA405"/>
    <mergeCell ref="BB403:BU405"/>
    <mergeCell ref="N521:U523"/>
    <mergeCell ref="V521:AV523"/>
    <mergeCell ref="AW521:BD523"/>
    <mergeCell ref="BE521:CA523"/>
    <mergeCell ref="CB521:CH523"/>
    <mergeCell ref="CI521:DJ523"/>
    <mergeCell ref="N524:AM526"/>
    <mergeCell ref="AN524:BH526"/>
    <mergeCell ref="BI524:BR526"/>
    <mergeCell ref="BS524:DJ526"/>
    <mergeCell ref="N507:O508"/>
    <mergeCell ref="P507:P508"/>
    <mergeCell ref="Q507:BH510"/>
    <mergeCell ref="BI507:BN508"/>
    <mergeCell ref="BI509:BN510"/>
    <mergeCell ref="O310:AH312"/>
    <mergeCell ref="O388:AH390"/>
    <mergeCell ref="R394:AD396"/>
    <mergeCell ref="AE394:DE396"/>
    <mergeCell ref="R397:X399"/>
    <mergeCell ref="Y397:DE399"/>
    <mergeCell ref="R406:AJ408"/>
    <mergeCell ref="AK406:DH408"/>
    <mergeCell ref="V409:AG411"/>
    <mergeCell ref="N303:U305"/>
    <mergeCell ref="V303:AV305"/>
    <mergeCell ref="AW303:BD305"/>
    <mergeCell ref="BE303:CA305"/>
    <mergeCell ref="CB303:CH305"/>
    <mergeCell ref="CF297:CN299"/>
    <mergeCell ref="CI303:DJ305"/>
    <mergeCell ref="BI306:BR308"/>
    <mergeCell ref="BS306:DJ308"/>
    <mergeCell ref="N306:AM308"/>
    <mergeCell ref="AN306:BH308"/>
    <mergeCell ref="CO297:CQ299"/>
    <mergeCell ref="CW297:DC299"/>
    <mergeCell ref="DD297:DE299"/>
    <mergeCell ref="DF297:DH299"/>
    <mergeCell ref="DI297:DJ299"/>
    <mergeCell ref="CO300:DA302"/>
    <mergeCell ref="DB300:DJ302"/>
    <mergeCell ref="AS294:CE302"/>
    <mergeCell ref="CF294:CN296"/>
    <mergeCell ref="CO294:CQ296"/>
    <mergeCell ref="DA294:DG296"/>
    <mergeCell ref="DH294:DJ296"/>
    <mergeCell ref="N288:O289"/>
    <mergeCell ref="P288:P289"/>
    <mergeCell ref="Q288:BH291"/>
    <mergeCell ref="BI288:BN289"/>
    <mergeCell ref="BI262:BN263"/>
    <mergeCell ref="BO272:BZ273"/>
    <mergeCell ref="CA272:CL273"/>
    <mergeCell ref="BO262:BZ263"/>
    <mergeCell ref="CA262:CL263"/>
    <mergeCell ref="Q260:BH263"/>
    <mergeCell ref="N268:O269"/>
    <mergeCell ref="P268:P269"/>
    <mergeCell ref="Q268:BH271"/>
    <mergeCell ref="BI268:BN269"/>
    <mergeCell ref="BI270:BN271"/>
    <mergeCell ref="BO268:BZ269"/>
    <mergeCell ref="CA268:CL269"/>
    <mergeCell ref="N284:O285"/>
    <mergeCell ref="P284:P285"/>
    <mergeCell ref="Q284:BH287"/>
    <mergeCell ref="BI284:BN285"/>
    <mergeCell ref="BI286:BN287"/>
    <mergeCell ref="N280:O281"/>
    <mergeCell ref="P280:P281"/>
    <mergeCell ref="Q276:BH279"/>
    <mergeCell ref="O113:AA118"/>
    <mergeCell ref="BI282:BN283"/>
    <mergeCell ref="BI274:BN275"/>
    <mergeCell ref="BI276:BN277"/>
    <mergeCell ref="BI278:BN279"/>
    <mergeCell ref="N256:O257"/>
    <mergeCell ref="P256:P257"/>
    <mergeCell ref="Q256:BH259"/>
    <mergeCell ref="BI256:BN257"/>
    <mergeCell ref="BI258:BN259"/>
    <mergeCell ref="BI260:BN261"/>
    <mergeCell ref="N260:O261"/>
    <mergeCell ref="P260:P261"/>
    <mergeCell ref="N276:O277"/>
    <mergeCell ref="P276:P277"/>
    <mergeCell ref="N272:O273"/>
    <mergeCell ref="P272:P273"/>
    <mergeCell ref="Q272:BH275"/>
    <mergeCell ref="BI272:BN273"/>
    <mergeCell ref="N244:O245"/>
    <mergeCell ref="P244:P245"/>
    <mergeCell ref="Q244:BH247"/>
    <mergeCell ref="BI244:BN245"/>
    <mergeCell ref="N16:U18"/>
    <mergeCell ref="V16:AV18"/>
    <mergeCell ref="AJ114:AL116"/>
    <mergeCell ref="CL27:DI29"/>
    <mergeCell ref="BI19:BR21"/>
    <mergeCell ref="BS19:DJ21"/>
    <mergeCell ref="CB16:CH18"/>
    <mergeCell ref="CI16:DJ18"/>
    <mergeCell ref="O23:AA25"/>
    <mergeCell ref="AN19:BH21"/>
    <mergeCell ref="N19:AM21"/>
    <mergeCell ref="CV100:CX101"/>
    <mergeCell ref="CV96:CY98"/>
    <mergeCell ref="CL42:CW46"/>
    <mergeCell ref="CX42:DI46"/>
    <mergeCell ref="CV34:CY36"/>
    <mergeCell ref="CI72:DH74"/>
    <mergeCell ref="AT107:BL109"/>
    <mergeCell ref="BM107:BO109"/>
    <mergeCell ref="AT93:BL95"/>
    <mergeCell ref="BM93:BO95"/>
    <mergeCell ref="CB100:CM101"/>
    <mergeCell ref="AM114:AM116"/>
    <mergeCell ref="AN114:AN116"/>
    <mergeCell ref="K60:K62"/>
    <mergeCell ref="C48:J50"/>
    <mergeCell ref="C51:J53"/>
    <mergeCell ref="C54:J56"/>
    <mergeCell ref="C58:H59"/>
    <mergeCell ref="C6:J6"/>
    <mergeCell ref="C21:F22"/>
    <mergeCell ref="C23:F25"/>
    <mergeCell ref="G21:J22"/>
    <mergeCell ref="G23:J25"/>
    <mergeCell ref="C36:J38"/>
    <mergeCell ref="C39:J41"/>
    <mergeCell ref="C33:J35"/>
    <mergeCell ref="C7:J8"/>
    <mergeCell ref="C12:J14"/>
    <mergeCell ref="C26:J27"/>
    <mergeCell ref="C28:J30"/>
    <mergeCell ref="C31:J32"/>
    <mergeCell ref="C15:J17"/>
    <mergeCell ref="C18:J20"/>
    <mergeCell ref="C9:J11"/>
    <mergeCell ref="C42:J44"/>
    <mergeCell ref="C45:J47"/>
    <mergeCell ref="DL34:EA37"/>
    <mergeCell ref="O94:AA96"/>
    <mergeCell ref="O119:AB121"/>
    <mergeCell ref="AC119:AE121"/>
    <mergeCell ref="C96:H97"/>
    <mergeCell ref="C98:H99"/>
    <mergeCell ref="C100:H101"/>
    <mergeCell ref="C102:H103"/>
    <mergeCell ref="C104:H105"/>
    <mergeCell ref="C106:H107"/>
    <mergeCell ref="C108:H109"/>
    <mergeCell ref="C110:H111"/>
    <mergeCell ref="C112:H113"/>
    <mergeCell ref="C114:H115"/>
    <mergeCell ref="C116:H117"/>
    <mergeCell ref="I60:I61"/>
    <mergeCell ref="C60:H61"/>
    <mergeCell ref="I62:J63"/>
    <mergeCell ref="C62:H63"/>
    <mergeCell ref="I64:I65"/>
    <mergeCell ref="C64:H65"/>
    <mergeCell ref="C66:H67"/>
    <mergeCell ref="K51:K53"/>
    <mergeCell ref="DN62:DZ64"/>
    <mergeCell ref="DN56:DZ58"/>
    <mergeCell ref="DN53:DZ55"/>
    <mergeCell ref="DN50:DZ52"/>
    <mergeCell ref="DN38:DZ40"/>
    <mergeCell ref="DN41:DZ43"/>
    <mergeCell ref="DN44:DZ46"/>
    <mergeCell ref="DN47:DZ49"/>
    <mergeCell ref="CM218:CX219"/>
    <mergeCell ref="CY218:DJ219"/>
    <mergeCell ref="CI84:CT86"/>
    <mergeCell ref="CD166:DI168"/>
    <mergeCell ref="DN65:DZ67"/>
    <mergeCell ref="CO81:CY83"/>
    <mergeCell ref="CU84:DB86"/>
    <mergeCell ref="BW95:CN95"/>
    <mergeCell ref="CR100:CT101"/>
    <mergeCell ref="CN100:CP101"/>
    <mergeCell ref="CA218:CL219"/>
    <mergeCell ref="DN59:DZ61"/>
    <mergeCell ref="AZ153:BY155"/>
    <mergeCell ref="CI68:CY70"/>
    <mergeCell ref="CI65:CY67"/>
    <mergeCell ref="CZ68:DG70"/>
    <mergeCell ref="CZ65:DG67"/>
    <mergeCell ref="CM256:CX257"/>
    <mergeCell ref="CY256:DJ257"/>
    <mergeCell ref="BO258:BZ259"/>
    <mergeCell ref="CA258:CL259"/>
    <mergeCell ref="CM258:CX259"/>
    <mergeCell ref="CY258:DJ259"/>
    <mergeCell ref="BO260:BZ261"/>
    <mergeCell ref="CA260:CL261"/>
    <mergeCell ref="CM260:CX261"/>
    <mergeCell ref="CY260:DJ261"/>
    <mergeCell ref="BO256:BZ257"/>
    <mergeCell ref="CA256:CL257"/>
    <mergeCell ref="CA225:CL226"/>
    <mergeCell ref="BO252:BZ253"/>
    <mergeCell ref="CM240:CX241"/>
    <mergeCell ref="BO254:BZ255"/>
    <mergeCell ref="CA254:CL255"/>
    <mergeCell ref="CM254:CX255"/>
    <mergeCell ref="CY254:DJ255"/>
    <mergeCell ref="CM288:CX289"/>
    <mergeCell ref="CY288:DJ289"/>
    <mergeCell ref="CM274:CX275"/>
    <mergeCell ref="CY274:DJ275"/>
    <mergeCell ref="BO276:BZ277"/>
    <mergeCell ref="CA276:CL277"/>
    <mergeCell ref="CM276:CX277"/>
    <mergeCell ref="CY276:DJ277"/>
    <mergeCell ref="BO278:BZ279"/>
    <mergeCell ref="CA278:CL279"/>
    <mergeCell ref="CM278:CX279"/>
    <mergeCell ref="CY278:DJ279"/>
    <mergeCell ref="CM282:CX283"/>
    <mergeCell ref="CY282:DJ283"/>
    <mergeCell ref="BO284:BZ285"/>
    <mergeCell ref="CA284:CL285"/>
    <mergeCell ref="CM284:CX285"/>
    <mergeCell ref="AG119:AG121"/>
    <mergeCell ref="AH119:AH121"/>
    <mergeCell ref="AM119:AM121"/>
    <mergeCell ref="AO114:AO116"/>
    <mergeCell ref="CY220:DJ221"/>
    <mergeCell ref="CY266:DJ267"/>
    <mergeCell ref="CY225:DJ226"/>
    <mergeCell ref="CM222:CX223"/>
    <mergeCell ref="CY262:DJ263"/>
    <mergeCell ref="BO264:BZ265"/>
    <mergeCell ref="CA264:CL265"/>
    <mergeCell ref="CM264:CX265"/>
    <mergeCell ref="CY264:DJ265"/>
    <mergeCell ref="CY246:DJ247"/>
    <mergeCell ref="BO248:BZ249"/>
    <mergeCell ref="CA248:CL249"/>
    <mergeCell ref="CM248:CX249"/>
    <mergeCell ref="CY248:DJ249"/>
    <mergeCell ref="BO250:BZ251"/>
    <mergeCell ref="CA250:CL251"/>
    <mergeCell ref="CM250:CX251"/>
    <mergeCell ref="CY250:DJ251"/>
    <mergeCell ref="CM227:CX228"/>
    <mergeCell ref="CY227:DJ228"/>
    <mergeCell ref="AT142:BG144"/>
    <mergeCell ref="BH142:BO144"/>
    <mergeCell ref="AT145:BC147"/>
    <mergeCell ref="BD145:BQ147"/>
    <mergeCell ref="C136:J137"/>
    <mergeCell ref="C138:J139"/>
    <mergeCell ref="BH100:BO102"/>
    <mergeCell ref="BH114:BO116"/>
    <mergeCell ref="C118:J119"/>
    <mergeCell ref="C120:I121"/>
    <mergeCell ref="C122:I123"/>
    <mergeCell ref="C124:I125"/>
    <mergeCell ref="C126:I127"/>
    <mergeCell ref="C128:I129"/>
    <mergeCell ref="C130:I131"/>
    <mergeCell ref="C132:I133"/>
    <mergeCell ref="AC128:AE130"/>
    <mergeCell ref="AF128:AF130"/>
    <mergeCell ref="AG128:AG130"/>
    <mergeCell ref="AJ128:AL130"/>
    <mergeCell ref="AM128:AM130"/>
    <mergeCell ref="AN128:AN130"/>
    <mergeCell ref="AN119:AN121"/>
    <mergeCell ref="AF119:AF121"/>
  </mergeCells>
  <conditionalFormatting sqref="CV100">
    <cfRule type="expression" dxfId="37" priority="68">
      <formula>$CB$100="HEXAGONAL"</formula>
    </cfRule>
  </conditionalFormatting>
  <conditionalFormatting sqref="O188:AU190 O191">
    <cfRule type="expression" dxfId="36" priority="33">
      <formula>NOT($B$55)</formula>
    </cfRule>
  </conditionalFormatting>
  <conditionalFormatting sqref="CL42 CX42 CL27:DI41">
    <cfRule type="expression" dxfId="35" priority="85">
      <formula>NOT($B$37)</formula>
    </cfRule>
  </conditionalFormatting>
  <conditionalFormatting sqref="CV34:CY36">
    <cfRule type="expression" dxfId="34" priority="88">
      <formula>$B$37</formula>
    </cfRule>
  </conditionalFormatting>
  <conditionalFormatting sqref="CL42:DI46">
    <cfRule type="expression" dxfId="33" priority="89">
      <formula>$B$37</formula>
    </cfRule>
  </conditionalFormatting>
  <conditionalFormatting sqref="G21:J25">
    <cfRule type="expression" dxfId="32" priority="29">
      <formula>OR($C$6=1,$C$6=3)</formula>
    </cfRule>
  </conditionalFormatting>
  <conditionalFormatting sqref="C58:H61 C64:H67">
    <cfRule type="expression" dxfId="31" priority="28">
      <formula>$B$52</formula>
    </cfRule>
  </conditionalFormatting>
  <conditionalFormatting sqref="I62">
    <cfRule type="expression" dxfId="30" priority="27">
      <formula>$B$52</formula>
    </cfRule>
  </conditionalFormatting>
  <conditionalFormatting sqref="I60:I61">
    <cfRule type="expression" dxfId="29" priority="26">
      <formula>$B$52</formula>
    </cfRule>
  </conditionalFormatting>
  <conditionalFormatting sqref="I64:I65">
    <cfRule type="expression" dxfId="28" priority="25">
      <formula>$B$52</formula>
    </cfRule>
  </conditionalFormatting>
  <conditionalFormatting sqref="K51:K53">
    <cfRule type="expression" dxfId="27" priority="24">
      <formula>OR($B$52,$B$55)</formula>
    </cfRule>
  </conditionalFormatting>
  <conditionalFormatting sqref="K60:K62">
    <cfRule type="expression" dxfId="26" priority="23">
      <formula>$B$52</formula>
    </cfRule>
  </conditionalFormatting>
  <conditionalFormatting sqref="L54:L62">
    <cfRule type="expression" dxfId="25" priority="22">
      <formula>OR($B$52,$B$55)</formula>
    </cfRule>
  </conditionalFormatting>
  <conditionalFormatting sqref="I62:J63">
    <cfRule type="expression" dxfId="24" priority="21">
      <formula>NOT($B$52)</formula>
    </cfRule>
  </conditionalFormatting>
  <conditionalFormatting sqref="O179:AU181 O182">
    <cfRule type="expression" dxfId="23" priority="20">
      <formula>NOT($B$52)</formula>
    </cfRule>
  </conditionalFormatting>
  <conditionalFormatting sqref="Q225:BH228">
    <cfRule type="cellIs" dxfId="22" priority="19" operator="equal">
      <formula>0</formula>
    </cfRule>
  </conditionalFormatting>
  <conditionalFormatting sqref="K68:K70">
    <cfRule type="expression" dxfId="21" priority="18">
      <formula>OR($B$52,$B$55)</formula>
    </cfRule>
  </conditionalFormatting>
  <conditionalFormatting sqref="L63:L70">
    <cfRule type="expression" dxfId="20" priority="17">
      <formula>OR($B$52,$B$55)</formula>
    </cfRule>
  </conditionalFormatting>
  <conditionalFormatting sqref="C69:J75">
    <cfRule type="expression" dxfId="19" priority="16">
      <formula>NOT(OR($B$52,$B$55))</formula>
    </cfRule>
  </conditionalFormatting>
  <conditionalFormatting sqref="CU101 CU100:CV100">
    <cfRule type="expression" dxfId="18" priority="93">
      <formula>$E$89=1</formula>
    </cfRule>
  </conditionalFormatting>
  <conditionalFormatting sqref="Q725:BH728">
    <cfRule type="cellIs" dxfId="17" priority="13" operator="equal">
      <formula>0</formula>
    </cfRule>
  </conditionalFormatting>
  <conditionalFormatting sqref="Q507:BH510">
    <cfRule type="cellIs" dxfId="16" priority="14" operator="equal">
      <formula>0</formula>
    </cfRule>
  </conditionalFormatting>
  <conditionalFormatting sqref="O176:AU178">
    <cfRule type="expression" dxfId="15" priority="12">
      <formula>NOT($B$49)</formula>
    </cfRule>
  </conditionalFormatting>
  <conditionalFormatting sqref="O173:X175">
    <cfRule type="expression" dxfId="14" priority="11">
      <formula>NOT($B$43)</formula>
    </cfRule>
  </conditionalFormatting>
  <conditionalFormatting sqref="Y173:AU175">
    <cfRule type="expression" dxfId="13" priority="10">
      <formula>NOT($B$43)</formula>
    </cfRule>
  </conditionalFormatting>
  <conditionalFormatting sqref="Q220:BH223">
    <cfRule type="cellIs" dxfId="12" priority="9" operator="equal">
      <formula>0</formula>
    </cfRule>
  </conditionalFormatting>
  <conditionalFormatting sqref="AT107:BQ113 AT117:BQ119 AT114:BH114 AT115:BG116 BP114:BQ116">
    <cfRule type="expression" dxfId="11" priority="8">
      <formula>$BM$107=0</formula>
    </cfRule>
  </conditionalFormatting>
  <conditionalFormatting sqref="C136:J139 L133:L137 K137:K138">
    <cfRule type="expression" dxfId="10" priority="7">
      <formula>$F$134=0</formula>
    </cfRule>
  </conditionalFormatting>
  <conditionalFormatting sqref="K132">
    <cfRule type="expression" dxfId="9" priority="6">
      <formula>$F$134=0</formula>
    </cfRule>
  </conditionalFormatting>
  <conditionalFormatting sqref="I90:J93">
    <cfRule type="expression" dxfId="8" priority="5">
      <formula>$E$89&gt;1</formula>
    </cfRule>
  </conditionalFormatting>
  <conditionalFormatting sqref="CI65:DG67">
    <cfRule type="expression" dxfId="7" priority="3">
      <formula>$C$6=1</formula>
    </cfRule>
  </conditionalFormatting>
  <conditionalFormatting sqref="AT121:BQ133">
    <cfRule type="expression" dxfId="6" priority="2">
      <formula>$BM$121=0</formula>
    </cfRule>
  </conditionalFormatting>
  <conditionalFormatting sqref="AT135:BQ147">
    <cfRule type="expression" dxfId="5" priority="1">
      <formula>$BM$135=0</formula>
    </cfRule>
  </conditionalFormatting>
  <dataValidations disablePrompts="1" count="1">
    <dataValidation type="list" allowBlank="1" showInputMessage="1" showErrorMessage="1" sqref="BO232:DJ233 BO236:DJ237 BO240:DJ241 BO244:DJ245 BO248:DJ249 BO252:DJ253 BO256:DJ257 BO260:DJ261 BO264:DJ265 BO268:DJ269 BO272:DJ273 BO276:DJ277 BO280:DJ281 BO284:DJ285 BO288:DJ289">
      <formula1>pessoas</formula1>
    </dataValidation>
  </dataValidations>
  <printOptions horizontalCentered="1" verticalCentered="1"/>
  <pageMargins left="0.19685039370078741" right="0" top="0.19685039370078741" bottom="0.19685039370078741" header="0.51181102362204722" footer="0"/>
  <pageSetup paperSize="9" scale="26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874" r:id="rId4" name="CheckBox1">
          <controlPr defaultSize="0" autoLine="0" r:id="rId5">
            <anchor moveWithCells="1">
              <from>
                <xdr:col>78</xdr:col>
                <xdr:colOff>190500</xdr:colOff>
                <xdr:row>228</xdr:row>
                <xdr:rowOff>104775</xdr:rowOff>
              </from>
              <to>
                <xdr:col>90</xdr:col>
                <xdr:colOff>190500</xdr:colOff>
                <xdr:row>230</xdr:row>
                <xdr:rowOff>123825</xdr:rowOff>
              </to>
            </anchor>
          </controlPr>
        </control>
      </mc:Choice>
      <mc:Fallback>
        <control shapeId="1874" r:id="rId4" name="CheckBox1"/>
      </mc:Fallback>
    </mc:AlternateContent>
    <mc:AlternateContent xmlns:mc="http://schemas.openxmlformats.org/markup-compatibility/2006">
      <mc:Choice Requires="x14">
        <control shapeId="1592" r:id="rId6" name="Option Button 568">
          <controlPr defaultSize="0" autoFill="0" autoLine="0" autoPict="0">
            <anchor moveWithCells="1">
              <from>
                <xdr:col>2</xdr:col>
                <xdr:colOff>57150</xdr:colOff>
                <xdr:row>11</xdr:row>
                <xdr:rowOff>38100</xdr:rowOff>
              </from>
              <to>
                <xdr:col>9</xdr:col>
                <xdr:colOff>9525</xdr:colOff>
                <xdr:row>13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93" r:id="rId7" name="Option Button 569">
          <controlPr defaultSize="0" autoFill="0" autoLine="0" autoPict="0">
            <anchor moveWithCells="1">
              <from>
                <xdr:col>2</xdr:col>
                <xdr:colOff>57150</xdr:colOff>
                <xdr:row>14</xdr:row>
                <xdr:rowOff>66675</xdr:rowOff>
              </from>
              <to>
                <xdr:col>9</xdr:col>
                <xdr:colOff>238125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94" r:id="rId8" name="Option Button 570">
          <controlPr defaultSize="0" autoFill="0" autoLine="0" autoPict="0">
            <anchor moveWithCells="1">
              <from>
                <xdr:col>2</xdr:col>
                <xdr:colOff>57150</xdr:colOff>
                <xdr:row>17</xdr:row>
                <xdr:rowOff>66675</xdr:rowOff>
              </from>
              <to>
                <xdr:col>9</xdr:col>
                <xdr:colOff>38100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07" r:id="rId9" name="Option Button 583">
          <controlPr defaultSize="0" autoFill="0" autoLine="0" autoPict="0">
            <anchor moveWithCells="1">
              <from>
                <xdr:col>2</xdr:col>
                <xdr:colOff>66675</xdr:colOff>
                <xdr:row>8</xdr:row>
                <xdr:rowOff>38100</xdr:rowOff>
              </from>
              <to>
                <xdr:col>9</xdr:col>
                <xdr:colOff>9525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" r:id="rId10" name="Group Box 614">
          <controlPr defaultSize="0" autoFill="0" autoPict="0">
            <anchor moveWithCells="1">
              <from>
                <xdr:col>3</xdr:col>
                <xdr:colOff>0</xdr:colOff>
                <xdr:row>148</xdr:row>
                <xdr:rowOff>0</xdr:rowOff>
              </from>
              <to>
                <xdr:col>10</xdr:col>
                <xdr:colOff>142875</xdr:colOff>
                <xdr:row>162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" r:id="rId11" name="Group Box 617">
          <controlPr defaultSize="0" autoFill="0" autoPict="0">
            <anchor moveWithCells="1">
              <from>
                <xdr:col>116</xdr:col>
                <xdr:colOff>219075</xdr:colOff>
                <xdr:row>102</xdr:row>
                <xdr:rowOff>171450</xdr:rowOff>
              </from>
              <to>
                <xdr:col>121</xdr:col>
                <xdr:colOff>0</xdr:colOff>
                <xdr:row>112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" r:id="rId12" name="Option Button 618">
          <controlPr defaultSize="0" autoFill="0" autoLine="0" autoPict="0">
            <anchor moveWithCells="1">
              <from>
                <xdr:col>3</xdr:col>
                <xdr:colOff>9525</xdr:colOff>
                <xdr:row>79</xdr:row>
                <xdr:rowOff>171450</xdr:rowOff>
              </from>
              <to>
                <xdr:col>7</xdr:col>
                <xdr:colOff>295275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" r:id="rId13" name="Option Button 619">
          <controlPr defaultSize="0" autoFill="0" autoLine="0" autoPict="0">
            <anchor moveWithCells="1">
              <from>
                <xdr:col>3</xdr:col>
                <xdr:colOff>9525</xdr:colOff>
                <xdr:row>82</xdr:row>
                <xdr:rowOff>180975</xdr:rowOff>
              </from>
              <to>
                <xdr:col>7</xdr:col>
                <xdr:colOff>295275</xdr:colOff>
                <xdr:row>85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" r:id="rId14" name="Option Button 620">
          <controlPr defaultSize="0" autoFill="0" autoLine="0" autoPict="0">
            <anchor moveWithCells="1">
              <from>
                <xdr:col>3</xdr:col>
                <xdr:colOff>9525</xdr:colOff>
                <xdr:row>85</xdr:row>
                <xdr:rowOff>180975</xdr:rowOff>
              </from>
              <to>
                <xdr:col>7</xdr:col>
                <xdr:colOff>295275</xdr:colOff>
                <xdr:row>88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68" r:id="rId15" name="Group Box 644">
          <controlPr defaultSize="0" autoFill="0" autoPict="0">
            <anchor moveWithCells="1">
              <from>
                <xdr:col>116</xdr:col>
                <xdr:colOff>200025</xdr:colOff>
                <xdr:row>25</xdr:row>
                <xdr:rowOff>142875</xdr:rowOff>
              </from>
              <to>
                <xdr:col>121</xdr:col>
                <xdr:colOff>19050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69" r:id="rId16" name="Check Box 645">
          <controlPr defaultSize="0" autoFill="0" autoLine="0" autoPict="0">
            <anchor moveWithCells="1">
              <from>
                <xdr:col>2</xdr:col>
                <xdr:colOff>28575</xdr:colOff>
                <xdr:row>35</xdr:row>
                <xdr:rowOff>57150</xdr:rowOff>
              </from>
              <to>
                <xdr:col>9</xdr:col>
                <xdr:colOff>304800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5" r:id="rId17" name="Group Box 661">
          <controlPr defaultSize="0" autoFill="0" autoPict="0">
            <anchor moveWithCells="1">
              <from>
                <xdr:col>1</xdr:col>
                <xdr:colOff>200025</xdr:colOff>
                <xdr:row>37</xdr:row>
                <xdr:rowOff>142875</xdr:rowOff>
              </from>
              <to>
                <xdr:col>8</xdr:col>
                <xdr:colOff>47625</xdr:colOff>
                <xdr:row>41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7" r:id="rId18" name="Group Box 663">
          <controlPr defaultSize="0" autoFill="0" autoPict="0">
            <anchor moveWithCells="1">
              <from>
                <xdr:col>1</xdr:col>
                <xdr:colOff>200025</xdr:colOff>
                <xdr:row>40</xdr:row>
                <xdr:rowOff>142875</xdr:rowOff>
              </from>
              <to>
                <xdr:col>8</xdr:col>
                <xdr:colOff>47625</xdr:colOff>
                <xdr:row>44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8" r:id="rId19" name="Group Box 664">
          <controlPr defaultSize="0" autoFill="0" autoPict="0">
            <anchor moveWithCells="1">
              <from>
                <xdr:col>1</xdr:col>
                <xdr:colOff>200025</xdr:colOff>
                <xdr:row>43</xdr:row>
                <xdr:rowOff>142875</xdr:rowOff>
              </from>
              <to>
                <xdr:col>8</xdr:col>
                <xdr:colOff>47625</xdr:colOff>
                <xdr:row>47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9" r:id="rId20" name="Group Box 665">
          <controlPr defaultSize="0" autoFill="0" autoPict="0">
            <anchor moveWithCells="1">
              <from>
                <xdr:col>1</xdr:col>
                <xdr:colOff>200025</xdr:colOff>
                <xdr:row>46</xdr:row>
                <xdr:rowOff>142875</xdr:rowOff>
              </from>
              <to>
                <xdr:col>8</xdr:col>
                <xdr:colOff>47625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0" r:id="rId21" name="Check Box 666">
          <controlPr defaultSize="0" autoFill="0" autoLine="0" autoPict="0">
            <anchor moveWithCells="1">
              <from>
                <xdr:col>2</xdr:col>
                <xdr:colOff>19050</xdr:colOff>
                <xdr:row>38</xdr:row>
                <xdr:rowOff>47625</xdr:rowOff>
              </from>
              <to>
                <xdr:col>9</xdr:col>
                <xdr:colOff>295275</xdr:colOff>
                <xdr:row>40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1" r:id="rId22" name="Group Box 667">
          <controlPr defaultSize="0" autoFill="0" autoPict="0">
            <anchor moveWithCells="1">
              <from>
                <xdr:col>2</xdr:col>
                <xdr:colOff>28575</xdr:colOff>
                <xdr:row>38</xdr:row>
                <xdr:rowOff>28575</xdr:rowOff>
              </from>
              <to>
                <xdr:col>9</xdr:col>
                <xdr:colOff>314325</xdr:colOff>
                <xdr:row>40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2" r:id="rId23" name="Check Box 668">
          <controlPr defaultSize="0" autoFill="0" autoLine="0" autoPict="0">
            <anchor moveWithCells="1">
              <from>
                <xdr:col>2</xdr:col>
                <xdr:colOff>28575</xdr:colOff>
                <xdr:row>41</xdr:row>
                <xdr:rowOff>28575</xdr:rowOff>
              </from>
              <to>
                <xdr:col>9</xdr:col>
                <xdr:colOff>295275</xdr:colOff>
                <xdr:row>43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3" r:id="rId24" name="Group Box 669">
          <controlPr defaultSize="0" autoFill="0" autoPict="0">
            <anchor moveWithCells="1">
              <from>
                <xdr:col>2</xdr:col>
                <xdr:colOff>28575</xdr:colOff>
                <xdr:row>41</xdr:row>
                <xdr:rowOff>9525</xdr:rowOff>
              </from>
              <to>
                <xdr:col>9</xdr:col>
                <xdr:colOff>314325</xdr:colOff>
                <xdr:row>43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4" r:id="rId25" name="Check Box 670">
          <controlPr defaultSize="0" autoFill="0" autoLine="0" autoPict="0">
            <anchor moveWithCells="1">
              <from>
                <xdr:col>2</xdr:col>
                <xdr:colOff>19050</xdr:colOff>
                <xdr:row>44</xdr:row>
                <xdr:rowOff>38100</xdr:rowOff>
              </from>
              <to>
                <xdr:col>8</xdr:col>
                <xdr:colOff>276225</xdr:colOff>
                <xdr:row>46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5" r:id="rId26" name="Group Box 671">
          <controlPr defaultSize="0" autoFill="0" autoPict="0">
            <anchor moveWithCells="1">
              <from>
                <xdr:col>2</xdr:col>
                <xdr:colOff>28575</xdr:colOff>
                <xdr:row>44</xdr:row>
                <xdr:rowOff>19050</xdr:rowOff>
              </from>
              <to>
                <xdr:col>9</xdr:col>
                <xdr:colOff>314325</xdr:colOff>
                <xdr:row>46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6" r:id="rId27" name="Check Box 672">
          <controlPr defaultSize="0" autoFill="0" autoLine="0" autoPict="0">
            <anchor moveWithCells="1">
              <from>
                <xdr:col>2</xdr:col>
                <xdr:colOff>19050</xdr:colOff>
                <xdr:row>47</xdr:row>
                <xdr:rowOff>57150</xdr:rowOff>
              </from>
              <to>
                <xdr:col>9</xdr:col>
                <xdr:colOff>295275</xdr:colOff>
                <xdr:row>49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7" r:id="rId28" name="Group Box 673">
          <controlPr defaultSize="0" autoFill="0" autoPict="0">
            <anchor moveWithCells="1">
              <from>
                <xdr:col>2</xdr:col>
                <xdr:colOff>28575</xdr:colOff>
                <xdr:row>47</xdr:row>
                <xdr:rowOff>38100</xdr:rowOff>
              </from>
              <to>
                <xdr:col>9</xdr:col>
                <xdr:colOff>314325</xdr:colOff>
                <xdr:row>49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0" r:id="rId29" name="Group Box 676">
          <controlPr defaultSize="0" autoFill="0" autoPict="0">
            <anchor moveWithCells="1">
              <from>
                <xdr:col>1</xdr:col>
                <xdr:colOff>200025</xdr:colOff>
                <xdr:row>49</xdr:row>
                <xdr:rowOff>142875</xdr:rowOff>
              </from>
              <to>
                <xdr:col>8</xdr:col>
                <xdr:colOff>47625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2" r:id="rId30" name="Group Box 678">
          <controlPr defaultSize="0" autoFill="0" autoPict="0">
            <anchor moveWithCells="1">
              <from>
                <xdr:col>2</xdr:col>
                <xdr:colOff>28575</xdr:colOff>
                <xdr:row>50</xdr:row>
                <xdr:rowOff>38100</xdr:rowOff>
              </from>
              <to>
                <xdr:col>9</xdr:col>
                <xdr:colOff>314325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3" r:id="rId31" name="Group Box 679">
          <controlPr defaultSize="0" autoFill="0" autoPict="0">
            <anchor moveWithCells="1">
              <from>
                <xdr:col>2</xdr:col>
                <xdr:colOff>28575</xdr:colOff>
                <xdr:row>50</xdr:row>
                <xdr:rowOff>28575</xdr:rowOff>
              </from>
              <to>
                <xdr:col>9</xdr:col>
                <xdr:colOff>285750</xdr:colOff>
                <xdr:row>52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4" r:id="rId32" name="Check Box 680">
          <controlPr defaultSize="0" autoFill="0" autoLine="0" autoPict="0">
            <anchor moveWithCells="1">
              <from>
                <xdr:col>2</xdr:col>
                <xdr:colOff>28575</xdr:colOff>
                <xdr:row>50</xdr:row>
                <xdr:rowOff>28575</xdr:rowOff>
              </from>
              <to>
                <xdr:col>9</xdr:col>
                <xdr:colOff>0</xdr:colOff>
                <xdr:row>52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5" r:id="rId33" name="Group Box 681">
          <controlPr defaultSize="0" autoFill="0" autoPict="0">
            <anchor moveWithCells="1">
              <from>
                <xdr:col>1</xdr:col>
                <xdr:colOff>200025</xdr:colOff>
                <xdr:row>52</xdr:row>
                <xdr:rowOff>142875</xdr:rowOff>
              </from>
              <to>
                <xdr:col>8</xdr:col>
                <xdr:colOff>76200</xdr:colOff>
                <xdr:row>55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6" r:id="rId34" name="Group Box 682">
          <controlPr defaultSize="0" autoFill="0" autoPict="0">
            <anchor moveWithCells="1">
              <from>
                <xdr:col>2</xdr:col>
                <xdr:colOff>28575</xdr:colOff>
                <xdr:row>53</xdr:row>
                <xdr:rowOff>38100</xdr:rowOff>
              </from>
              <to>
                <xdr:col>10</xdr:col>
                <xdr:colOff>9525</xdr:colOff>
                <xdr:row>55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7" r:id="rId35" name="Group Box 683">
          <controlPr defaultSize="0" autoFill="0" autoPict="0">
            <anchor moveWithCells="1">
              <from>
                <xdr:col>2</xdr:col>
                <xdr:colOff>28575</xdr:colOff>
                <xdr:row>53</xdr:row>
                <xdr:rowOff>28575</xdr:rowOff>
              </from>
              <to>
                <xdr:col>9</xdr:col>
                <xdr:colOff>285750</xdr:colOff>
                <xdr:row>55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9" r:id="rId36" name="Check Box 685">
          <controlPr defaultSize="0" autoFill="0" autoLine="0" autoPict="0">
            <anchor moveWithCells="1">
              <from>
                <xdr:col>2</xdr:col>
                <xdr:colOff>28575</xdr:colOff>
                <xdr:row>53</xdr:row>
                <xdr:rowOff>28575</xdr:rowOff>
              </from>
              <to>
                <xdr:col>9</xdr:col>
                <xdr:colOff>323850</xdr:colOff>
                <xdr:row>55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0" r:id="rId37" name="Group Box 686">
          <controlPr defaultSize="0" autoFill="0" autoPict="0">
            <anchor moveWithCells="1">
              <from>
                <xdr:col>1</xdr:col>
                <xdr:colOff>200025</xdr:colOff>
                <xdr:row>58</xdr:row>
                <xdr:rowOff>142875</xdr:rowOff>
              </from>
              <to>
                <xdr:col>8</xdr:col>
                <xdr:colOff>66675</xdr:colOff>
                <xdr:row>61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1" r:id="rId38" name="Group Box 687">
          <controlPr defaultSize="0" autoFill="0" autoPict="0">
            <anchor moveWithCells="1">
              <from>
                <xdr:col>2</xdr:col>
                <xdr:colOff>28575</xdr:colOff>
                <xdr:row>59</xdr:row>
                <xdr:rowOff>38100</xdr:rowOff>
              </from>
              <to>
                <xdr:col>10</xdr:col>
                <xdr:colOff>0</xdr:colOff>
                <xdr:row>61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2" r:id="rId39" name="Group Box 688">
          <controlPr defaultSize="0" autoFill="0" autoPict="0">
            <anchor moveWithCells="1">
              <from>
                <xdr:col>2</xdr:col>
                <xdr:colOff>28575</xdr:colOff>
                <xdr:row>59</xdr:row>
                <xdr:rowOff>28575</xdr:rowOff>
              </from>
              <to>
                <xdr:col>9</xdr:col>
                <xdr:colOff>285750</xdr:colOff>
                <xdr:row>61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55" r:id="rId40" name="Check Box 731">
          <controlPr defaultSize="0" autoFill="0" autoLine="0" autoPict="0">
            <anchor moveWithCells="1">
              <from>
                <xdr:col>2</xdr:col>
                <xdr:colOff>38100</xdr:colOff>
                <xdr:row>95</xdr:row>
                <xdr:rowOff>9525</xdr:rowOff>
              </from>
              <to>
                <xdr:col>8</xdr:col>
                <xdr:colOff>19050</xdr:colOff>
                <xdr:row>97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56" r:id="rId41" name="Group Box 732">
          <controlPr defaultSize="0" autoFill="0" autoPict="0">
            <anchor moveWithCells="1">
              <from>
                <xdr:col>1</xdr:col>
                <xdr:colOff>333375</xdr:colOff>
                <xdr:row>81</xdr:row>
                <xdr:rowOff>152400</xdr:rowOff>
              </from>
              <to>
                <xdr:col>10</xdr:col>
                <xdr:colOff>28575</xdr:colOff>
                <xdr:row>84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88" r:id="rId42" name="Check Box 764">
          <controlPr defaultSize="0" autoFill="0" autoLine="0" autoPict="0">
            <anchor moveWithCells="1">
              <from>
                <xdr:col>2</xdr:col>
                <xdr:colOff>38100</xdr:colOff>
                <xdr:row>97</xdr:row>
                <xdr:rowOff>9525</xdr:rowOff>
              </from>
              <to>
                <xdr:col>8</xdr:col>
                <xdr:colOff>0</xdr:colOff>
                <xdr:row>99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89" r:id="rId43" name="Group Box 765">
          <controlPr defaultSize="0" autoFill="0" autoPict="0">
            <anchor moveWithCells="1">
              <from>
                <xdr:col>2</xdr:col>
                <xdr:colOff>9525</xdr:colOff>
                <xdr:row>84</xdr:row>
                <xdr:rowOff>0</xdr:rowOff>
              </from>
              <to>
                <xdr:col>8</xdr:col>
                <xdr:colOff>9525</xdr:colOff>
                <xdr:row>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0" r:id="rId44" name="Check Box 766">
          <controlPr defaultSize="0" autoFill="0" autoLine="0" autoPict="0">
            <anchor moveWithCells="1">
              <from>
                <xdr:col>2</xdr:col>
                <xdr:colOff>38100</xdr:colOff>
                <xdr:row>99</xdr:row>
                <xdr:rowOff>9525</xdr:rowOff>
              </from>
              <to>
                <xdr:col>8</xdr:col>
                <xdr:colOff>38100</xdr:colOff>
                <xdr:row>101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1" r:id="rId45" name="Group Box 767">
          <controlPr defaultSize="0" autoFill="0" autoPict="0">
            <anchor moveWithCells="1">
              <from>
                <xdr:col>1</xdr:col>
                <xdr:colOff>333375</xdr:colOff>
                <xdr:row>86</xdr:row>
                <xdr:rowOff>0</xdr:rowOff>
              </from>
              <to>
                <xdr:col>8</xdr:col>
                <xdr:colOff>9525</xdr:colOff>
                <xdr:row>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2" r:id="rId46" name="Check Box 768">
          <controlPr defaultSize="0" autoFill="0" autoLine="0" autoPict="0">
            <anchor moveWithCells="1">
              <from>
                <xdr:col>2</xdr:col>
                <xdr:colOff>28575</xdr:colOff>
                <xdr:row>100</xdr:row>
                <xdr:rowOff>171450</xdr:rowOff>
              </from>
              <to>
                <xdr:col>8</xdr:col>
                <xdr:colOff>19050</xdr:colOff>
                <xdr:row>103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3" r:id="rId47" name="Group Box 769">
          <controlPr defaultSize="0" autoFill="0" autoPict="0">
            <anchor moveWithCells="1">
              <from>
                <xdr:col>2</xdr:col>
                <xdr:colOff>0</xdr:colOff>
                <xdr:row>88</xdr:row>
                <xdr:rowOff>0</xdr:rowOff>
              </from>
              <to>
                <xdr:col>7</xdr:col>
                <xdr:colOff>333375</xdr:colOff>
                <xdr:row>90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4" r:id="rId48" name="Check Box 770">
          <controlPr defaultSize="0" autoFill="0" autoLine="0" autoPict="0">
            <anchor moveWithCells="1">
              <from>
                <xdr:col>2</xdr:col>
                <xdr:colOff>9525</xdr:colOff>
                <xdr:row>103</xdr:row>
                <xdr:rowOff>0</xdr:rowOff>
              </from>
              <to>
                <xdr:col>8</xdr:col>
                <xdr:colOff>0</xdr:colOff>
                <xdr:row>105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5" r:id="rId49" name="Group Box 771">
          <controlPr defaultSize="0" autoFill="0" autoPict="0">
            <anchor moveWithCells="1">
              <from>
                <xdr:col>2</xdr:col>
                <xdr:colOff>9525</xdr:colOff>
                <xdr:row>90</xdr:row>
                <xdr:rowOff>0</xdr:rowOff>
              </from>
              <to>
                <xdr:col>8</xdr:col>
                <xdr:colOff>19050</xdr:colOff>
                <xdr:row>92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6" r:id="rId50" name="Check Box 772">
          <controlPr defaultSize="0" autoFill="0" autoLine="0" autoPict="0">
            <anchor moveWithCells="1">
              <from>
                <xdr:col>2</xdr:col>
                <xdr:colOff>0</xdr:colOff>
                <xdr:row>105</xdr:row>
                <xdr:rowOff>0</xdr:rowOff>
              </from>
              <to>
                <xdr:col>8</xdr:col>
                <xdr:colOff>0</xdr:colOff>
                <xdr:row>107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7" r:id="rId51" name="Group Box 773">
          <controlPr defaultSize="0" autoFill="0" autoPict="0">
            <anchor moveWithCells="1">
              <from>
                <xdr:col>2</xdr:col>
                <xdr:colOff>9525</xdr:colOff>
                <xdr:row>92</xdr:row>
                <xdr:rowOff>9525</xdr:rowOff>
              </from>
              <to>
                <xdr:col>8</xdr:col>
                <xdr:colOff>9525</xdr:colOff>
                <xdr:row>94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8" r:id="rId52" name="Check Box 774">
          <controlPr defaultSize="0" autoFill="0" autoLine="0" autoPict="0">
            <anchor moveWithCells="1">
              <from>
                <xdr:col>2</xdr:col>
                <xdr:colOff>0</xdr:colOff>
                <xdr:row>106</xdr:row>
                <xdr:rowOff>171450</xdr:rowOff>
              </from>
              <to>
                <xdr:col>8</xdr:col>
                <xdr:colOff>0</xdr:colOff>
                <xdr:row>109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9" r:id="rId53" name="Group Box 775">
          <controlPr defaultSize="0" autoFill="0" autoPict="0">
            <anchor moveWithCells="1">
              <from>
                <xdr:col>2</xdr:col>
                <xdr:colOff>9525</xdr:colOff>
                <xdr:row>94</xdr:row>
                <xdr:rowOff>9525</xdr:rowOff>
              </from>
              <to>
                <xdr:col>8</xdr:col>
                <xdr:colOff>9525</xdr:colOff>
                <xdr:row>96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0" r:id="rId54" name="Check Box 776">
          <controlPr defaultSize="0" autoFill="0" autoLine="0" autoPict="0">
            <anchor moveWithCells="1">
              <from>
                <xdr:col>2</xdr:col>
                <xdr:colOff>0</xdr:colOff>
                <xdr:row>109</xdr:row>
                <xdr:rowOff>0</xdr:rowOff>
              </from>
              <to>
                <xdr:col>8</xdr:col>
                <xdr:colOff>0</xdr:colOff>
                <xdr:row>111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1" r:id="rId55" name="Group Box 777">
          <controlPr defaultSize="0" autoFill="0" autoPict="0">
            <anchor moveWithCells="1">
              <from>
                <xdr:col>2</xdr:col>
                <xdr:colOff>9525</xdr:colOff>
                <xdr:row>96</xdr:row>
                <xdr:rowOff>9525</xdr:rowOff>
              </from>
              <to>
                <xdr:col>8</xdr:col>
                <xdr:colOff>0</xdr:colOff>
                <xdr:row>98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2" r:id="rId56" name="Check Box 778">
          <controlPr defaultSize="0" autoFill="0" autoLine="0" autoPict="0">
            <anchor moveWithCells="1">
              <from>
                <xdr:col>1</xdr:col>
                <xdr:colOff>333375</xdr:colOff>
                <xdr:row>111</xdr:row>
                <xdr:rowOff>9525</xdr:rowOff>
              </from>
              <to>
                <xdr:col>8</xdr:col>
                <xdr:colOff>0</xdr:colOff>
                <xdr:row>113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3" r:id="rId57" name="Group Box 779">
          <controlPr defaultSize="0" autoFill="0" autoPict="0">
            <anchor moveWithCells="1">
              <from>
                <xdr:col>2</xdr:col>
                <xdr:colOff>9525</xdr:colOff>
                <xdr:row>98</xdr:row>
                <xdr:rowOff>0</xdr:rowOff>
              </from>
              <to>
                <xdr:col>8</xdr:col>
                <xdr:colOff>0</xdr:colOff>
                <xdr:row>100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4" r:id="rId58" name="Check Box 780">
          <controlPr defaultSize="0" autoFill="0" autoLine="0" autoPict="0">
            <anchor moveWithCells="1">
              <from>
                <xdr:col>2</xdr:col>
                <xdr:colOff>0</xdr:colOff>
                <xdr:row>113</xdr:row>
                <xdr:rowOff>0</xdr:rowOff>
              </from>
              <to>
                <xdr:col>8</xdr:col>
                <xdr:colOff>19050</xdr:colOff>
                <xdr:row>115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5" r:id="rId59" name="Group Box 781">
          <controlPr defaultSize="0" autoFill="0" autoPict="0">
            <anchor moveWithCells="1">
              <from>
                <xdr:col>2</xdr:col>
                <xdr:colOff>0</xdr:colOff>
                <xdr:row>100</xdr:row>
                <xdr:rowOff>0</xdr:rowOff>
              </from>
              <to>
                <xdr:col>8</xdr:col>
                <xdr:colOff>9525</xdr:colOff>
                <xdr:row>102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7" r:id="rId60" name="Check Box 783">
          <controlPr defaultSize="0" autoFill="0" autoLine="0" autoPict="0">
            <anchor moveWithCells="1">
              <from>
                <xdr:col>2</xdr:col>
                <xdr:colOff>0</xdr:colOff>
                <xdr:row>115</xdr:row>
                <xdr:rowOff>0</xdr:rowOff>
              </from>
              <to>
                <xdr:col>7</xdr:col>
                <xdr:colOff>333375</xdr:colOff>
                <xdr:row>116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8" r:id="rId61" name="Group Box 784">
          <controlPr defaultSize="0" autoFill="0" autoPict="0">
            <anchor moveWithCells="1">
              <from>
                <xdr:col>2</xdr:col>
                <xdr:colOff>9525</xdr:colOff>
                <xdr:row>102</xdr:row>
                <xdr:rowOff>9525</xdr:rowOff>
              </from>
              <to>
                <xdr:col>8</xdr:col>
                <xdr:colOff>9525</xdr:colOff>
                <xdr:row>104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18" r:id="rId62" name="Group Box 794">
          <controlPr defaultSize="0" autoFill="0" autoPict="0">
            <anchor moveWithCells="1">
              <from>
                <xdr:col>2</xdr:col>
                <xdr:colOff>9525</xdr:colOff>
                <xdr:row>67</xdr:row>
                <xdr:rowOff>171450</xdr:rowOff>
              </from>
              <to>
                <xdr:col>9</xdr:col>
                <xdr:colOff>323850</xdr:colOff>
                <xdr:row>79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" r:id="rId63" name="Group Box 842">
          <controlPr defaultSize="0" autoFill="0" autoPict="0">
            <anchor moveWithCells="1">
              <from>
                <xdr:col>1</xdr:col>
                <xdr:colOff>57150</xdr:colOff>
                <xdr:row>227</xdr:row>
                <xdr:rowOff>104775</xdr:rowOff>
              </from>
              <to>
                <xdr:col>4</xdr:col>
                <xdr:colOff>276225</xdr:colOff>
                <xdr:row>291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" r:id="rId64" name="Group Box 857">
          <controlPr defaultSize="0" autoFill="0" autoPict="0">
            <anchor moveWithCells="1">
              <from>
                <xdr:col>2</xdr:col>
                <xdr:colOff>0</xdr:colOff>
                <xdr:row>77</xdr:row>
                <xdr:rowOff>0</xdr:rowOff>
              </from>
              <to>
                <xdr:col>10</xdr:col>
                <xdr:colOff>19050</xdr:colOff>
                <xdr:row>88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" r:id="rId65" name="Group Box 881">
          <controlPr defaultSize="0" autoFill="0" autoPict="0">
            <anchor moveWithCells="1">
              <from>
                <xdr:col>1</xdr:col>
                <xdr:colOff>238125</xdr:colOff>
                <xdr:row>112</xdr:row>
                <xdr:rowOff>142875</xdr:rowOff>
              </from>
              <to>
                <xdr:col>10</xdr:col>
                <xdr:colOff>0</xdr:colOff>
                <xdr:row>128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" r:id="rId66" name="Check Box 882">
          <controlPr defaultSize="0" autoFill="0" autoLine="0" autoPict="0">
            <anchor moveWithCells="1">
              <from>
                <xdr:col>2</xdr:col>
                <xdr:colOff>0</xdr:colOff>
                <xdr:row>118</xdr:row>
                <xdr:rowOff>171450</xdr:rowOff>
              </from>
              <to>
                <xdr:col>9</xdr:col>
                <xdr:colOff>19050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3" r:id="rId67" name="Check Box 889">
          <controlPr defaultSize="0" autoFill="0" autoLine="0" autoPict="0">
            <anchor moveWithCells="1">
              <from>
                <xdr:col>2</xdr:col>
                <xdr:colOff>0</xdr:colOff>
                <xdr:row>121</xdr:row>
                <xdr:rowOff>0</xdr:rowOff>
              </from>
              <to>
                <xdr:col>9</xdr:col>
                <xdr:colOff>19050</xdr:colOff>
                <xdr:row>123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4" r:id="rId68" name="Check Box 890">
          <controlPr defaultSize="0" autoFill="0" autoLine="0" autoPict="0">
            <anchor moveWithCells="1">
              <from>
                <xdr:col>2</xdr:col>
                <xdr:colOff>0</xdr:colOff>
                <xdr:row>123</xdr:row>
                <xdr:rowOff>0</xdr:rowOff>
              </from>
              <to>
                <xdr:col>9</xdr:col>
                <xdr:colOff>19050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5" r:id="rId69" name="Check Box 891">
          <controlPr defaultSize="0" autoFill="0" autoLine="0" autoPict="0">
            <anchor moveWithCells="1">
              <from>
                <xdr:col>2</xdr:col>
                <xdr:colOff>0</xdr:colOff>
                <xdr:row>125</xdr:row>
                <xdr:rowOff>0</xdr:rowOff>
              </from>
              <to>
                <xdr:col>9</xdr:col>
                <xdr:colOff>19050</xdr:colOff>
                <xdr:row>127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6" r:id="rId70" name="Check Box 892">
          <controlPr defaultSize="0" autoFill="0" autoLine="0" autoPict="0">
            <anchor moveWithCells="1">
              <from>
                <xdr:col>2</xdr:col>
                <xdr:colOff>0</xdr:colOff>
                <xdr:row>127</xdr:row>
                <xdr:rowOff>0</xdr:rowOff>
              </from>
              <to>
                <xdr:col>9</xdr:col>
                <xdr:colOff>19050</xdr:colOff>
                <xdr:row>129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7" r:id="rId71" name="Check Box 893">
          <controlPr defaultSize="0" autoFill="0" autoLine="0" autoPict="0">
            <anchor moveWithCells="1">
              <from>
                <xdr:col>2</xdr:col>
                <xdr:colOff>0</xdr:colOff>
                <xdr:row>129</xdr:row>
                <xdr:rowOff>0</xdr:rowOff>
              </from>
              <to>
                <xdr:col>9</xdr:col>
                <xdr:colOff>19050</xdr:colOff>
                <xdr:row>131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8" r:id="rId72" name="Check Box 894">
          <controlPr defaultSize="0" autoFill="0" autoLine="0" autoPict="0">
            <anchor moveWithCells="1">
              <from>
                <xdr:col>2</xdr:col>
                <xdr:colOff>0</xdr:colOff>
                <xdr:row>130</xdr:row>
                <xdr:rowOff>171450</xdr:rowOff>
              </from>
              <to>
                <xdr:col>9</xdr:col>
                <xdr:colOff>19050</xdr:colOff>
                <xdr:row>133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P70"/>
  <sheetViews>
    <sheetView showGridLines="0" zoomScale="40" zoomScaleNormal="40" workbookViewId="0">
      <selection sqref="A1:XFD1"/>
    </sheetView>
  </sheetViews>
  <sheetFormatPr defaultColWidth="20" defaultRowHeight="369.75" customHeight="1" x14ac:dyDescent="0.2"/>
  <cols>
    <col min="1" max="1" width="32.42578125" style="30" customWidth="1"/>
    <col min="2" max="2" width="96.5703125" style="29" customWidth="1"/>
    <col min="9" max="9" width="32.28515625" customWidth="1"/>
    <col min="14" max="14" width="16.42578125" bestFit="1" customWidth="1"/>
  </cols>
  <sheetData>
    <row r="1" spans="1:12" ht="369.75" customHeight="1" x14ac:dyDescent="1.1499999999999999">
      <c r="A1" s="30" t="s">
        <v>34</v>
      </c>
      <c r="D1" s="32" t="s">
        <v>55</v>
      </c>
      <c r="G1" s="31"/>
    </row>
    <row r="2" spans="1:12" ht="369.75" customHeight="1" x14ac:dyDescent="0.2">
      <c r="A2" s="30" t="s">
        <v>35</v>
      </c>
      <c r="D2" s="616" t="s">
        <v>78</v>
      </c>
      <c r="E2" s="616"/>
      <c r="F2" s="616"/>
      <c r="G2" s="616"/>
      <c r="H2" s="616"/>
      <c r="I2" s="616"/>
      <c r="L2" s="33"/>
    </row>
    <row r="3" spans="1:12" ht="369.75" customHeight="1" x14ac:dyDescent="0.2">
      <c r="A3" s="30" t="s">
        <v>35</v>
      </c>
    </row>
    <row r="4" spans="1:12" ht="369.75" customHeight="1" x14ac:dyDescent="0.2">
      <c r="A4" s="30" t="s">
        <v>36</v>
      </c>
    </row>
    <row r="5" spans="1:12" ht="369.75" customHeight="1" x14ac:dyDescent="0.2">
      <c r="A5" s="30" t="s">
        <v>37</v>
      </c>
    </row>
    <row r="6" spans="1:12" ht="369.75" customHeight="1" x14ac:dyDescent="0.2">
      <c r="A6" s="30" t="s">
        <v>38</v>
      </c>
    </row>
    <row r="7" spans="1:12" ht="369.75" customHeight="1" x14ac:dyDescent="0.2">
      <c r="A7" s="30" t="s">
        <v>39</v>
      </c>
    </row>
    <row r="8" spans="1:12" ht="369.75" customHeight="1" x14ac:dyDescent="0.2">
      <c r="A8" s="30" t="s">
        <v>40</v>
      </c>
    </row>
    <row r="9" spans="1:12" ht="369.75" customHeight="1" x14ac:dyDescent="0.2">
      <c r="A9" s="30" t="s">
        <v>41</v>
      </c>
    </row>
    <row r="10" spans="1:12" ht="369.75" customHeight="1" x14ac:dyDescent="0.2">
      <c r="A10" s="30" t="s">
        <v>42</v>
      </c>
    </row>
    <row r="11" spans="1:12" ht="369.75" customHeight="1" x14ac:dyDescent="0.2">
      <c r="A11" s="30" t="s">
        <v>43</v>
      </c>
    </row>
    <row r="12" spans="1:12" ht="369.75" customHeight="1" x14ac:dyDescent="0.2">
      <c r="A12" s="30" t="s">
        <v>44</v>
      </c>
    </row>
    <row r="13" spans="1:12" ht="369.75" customHeight="1" x14ac:dyDescent="0.2">
      <c r="A13" s="30" t="s">
        <v>45</v>
      </c>
    </row>
    <row r="14" spans="1:12" ht="369.75" customHeight="1" x14ac:dyDescent="0.2">
      <c r="A14" s="30" t="s">
        <v>46</v>
      </c>
    </row>
    <row r="15" spans="1:12" ht="369.75" customHeight="1" x14ac:dyDescent="0.2">
      <c r="A15" s="30" t="s">
        <v>47</v>
      </c>
    </row>
    <row r="16" spans="1:12" ht="369.75" customHeight="1" x14ac:dyDescent="0.2">
      <c r="A16" s="30" t="s">
        <v>47</v>
      </c>
    </row>
    <row r="17" spans="1:1" ht="369.75" customHeight="1" x14ac:dyDescent="0.2">
      <c r="A17" s="30" t="s">
        <v>48</v>
      </c>
    </row>
    <row r="18" spans="1:1" ht="369.75" customHeight="1" x14ac:dyDescent="0.2">
      <c r="A18" s="30" t="s">
        <v>49</v>
      </c>
    </row>
    <row r="19" spans="1:1" ht="369.75" customHeight="1" x14ac:dyDescent="0.2">
      <c r="A19" s="30" t="s">
        <v>50</v>
      </c>
    </row>
    <row r="20" spans="1:1" ht="369.75" customHeight="1" x14ac:dyDescent="0.2">
      <c r="A20" s="30" t="s">
        <v>51</v>
      </c>
    </row>
    <row r="21" spans="1:1" ht="369.75" customHeight="1" x14ac:dyDescent="0.2">
      <c r="A21" s="30" t="s">
        <v>52</v>
      </c>
    </row>
    <row r="22" spans="1:1" ht="369.75" customHeight="1" x14ac:dyDescent="0.2">
      <c r="A22" s="30" t="s">
        <v>53</v>
      </c>
    </row>
    <row r="23" spans="1:1" ht="369.75" customHeight="1" x14ac:dyDescent="0.2">
      <c r="A23" s="30" t="s">
        <v>54</v>
      </c>
    </row>
    <row r="24" spans="1:1" ht="369.75" customHeight="1" x14ac:dyDescent="0.2">
      <c r="A24" s="30" t="s">
        <v>150</v>
      </c>
    </row>
    <row r="25" spans="1:1" ht="369.75" customHeight="1" x14ac:dyDescent="0.2">
      <c r="A25" s="30" t="s">
        <v>151</v>
      </c>
    </row>
    <row r="26" spans="1:1" ht="369.75" customHeight="1" x14ac:dyDescent="0.2">
      <c r="A26" s="30" t="s">
        <v>152</v>
      </c>
    </row>
    <row r="27" spans="1:1" ht="369.75" customHeight="1" x14ac:dyDescent="0.2">
      <c r="A27" s="30" t="s">
        <v>153</v>
      </c>
    </row>
    <row r="28" spans="1:1" ht="369.75" customHeight="1" x14ac:dyDescent="0.2">
      <c r="A28" s="30" t="s">
        <v>154</v>
      </c>
    </row>
    <row r="29" spans="1:1" ht="369.75" customHeight="1" x14ac:dyDescent="0.2">
      <c r="A29" s="30" t="s">
        <v>155</v>
      </c>
    </row>
    <row r="30" spans="1:1" ht="369.75" customHeight="1" x14ac:dyDescent="0.2">
      <c r="A30" s="30" t="s">
        <v>156</v>
      </c>
    </row>
    <row r="31" spans="1:1" ht="369.75" customHeight="1" x14ac:dyDescent="0.2">
      <c r="A31" s="30" t="s">
        <v>76</v>
      </c>
    </row>
    <row r="32" spans="1:1" ht="369.75" customHeight="1" x14ac:dyDescent="0.2">
      <c r="A32" s="30" t="s">
        <v>77</v>
      </c>
    </row>
    <row r="33" spans="1:16" ht="369.75" customHeight="1" x14ac:dyDescent="0.2">
      <c r="A33" s="30" t="s">
        <v>79</v>
      </c>
    </row>
    <row r="34" spans="1:16" ht="369.75" customHeight="1" x14ac:dyDescent="0.2">
      <c r="A34" s="30" t="s">
        <v>157</v>
      </c>
    </row>
    <row r="35" spans="1:16" ht="369.75" customHeight="1" x14ac:dyDescent="0.2">
      <c r="A35" s="30" t="s">
        <v>80</v>
      </c>
    </row>
    <row r="36" spans="1:16" ht="369.75" customHeight="1" x14ac:dyDescent="0.2">
      <c r="A36" s="30" t="s">
        <v>158</v>
      </c>
    </row>
    <row r="37" spans="1:16" ht="369.75" customHeight="1" x14ac:dyDescent="0.2">
      <c r="A37" s="30" t="s">
        <v>159</v>
      </c>
    </row>
    <row r="38" spans="1:16" ht="369.75" customHeight="1" x14ac:dyDescent="0.2">
      <c r="A38" s="30" t="s">
        <v>160</v>
      </c>
    </row>
    <row r="39" spans="1:16" ht="369.75" customHeight="1" x14ac:dyDescent="0.2">
      <c r="A39" s="30" t="s">
        <v>161</v>
      </c>
    </row>
    <row r="40" spans="1:16" ht="369.75" customHeight="1" x14ac:dyDescent="0.2">
      <c r="A40" s="30" t="s">
        <v>162</v>
      </c>
    </row>
    <row r="41" spans="1:16" ht="369.75" customHeight="1" x14ac:dyDescent="0.2">
      <c r="A41" s="30" t="s">
        <v>163</v>
      </c>
      <c r="O41" s="52">
        <v>2</v>
      </c>
    </row>
    <row r="42" spans="1:16" ht="369.75" customHeight="1" x14ac:dyDescent="0.35">
      <c r="A42" s="30" t="s">
        <v>164</v>
      </c>
      <c r="L42" s="53" t="s">
        <v>0</v>
      </c>
      <c r="M42" s="51" t="str">
        <f>L42</f>
        <v>-</v>
      </c>
      <c r="N42" s="50" t="b">
        <f>ISTEXT(M42)</f>
        <v>1</v>
      </c>
      <c r="O42" s="51">
        <f>IF(N42,O41,"00")</f>
        <v>2</v>
      </c>
      <c r="P42" s="51"/>
    </row>
    <row r="43" spans="1:16" ht="369.75" customHeight="1" x14ac:dyDescent="0.2">
      <c r="A43" s="30" t="s">
        <v>165</v>
      </c>
    </row>
    <row r="44" spans="1:16" ht="369.75" customHeight="1" x14ac:dyDescent="0.2">
      <c r="A44" s="30" t="s">
        <v>166</v>
      </c>
    </row>
    <row r="45" spans="1:16" ht="369.75" customHeight="1" x14ac:dyDescent="0.2">
      <c r="A45" s="30" t="s">
        <v>167</v>
      </c>
    </row>
    <row r="46" spans="1:16" ht="369.75" customHeight="1" x14ac:dyDescent="0.2">
      <c r="A46" s="30" t="s">
        <v>168</v>
      </c>
    </row>
    <row r="47" spans="1:16" ht="369.75" customHeight="1" x14ac:dyDescent="0.2">
      <c r="A47" s="30" t="s">
        <v>169</v>
      </c>
    </row>
    <row r="48" spans="1:16" ht="369.75" customHeight="1" x14ac:dyDescent="0.2">
      <c r="A48" s="30" t="s">
        <v>170</v>
      </c>
    </row>
    <row r="49" spans="1:1" ht="369.75" customHeight="1" x14ac:dyDescent="0.2">
      <c r="A49" s="30" t="s">
        <v>171</v>
      </c>
    </row>
    <row r="50" spans="1:1" ht="369.75" customHeight="1" x14ac:dyDescent="0.2">
      <c r="A50" s="30" t="s">
        <v>172</v>
      </c>
    </row>
    <row r="51" spans="1:1" ht="369.75" customHeight="1" x14ac:dyDescent="0.2">
      <c r="A51" s="30" t="s">
        <v>173</v>
      </c>
    </row>
    <row r="52" spans="1:1" ht="369.75" customHeight="1" x14ac:dyDescent="0.2">
      <c r="A52" s="30" t="s">
        <v>174</v>
      </c>
    </row>
    <row r="53" spans="1:1" ht="369.75" customHeight="1" x14ac:dyDescent="0.2">
      <c r="A53" s="30" t="s">
        <v>175</v>
      </c>
    </row>
    <row r="54" spans="1:1" ht="369.75" customHeight="1" x14ac:dyDescent="0.2">
      <c r="A54" s="30" t="s">
        <v>176</v>
      </c>
    </row>
    <row r="55" spans="1:1" ht="369.75" customHeight="1" x14ac:dyDescent="0.2">
      <c r="A55" s="30" t="s">
        <v>177</v>
      </c>
    </row>
    <row r="56" spans="1:1" ht="369.75" customHeight="1" x14ac:dyDescent="0.2">
      <c r="A56" s="30" t="s">
        <v>81</v>
      </c>
    </row>
    <row r="57" spans="1:1" ht="369.75" customHeight="1" x14ac:dyDescent="0.2">
      <c r="A57" s="30" t="s">
        <v>82</v>
      </c>
    </row>
    <row r="58" spans="1:1" ht="369.75" customHeight="1" x14ac:dyDescent="0.2">
      <c r="A58" s="30" t="s">
        <v>83</v>
      </c>
    </row>
    <row r="59" spans="1:1" ht="369.75" customHeight="1" x14ac:dyDescent="0.2">
      <c r="A59" s="30" t="s">
        <v>84</v>
      </c>
    </row>
    <row r="60" spans="1:1" ht="369.75" customHeight="1" x14ac:dyDescent="0.2">
      <c r="A60" s="30" t="s">
        <v>178</v>
      </c>
    </row>
    <row r="61" spans="1:1" ht="369.75" customHeight="1" x14ac:dyDescent="0.2">
      <c r="A61" s="30" t="s">
        <v>179</v>
      </c>
    </row>
    <row r="62" spans="1:1" ht="369.75" customHeight="1" x14ac:dyDescent="0.2">
      <c r="A62" s="30" t="s">
        <v>180</v>
      </c>
    </row>
    <row r="63" spans="1:1" ht="369.75" customHeight="1" x14ac:dyDescent="0.2">
      <c r="A63" s="30" t="s">
        <v>181</v>
      </c>
    </row>
    <row r="64" spans="1:1" ht="369.75" customHeight="1" x14ac:dyDescent="0.2">
      <c r="A64" s="30" t="s">
        <v>182</v>
      </c>
    </row>
    <row r="65" spans="1:1" ht="369.75" customHeight="1" x14ac:dyDescent="0.2">
      <c r="A65" s="30" t="s">
        <v>85</v>
      </c>
    </row>
    <row r="66" spans="1:1" ht="369.75" customHeight="1" x14ac:dyDescent="0.2">
      <c r="A66" s="30" t="s">
        <v>183</v>
      </c>
    </row>
    <row r="67" spans="1:1" ht="369.75" customHeight="1" x14ac:dyDescent="0.2">
      <c r="A67" s="30" t="s">
        <v>184</v>
      </c>
    </row>
    <row r="68" spans="1:1" ht="369.75" customHeight="1" x14ac:dyDescent="0.2">
      <c r="A68" s="30" t="s">
        <v>185</v>
      </c>
    </row>
    <row r="69" spans="1:1" ht="369.75" customHeight="1" x14ac:dyDescent="0.2">
      <c r="A69" s="30" t="s">
        <v>186</v>
      </c>
    </row>
    <row r="70" spans="1:1" ht="369.75" customHeight="1" x14ac:dyDescent="0.2">
      <c r="A70" s="30" t="s">
        <v>188</v>
      </c>
    </row>
  </sheetData>
  <mergeCells count="1">
    <mergeCell ref="D2:I2"/>
  </mergeCells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1"/>
  </sheetPr>
  <dimension ref="A1:V21"/>
  <sheetViews>
    <sheetView showGridLines="0" zoomScale="145" zoomScaleNormal="145" workbookViewId="0">
      <selection activeCell="W16" sqref="W16"/>
    </sheetView>
  </sheetViews>
  <sheetFormatPr defaultRowHeight="12.75" x14ac:dyDescent="0.2"/>
  <cols>
    <col min="1" max="1" width="8.28515625" style="107" customWidth="1"/>
    <col min="2" max="3" width="9.140625" style="107"/>
    <col min="4" max="4" width="2" style="107" customWidth="1"/>
    <col min="5" max="6" width="9.140625" style="107"/>
    <col min="7" max="7" width="3" style="107" customWidth="1"/>
    <col min="8" max="10" width="9.140625" style="107"/>
    <col min="11" max="11" width="3" style="107" customWidth="1"/>
    <col min="12" max="13" width="9.140625" style="107"/>
    <col min="14" max="14" width="3.5703125" style="107" customWidth="1"/>
    <col min="15" max="16" width="9.140625" style="107"/>
    <col min="17" max="17" width="3.5703125" style="107" customWidth="1"/>
    <col min="18" max="18" width="15.7109375" style="107" bestFit="1" customWidth="1"/>
    <col min="19" max="19" width="13.42578125" style="107" bestFit="1" customWidth="1"/>
    <col min="20" max="20" width="9.140625" style="107"/>
    <col min="21" max="21" width="10.85546875" style="107" customWidth="1"/>
    <col min="22" max="22" width="13.5703125" style="107" bestFit="1" customWidth="1"/>
    <col min="23" max="16384" width="9.140625" style="107"/>
  </cols>
  <sheetData>
    <row r="1" spans="1:22" ht="15.95" customHeight="1" x14ac:dyDescent="0.2">
      <c r="A1" s="618" t="s">
        <v>125</v>
      </c>
      <c r="B1" s="618"/>
      <c r="C1" s="618"/>
      <c r="E1" s="617" t="s">
        <v>133</v>
      </c>
      <c r="F1" s="617"/>
      <c r="H1" s="623" t="s">
        <v>134</v>
      </c>
      <c r="I1" s="623"/>
      <c r="J1" s="623"/>
      <c r="L1" s="617" t="s">
        <v>143</v>
      </c>
      <c r="M1" s="617"/>
      <c r="O1" s="617" t="s">
        <v>224</v>
      </c>
      <c r="P1" s="617"/>
      <c r="R1" s="617" t="s">
        <v>228</v>
      </c>
      <c r="S1" s="617"/>
      <c r="U1" s="617" t="s">
        <v>252</v>
      </c>
      <c r="V1" s="617"/>
    </row>
    <row r="2" spans="1:22" ht="15.95" customHeight="1" x14ac:dyDescent="0.2">
      <c r="A2" s="117" t="s">
        <v>135</v>
      </c>
      <c r="B2" s="117" t="s">
        <v>138</v>
      </c>
      <c r="C2" s="120" t="s">
        <v>144</v>
      </c>
      <c r="E2" s="117" t="s">
        <v>135</v>
      </c>
      <c r="F2" s="117" t="s">
        <v>138</v>
      </c>
      <c r="H2" s="117" t="s">
        <v>135</v>
      </c>
      <c r="I2" s="117" t="s">
        <v>136</v>
      </c>
      <c r="J2" s="117" t="s">
        <v>137</v>
      </c>
      <c r="L2" s="117" t="s">
        <v>135</v>
      </c>
      <c r="M2" s="117" t="s">
        <v>138</v>
      </c>
      <c r="O2" s="133" t="s">
        <v>225</v>
      </c>
      <c r="P2" s="133" t="s">
        <v>226</v>
      </c>
      <c r="R2" s="140" t="s">
        <v>229</v>
      </c>
      <c r="S2" s="141" t="s">
        <v>230</v>
      </c>
      <c r="U2" s="137" t="s">
        <v>135</v>
      </c>
      <c r="V2" s="137" t="s">
        <v>253</v>
      </c>
    </row>
    <row r="3" spans="1:22" x14ac:dyDescent="0.2">
      <c r="A3" s="108" t="s">
        <v>27</v>
      </c>
      <c r="B3" s="110" t="s">
        <v>131</v>
      </c>
      <c r="C3" s="121" t="s">
        <v>200</v>
      </c>
      <c r="E3" s="108" t="s">
        <v>27</v>
      </c>
      <c r="F3" s="110" t="s">
        <v>131</v>
      </c>
      <c r="H3" s="108" t="s">
        <v>27</v>
      </c>
      <c r="I3" s="110">
        <v>3.5</v>
      </c>
      <c r="J3" s="110">
        <v>1.1000000000000001</v>
      </c>
      <c r="L3" s="108" t="s">
        <v>27</v>
      </c>
      <c r="M3" s="110" t="s">
        <v>131</v>
      </c>
      <c r="O3" s="136">
        <f>IFERROR(SMALL('Ficha Técnica'!C23:J23,1),1)</f>
        <v>1</v>
      </c>
      <c r="P3" s="136">
        <f>IF(O3&lt;=O6,P6,IF(O3&lt;=O7,P7,IF(O3&lt;=O8,P8,IF(O3&lt;=O9,P9,IF(O3&lt;=O10,P10,P11)))))</f>
        <v>1.3</v>
      </c>
      <c r="R3" s="138" t="s">
        <v>231</v>
      </c>
      <c r="S3" s="139" t="s">
        <v>17</v>
      </c>
      <c r="U3" s="108" t="s">
        <v>27</v>
      </c>
      <c r="V3" s="110" t="b">
        <f>'Ficha Técnica'!J120</f>
        <v>0</v>
      </c>
    </row>
    <row r="4" spans="1:22" x14ac:dyDescent="0.2">
      <c r="A4" s="109" t="s">
        <v>126</v>
      </c>
      <c r="B4" s="110" t="s">
        <v>132</v>
      </c>
      <c r="C4" s="121" t="s">
        <v>149</v>
      </c>
      <c r="E4" s="109" t="s">
        <v>126</v>
      </c>
      <c r="F4" s="110" t="s">
        <v>132</v>
      </c>
      <c r="H4" s="109" t="s">
        <v>126</v>
      </c>
      <c r="I4" s="110">
        <v>4</v>
      </c>
      <c r="J4" s="110">
        <v>1.5</v>
      </c>
      <c r="L4" s="109" t="s">
        <v>126</v>
      </c>
      <c r="M4" s="110" t="s">
        <v>132</v>
      </c>
      <c r="R4" s="138" t="s">
        <v>247</v>
      </c>
      <c r="S4" s="139" t="s">
        <v>245</v>
      </c>
      <c r="U4" s="108" t="s">
        <v>126</v>
      </c>
      <c r="V4" s="110" t="b">
        <f>'Ficha Técnica'!J122</f>
        <v>1</v>
      </c>
    </row>
    <row r="5" spans="1:22" x14ac:dyDescent="0.2">
      <c r="A5" s="109" t="s">
        <v>127</v>
      </c>
      <c r="B5" s="110" t="s">
        <v>132</v>
      </c>
      <c r="C5" s="121" t="s">
        <v>145</v>
      </c>
      <c r="E5" s="109" t="s">
        <v>127</v>
      </c>
      <c r="F5" s="110" t="s">
        <v>132</v>
      </c>
      <c r="H5" s="109" t="s">
        <v>127</v>
      </c>
      <c r="I5" s="110">
        <v>3.75</v>
      </c>
      <c r="J5" s="110">
        <v>1.4</v>
      </c>
      <c r="L5" s="109" t="s">
        <v>127</v>
      </c>
      <c r="M5" s="110" t="s">
        <v>132</v>
      </c>
      <c r="O5" s="133" t="s">
        <v>227</v>
      </c>
      <c r="P5" s="133" t="s">
        <v>226</v>
      </c>
      <c r="R5" s="138" t="s">
        <v>238</v>
      </c>
      <c r="S5" s="139" t="s">
        <v>239</v>
      </c>
      <c r="U5" s="108" t="s">
        <v>127</v>
      </c>
      <c r="V5" s="110" t="b">
        <f>'Ficha Técnica'!J124</f>
        <v>1</v>
      </c>
    </row>
    <row r="6" spans="1:22" x14ac:dyDescent="0.2">
      <c r="A6" s="109" t="s">
        <v>128</v>
      </c>
      <c r="B6" s="110" t="s">
        <v>132</v>
      </c>
      <c r="C6" s="121" t="s">
        <v>146</v>
      </c>
      <c r="E6" s="109" t="s">
        <v>128</v>
      </c>
      <c r="F6" s="110" t="s">
        <v>132</v>
      </c>
      <c r="H6" s="109" t="s">
        <v>128</v>
      </c>
      <c r="I6" s="110">
        <v>4</v>
      </c>
      <c r="J6" s="110">
        <v>1.33</v>
      </c>
      <c r="L6" s="109" t="s">
        <v>128</v>
      </c>
      <c r="M6" s="110" t="s">
        <v>131</v>
      </c>
      <c r="O6" s="108">
        <v>38.1</v>
      </c>
      <c r="P6" s="110">
        <v>1.3</v>
      </c>
      <c r="R6" s="138" t="s">
        <v>244</v>
      </c>
      <c r="S6" s="139" t="s">
        <v>245</v>
      </c>
      <c r="U6" s="108" t="s">
        <v>128</v>
      </c>
      <c r="V6" s="110" t="b">
        <f>'Ficha Técnica'!J126</f>
        <v>0</v>
      </c>
    </row>
    <row r="7" spans="1:22" x14ac:dyDescent="0.2">
      <c r="A7" s="109" t="s">
        <v>129</v>
      </c>
      <c r="B7" s="110" t="s">
        <v>132</v>
      </c>
      <c r="C7" s="121" t="s">
        <v>147</v>
      </c>
      <c r="E7" s="109" t="s">
        <v>129</v>
      </c>
      <c r="F7" s="110" t="s">
        <v>132</v>
      </c>
      <c r="H7" s="109" t="s">
        <v>129</v>
      </c>
      <c r="I7" s="110">
        <v>6</v>
      </c>
      <c r="J7" s="110">
        <v>3</v>
      </c>
      <c r="L7" s="109" t="s">
        <v>129</v>
      </c>
      <c r="M7" s="110" t="s">
        <v>132</v>
      </c>
      <c r="O7" s="108">
        <v>63.5</v>
      </c>
      <c r="P7" s="110">
        <v>1.5</v>
      </c>
      <c r="R7" s="138" t="s">
        <v>251</v>
      </c>
      <c r="S7" s="139" t="s">
        <v>245</v>
      </c>
      <c r="U7" s="108" t="s">
        <v>129</v>
      </c>
      <c r="V7" s="110" t="b">
        <f>'Ficha Técnica'!J128</f>
        <v>0</v>
      </c>
    </row>
    <row r="8" spans="1:22" x14ac:dyDescent="0.2">
      <c r="A8" s="109" t="s">
        <v>130</v>
      </c>
      <c r="B8" s="110" t="s">
        <v>131</v>
      </c>
      <c r="C8" s="121" t="s">
        <v>200</v>
      </c>
      <c r="E8" s="109" t="s">
        <v>130</v>
      </c>
      <c r="F8" s="110" t="s">
        <v>131</v>
      </c>
      <c r="H8" s="109" t="s">
        <v>130</v>
      </c>
      <c r="I8" s="110">
        <v>3.25</v>
      </c>
      <c r="J8" s="110">
        <v>1</v>
      </c>
      <c r="L8" s="109" t="s">
        <v>130</v>
      </c>
      <c r="M8" s="110" t="s">
        <v>131</v>
      </c>
      <c r="O8" s="108">
        <v>101.6</v>
      </c>
      <c r="P8" s="110">
        <v>1.9</v>
      </c>
      <c r="R8" s="138" t="s">
        <v>233</v>
      </c>
      <c r="S8" s="139" t="s">
        <v>17</v>
      </c>
      <c r="U8" s="108" t="s">
        <v>130</v>
      </c>
      <c r="V8" s="110" t="b">
        <f>'Ficha Técnica'!J130</f>
        <v>0</v>
      </c>
    </row>
    <row r="9" spans="1:22" x14ac:dyDescent="0.2">
      <c r="A9" s="109" t="s">
        <v>86</v>
      </c>
      <c r="B9" s="110" t="s">
        <v>132</v>
      </c>
      <c r="C9" s="121" t="s">
        <v>148</v>
      </c>
      <c r="E9" s="109" t="s">
        <v>86</v>
      </c>
      <c r="F9" s="110" t="s">
        <v>132</v>
      </c>
      <c r="H9" s="129" t="s">
        <v>135</v>
      </c>
      <c r="I9" s="129" t="s">
        <v>205</v>
      </c>
      <c r="J9" s="129" t="s">
        <v>206</v>
      </c>
      <c r="L9" s="109" t="s">
        <v>86</v>
      </c>
      <c r="M9" s="110" t="s">
        <v>132</v>
      </c>
      <c r="O9" s="108">
        <v>152.4</v>
      </c>
      <c r="P9" s="110">
        <v>2.2000000000000002</v>
      </c>
      <c r="R9" s="138" t="s">
        <v>237</v>
      </c>
      <c r="S9" s="139" t="s">
        <v>17</v>
      </c>
      <c r="U9" s="108" t="s">
        <v>86</v>
      </c>
      <c r="V9" s="110" t="b">
        <f>'Ficha Técnica'!J132</f>
        <v>1</v>
      </c>
    </row>
    <row r="10" spans="1:22" x14ac:dyDescent="0.2">
      <c r="H10" s="109" t="s">
        <v>86</v>
      </c>
      <c r="I10" s="130">
        <f>ROUND(((I13*3)+60)/60,2)</f>
        <v>3.85</v>
      </c>
      <c r="J10" s="130">
        <f>ROUND(((I13*30)+60)/60,2)</f>
        <v>29.5</v>
      </c>
      <c r="O10" s="108">
        <v>168.3</v>
      </c>
      <c r="P10" s="110">
        <v>2.5</v>
      </c>
      <c r="R10" s="138" t="s">
        <v>242</v>
      </c>
      <c r="S10" s="139" t="s">
        <v>239</v>
      </c>
    </row>
    <row r="11" spans="1:22" ht="13.5" thickBot="1" x14ac:dyDescent="0.25">
      <c r="O11" s="108">
        <v>219.1</v>
      </c>
      <c r="P11" s="110">
        <v>2.8</v>
      </c>
      <c r="R11" s="138" t="s">
        <v>234</v>
      </c>
      <c r="S11" s="139" t="s">
        <v>17</v>
      </c>
      <c r="U11" s="137" t="s">
        <v>254</v>
      </c>
      <c r="V11" s="130" t="str">
        <f t="array" ref="V11">IFERROR(INDEX($U$3:$U$9,SMALL(IF(1=--$V$3:$V$9,ROW($V$3:$V$9)-ROW($U$3)+1),VALUE(LEFT(U11,1)))),0)</f>
        <v>F02</v>
      </c>
    </row>
    <row r="12" spans="1:22" x14ac:dyDescent="0.2">
      <c r="I12" s="619" t="s">
        <v>203</v>
      </c>
      <c r="J12" s="620"/>
      <c r="R12" s="138" t="s">
        <v>250</v>
      </c>
      <c r="S12" s="139" t="s">
        <v>239</v>
      </c>
      <c r="U12" s="137" t="s">
        <v>255</v>
      </c>
      <c r="V12" s="130" t="str">
        <f t="array" ref="V12">IFERROR(INDEX($U$3:$U$9,SMALL(IF(1=--$V$3:$V$9,ROW($V$3:$V$9)-ROW($U$3)+1),VALUE(LEFT(U12,1)))),0)</f>
        <v>F03</v>
      </c>
    </row>
    <row r="13" spans="1:22" ht="13.5" thickBot="1" x14ac:dyDescent="0.25">
      <c r="I13" s="621">
        <f>'Ficha Técnica'!$C$138</f>
        <v>57</v>
      </c>
      <c r="J13" s="622"/>
      <c r="R13" s="138" t="s">
        <v>248</v>
      </c>
      <c r="S13" s="139" t="s">
        <v>4</v>
      </c>
      <c r="U13" s="137" t="s">
        <v>256</v>
      </c>
      <c r="V13" s="130" t="str">
        <f t="array" ref="V13">IFERROR(INDEX($U$3:$U$9,SMALL(IF(1=--$V$3:$V$9,ROW($V$3:$V$9)-ROW($U$3)+1),VALUE(LEFT(U13,1)))),0)</f>
        <v>F07</v>
      </c>
    </row>
    <row r="14" spans="1:22" x14ac:dyDescent="0.2">
      <c r="R14" s="138" t="s">
        <v>243</v>
      </c>
      <c r="S14" s="139" t="s">
        <v>4</v>
      </c>
      <c r="U14" s="137" t="s">
        <v>257</v>
      </c>
      <c r="V14" s="130">
        <f t="array" ref="V14">IFERROR(INDEX($U$3:$U$9,SMALL(IF(1=--$V$3:$V$9,ROW($V$3:$V$9)-ROW($U$3)+1),VALUE(LEFT(U14,1)))),0)</f>
        <v>0</v>
      </c>
    </row>
    <row r="15" spans="1:22" x14ac:dyDescent="0.2">
      <c r="R15" s="138" t="s">
        <v>240</v>
      </c>
      <c r="S15" s="139" t="s">
        <v>239</v>
      </c>
    </row>
    <row r="16" spans="1:22" x14ac:dyDescent="0.2">
      <c r="R16" s="138" t="s">
        <v>249</v>
      </c>
      <c r="S16" s="139" t="s">
        <v>239</v>
      </c>
      <c r="U16" s="144" t="s">
        <v>258</v>
      </c>
      <c r="V16" s="130" t="str">
        <f t="array" ref="V16">IFERROR(INDEX($C$3:$C$9,SMALL(IF(1=--$V$3:$V$9,ROW($V$3:$V$9)-ROW($C$3)+1),VALUE(LEFT(U16,1)))),"-")</f>
        <v>IT 4.0.66</v>
      </c>
    </row>
    <row r="17" spans="18:22" x14ac:dyDescent="0.2">
      <c r="R17" s="138" t="s">
        <v>232</v>
      </c>
      <c r="S17" s="139" t="s">
        <v>17</v>
      </c>
      <c r="U17" s="144" t="s">
        <v>259</v>
      </c>
      <c r="V17" s="130" t="str">
        <f t="array" ref="V17">IFERROR(INDEX($C$3:$C$9,SMALL(IF(1=--$V$3:$V$9,ROW($V$3:$V$9)-ROW($C$3)+1),VALUE(LEFT(U17,1)))),"-")</f>
        <v>IT 4.0.26</v>
      </c>
    </row>
    <row r="18" spans="18:22" x14ac:dyDescent="0.2">
      <c r="R18" s="138" t="s">
        <v>235</v>
      </c>
      <c r="S18" s="139" t="s">
        <v>17</v>
      </c>
      <c r="U18" s="144" t="s">
        <v>260</v>
      </c>
      <c r="V18" s="130" t="str">
        <f t="array" ref="V18">IFERROR(INDEX($C$3:$C$9,SMALL(IF(1=--$V$3:$V$9,ROW($V$3:$V$9)-ROW($C$3)+1),VALUE(LEFT(U18,1)))),"-")</f>
        <v>IT 4.0.58</v>
      </c>
    </row>
    <row r="19" spans="18:22" x14ac:dyDescent="0.2">
      <c r="R19" s="138" t="s">
        <v>246</v>
      </c>
      <c r="S19" s="139" t="s">
        <v>245</v>
      </c>
      <c r="U19" s="144" t="s">
        <v>261</v>
      </c>
      <c r="V19" s="130" t="str">
        <f t="array" ref="V19">IFERROR(INDEX($C$3:$C$9,SMALL(IF(1=--$V$3:$V$9,ROW($V$3:$V$9)-ROW($C$3)+1),VALUE(LEFT(U19,1)))),"-")</f>
        <v>-</v>
      </c>
    </row>
    <row r="20" spans="18:22" x14ac:dyDescent="0.2">
      <c r="R20" s="138" t="s">
        <v>236</v>
      </c>
      <c r="S20" s="139" t="s">
        <v>17</v>
      </c>
    </row>
    <row r="21" spans="18:22" x14ac:dyDescent="0.2">
      <c r="R21" s="142" t="s">
        <v>241</v>
      </c>
      <c r="S21" s="143" t="s">
        <v>239</v>
      </c>
    </row>
  </sheetData>
  <sortState ref="R3:S21">
    <sortCondition ref="R3"/>
  </sortState>
  <mergeCells count="9">
    <mergeCell ref="I13:J13"/>
    <mergeCell ref="H1:J1"/>
    <mergeCell ref="E1:F1"/>
    <mergeCell ref="L1:M1"/>
    <mergeCell ref="U1:V1"/>
    <mergeCell ref="R1:S1"/>
    <mergeCell ref="A1:C1"/>
    <mergeCell ref="I12:J12"/>
    <mergeCell ref="O1:P1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UI/_rels/customUI14.xml.rels><?xml version="1.0" encoding="UTF-8" standalone="yes"?>
<Relationships xmlns="http://schemas.openxmlformats.org/package/2006/relationships">
  <Relationship Id="home" Target="images/home.png" Type="http://schemas.openxmlformats.org/officeDocument/2006/relationships/image"/>
</Relationships>
</file>

<file path=customUI/customUI14.xml><?xml version="1.0" encoding="utf-8"?>
<customUI xmlns="http://schemas.microsoft.com/office/2009/07/customui">
  <ribbon startFromScratch="false">
    <tabs>
      <tab id="customTab" label="Xvba" insertBeforeMso="TabHome">
        <group id="g-id" label="Label">
          <gallery id="gallery" label="Gallery" itemWidth="88" itemHeight="68" size="large" imageMso="HappyFace">
            <item id="item1" image="Desert"/>
            <item id="item2" image="Forest"/>
            <item id="item3" image="Toucan"/>
            <item id="item4" image="Tree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Ficha Técnica</vt:lpstr>
      <vt:lpstr>Amarrados</vt:lpstr>
      <vt:lpstr>Base de Dados</vt:lpstr>
      <vt:lpstr>área</vt:lpstr>
      <vt:lpstr>'Ficha Técnica'!Area_de_impressao</vt:lpstr>
      <vt:lpstr>pessoas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2019-12-02T14:36:52Z</cp:lastPrinted>
  <dcterms:created xsi:type="dcterms:W3CDTF">2019-07-03T13:38:53Z</dcterms:created>
  <dcterms:modified xsi:type="dcterms:W3CDTF">2022-02-10T18:48:36Z</dcterms:modified>
</cp:coreProperties>
</file>