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550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<sst xmlns="http://schemas.openxmlformats.org/spreadsheetml/2006/main" count="2425" uniqueCount="938">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</sst>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4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740</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736</v>
      </c>
      <c r="D8" s="769"/>
      <c r="E8" s="774" t="str">
        <f ca="1">IFERROR(MID(CELL("nome.arquivo",A1),FIND("]",CELL("nome.arquivo",A1))+1,LEN(CELL("nome.arquivo",A1) )),"{Salvar Este Arquivo}")</f>
        <v>PJT XXXX</v>
      </c>
      <c r="F8" s="774"/>
      <c r="G8" s="182"/>
      <c r="H8" s="769" t="s">
        <v>739</v>
      </c>
      <c r="I8" s="769"/>
      <c r="J8" s="775"/>
      <c r="K8" s="775"/>
      <c r="L8" s="775"/>
      <c r="M8" s="431"/>
      <c r="N8" s="771" t="s">
        <v>657</v>
      </c>
      <c r="O8" s="772"/>
      <c r="P8" s="773"/>
      <c r="Q8" s="446"/>
    </row>
    <row r="9" spans="2:21" ht="15" customHeight="1" x14ac:dyDescent="0.2">
      <c r="B9" s="445"/>
      <c r="C9" s="431"/>
      <c r="D9" s="431"/>
      <c r="E9" s="774"/>
      <c r="F9" s="774"/>
      <c r="G9" s="182"/>
      <c r="H9" s="431"/>
      <c r="I9" s="431"/>
      <c r="J9" s="775"/>
      <c r="K9" s="775"/>
      <c r="L9" s="775"/>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9" t="s">
        <v>656</v>
      </c>
      <c r="D11" s="769"/>
      <c r="E11" s="770"/>
      <c r="F11" s="770"/>
      <c r="G11" s="770"/>
      <c r="H11" s="770"/>
      <c r="I11" s="770"/>
      <c r="J11" s="770"/>
      <c r="K11" s="431"/>
      <c r="L11" s="586" t="s">
        <v>854</v>
      </c>
      <c r="M11" s="431"/>
      <c r="N11" s="459"/>
      <c r="O11" s="467" t="s">
        <v>738</v>
      </c>
      <c r="P11" s="468"/>
      <c r="Q11" s="446"/>
    </row>
    <row r="12" spans="2:21" ht="15" customHeight="1" x14ac:dyDescent="0.2">
      <c r="B12" s="445"/>
      <c r="C12" s="769" t="s">
        <v>658</v>
      </c>
      <c r="D12" s="769"/>
      <c r="E12" s="770"/>
      <c r="F12" s="770"/>
      <c r="G12" s="770"/>
      <c r="H12" s="770"/>
      <c r="I12" s="770"/>
      <c r="J12" s="770"/>
      <c r="K12" s="431"/>
      <c r="L12" s="478">
        <v>0</v>
      </c>
      <c r="M12" s="431"/>
      <c r="N12" s="460"/>
      <c r="O12" s="431" t="s">
        <v>675</v>
      </c>
      <c r="P12" s="461"/>
      <c r="Q12" s="446"/>
    </row>
    <row r="13" spans="2:21" ht="15" customHeight="1" x14ac:dyDescent="0.2">
      <c r="B13" s="445"/>
      <c r="C13" s="769" t="s">
        <v>660</v>
      </c>
      <c r="D13" s="769"/>
      <c r="E13" s="776"/>
      <c r="F13" s="776"/>
      <c r="G13" s="776"/>
      <c r="H13" s="776"/>
      <c r="I13" s="776"/>
      <c r="J13" s="776"/>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692</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907</v>
      </c>
      <c r="D17" s="747"/>
      <c r="E17" s="747"/>
      <c r="F17" s="498">
        <v>1</v>
      </c>
      <c r="G17" s="499"/>
      <c r="H17" s="734" t="s">
        <v>431</v>
      </c>
      <c r="I17" s="734"/>
      <c r="J17" s="734" t="s">
        <v>667</v>
      </c>
      <c r="K17" s="734"/>
      <c r="L17" s="431"/>
      <c r="M17" s="778" t="s">
        <v>661</v>
      </c>
      <c r="N17" s="778"/>
      <c r="O17" s="447"/>
      <c r="P17" s="448" t="s">
        <v>761</v>
      </c>
      <c r="Q17" s="446"/>
      <c r="R17"/>
      <c r="S17"/>
      <c r="T17"/>
      <c r="U17"/>
    </row>
    <row r="18" spans="2:26" ht="15" customHeight="1" x14ac:dyDescent="0.2">
      <c r="B18" s="445"/>
      <c r="C18" s="746" t="s">
        <v>908</v>
      </c>
      <c r="D18" s="747"/>
      <c r="E18" s="747"/>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46" t="s">
        <v>909</v>
      </c>
      <c r="D19" s="747"/>
      <c r="E19" s="747"/>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665</v>
      </c>
      <c r="D21" s="734"/>
      <c r="E21" s="734" t="s">
        <v>666</v>
      </c>
      <c r="F21" s="734"/>
      <c r="G21" s="734" t="s">
        <v>117</v>
      </c>
      <c r="H21" s="734"/>
      <c r="I21" s="734" t="s">
        <v>664</v>
      </c>
      <c r="J21" s="734"/>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858</v>
      </c>
      <c r="F23" s="734"/>
      <c r="G23" s="431"/>
      <c r="H23" s="431"/>
      <c r="I23" s="431"/>
      <c r="J23" s="431"/>
      <c r="K23" s="431"/>
      <c r="L23" s="779" t="s">
        <v>790</v>
      </c>
      <c r="M23" s="779"/>
      <c r="N23" s="779"/>
      <c r="O23" s="486" t="s">
        <v>753</v>
      </c>
      <c r="P23" s="486" t="s">
        <v>754</v>
      </c>
      <c r="Q23" s="446"/>
    </row>
    <row r="24" spans="2:26" ht="15" customHeight="1" x14ac:dyDescent="0.2">
      <c r="B24" s="445"/>
      <c r="C24" s="431"/>
      <c r="D24" s="431"/>
      <c r="E24" s="437">
        <f>ROUND((C22-(G22/2))*PI(),0)</f>
        <v>0</v>
      </c>
      <c r="F24" s="440" t="s">
        <v>30</v>
      </c>
      <c r="G24" s="431"/>
      <c r="H24" s="431"/>
      <c r="I24" s="427"/>
      <c r="J24" s="431"/>
      <c r="K24" s="431"/>
      <c r="L24" s="747" t="s">
        <v>757</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758</v>
      </c>
      <c r="M25" s="747"/>
      <c r="N25" s="777"/>
      <c r="O25" s="502" t="s">
        <v>138</v>
      </c>
      <c r="P25" s="502" t="s">
        <v>138</v>
      </c>
      <c r="Q25" s="446"/>
    </row>
    <row r="26" spans="2:26" ht="15" customHeight="1" x14ac:dyDescent="0.2">
      <c r="B26" s="445"/>
      <c r="C26" s="734" t="s">
        <v>668</v>
      </c>
      <c r="D26" s="734"/>
      <c r="E26" s="734" t="s">
        <v>669</v>
      </c>
      <c r="F26" s="734"/>
      <c r="G26" s="734" t="s">
        <v>671</v>
      </c>
      <c r="H26" s="734"/>
      <c r="I26" s="734" t="s">
        <v>670</v>
      </c>
      <c r="J26" s="734"/>
      <c r="K26" s="182"/>
      <c r="L26" s="747" t="s">
        <v>755</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756</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707</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693</v>
      </c>
      <c r="M31" s="734"/>
      <c r="N31" s="756" t="s">
        <v>751</v>
      </c>
      <c r="O31" s="740"/>
      <c r="P31" s="740"/>
      <c r="Q31" s="446"/>
      <c r="S31" s="784" t="s">
        <v>903</v>
      </c>
      <c r="T31" s="784"/>
      <c r="U31" s="784"/>
      <c r="V31" s="784"/>
      <c r="W31" s="784" t="s">
        <v>914</v>
      </c>
      <c r="X31" s="784"/>
      <c r="Y31" s="704" t="s">
        <v>905</v>
      </c>
      <c r="Z31" s="704" t="s">
        <v>387</v>
      </c>
    </row>
    <row r="32" spans="2:26" s="433" customFormat="1" ht="15" customHeight="1" x14ac:dyDescent="0.2">
      <c r="B32" s="450"/>
      <c r="C32" s="753"/>
      <c r="D32" s="754"/>
      <c r="E32" s="755"/>
      <c r="F32" s="495"/>
      <c r="G32" s="495"/>
      <c r="H32" s="457"/>
      <c r="I32" s="440" t="s">
        <v>764</v>
      </c>
      <c r="J32" s="457"/>
      <c r="K32" s="440" t="s">
        <v>320</v>
      </c>
      <c r="L32" s="751"/>
      <c r="M32" s="752"/>
      <c r="N32" s="780">
        <f>SUMPRODUCT(W33:W36,Z33:Z36)</f>
        <v>0</v>
      </c>
      <c r="O32" s="781"/>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747</v>
      </c>
      <c r="M34" s="734"/>
      <c r="N34" s="756" t="s">
        <v>763</v>
      </c>
      <c r="O34" s="740"/>
      <c r="P34" s="740"/>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57" t="s">
        <v>742</v>
      </c>
      <c r="D36" s="758"/>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4" t="s">
        <v>694</v>
      </c>
      <c r="L37" s="734"/>
      <c r="M37" s="734" t="s">
        <v>880</v>
      </c>
      <c r="N37" s="734"/>
      <c r="O37" s="734" t="s">
        <v>868</v>
      </c>
      <c r="P37" s="734"/>
      <c r="Q37" s="446"/>
      <c r="S37"/>
      <c r="T37"/>
      <c r="Y37"/>
    </row>
    <row r="38" spans="2:26" ht="15" customHeight="1" x14ac:dyDescent="0.2">
      <c r="B38" s="445"/>
      <c r="C38" s="431"/>
      <c r="D38" s="431"/>
      <c r="E38" s="431"/>
      <c r="F38" s="431"/>
      <c r="G38" s="431"/>
      <c r="H38" s="431"/>
      <c r="I38" s="431"/>
      <c r="J38" s="431"/>
      <c r="K38" s="759"/>
      <c r="L38" s="759"/>
      <c r="M38" s="680"/>
      <c r="N38" s="608" t="s">
        <v>697</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745</v>
      </c>
      <c r="L40" s="734"/>
      <c r="M40" s="734" t="s">
        <v>746</v>
      </c>
      <c r="N40" s="734"/>
      <c r="O40" s="734" t="s">
        <v>732</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741</v>
      </c>
      <c r="L43" s="734"/>
      <c r="M43" s="734" t="s">
        <v>856</v>
      </c>
      <c r="N43" s="734"/>
      <c r="O43" s="732" t="s">
        <v>774</v>
      </c>
      <c r="P43" s="733"/>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695</v>
      </c>
      <c r="L46" s="734"/>
      <c r="M46" s="734" t="s">
        <v>706</v>
      </c>
      <c r="N46" s="734"/>
      <c r="O46" s="734" t="s">
        <v>705</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730</v>
      </c>
      <c r="L49" s="734"/>
      <c r="M49" s="760"/>
      <c r="N49" s="760"/>
      <c r="O49" s="734" t="s">
        <v>702</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699</v>
      </c>
      <c r="N52" s="734"/>
      <c r="O52" s="734" t="s">
        <v>696</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703</v>
      </c>
      <c r="L55" s="734"/>
      <c r="M55" s="734" t="s">
        <v>700</v>
      </c>
      <c r="N55" s="734"/>
      <c r="O55" s="734" t="s">
        <v>700</v>
      </c>
      <c r="P55" s="734"/>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762</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894</v>
      </c>
      <c r="L61" s="734"/>
      <c r="M61" s="734" t="s">
        <v>895</v>
      </c>
      <c r="N61" s="734"/>
      <c r="O61" s="734" t="s">
        <v>896</v>
      </c>
      <c r="P61" s="734"/>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922</v>
      </c>
      <c r="L70" s="745"/>
      <c r="M70" s="745"/>
      <c r="N70" s="745"/>
      <c r="O70" s="745"/>
      <c r="P70" s="745"/>
      <c r="Q70" s="446"/>
    </row>
    <row r="71" spans="2:17" ht="15" customHeight="1" outlineLevel="1" x14ac:dyDescent="0.2">
      <c r="B71" s="445"/>
      <c r="C71" s="182"/>
      <c r="D71" s="182"/>
      <c r="E71" s="182"/>
      <c r="F71" s="182"/>
      <c r="G71" s="182"/>
      <c r="H71" s="182"/>
      <c r="I71" s="182"/>
      <c r="J71" s="182"/>
      <c r="K71" s="746" t="s">
        <v>929</v>
      </c>
      <c r="L71" s="747"/>
      <c r="M71" s="747"/>
      <c r="N71" s="748"/>
      <c r="O71" s="743">
        <v>0</v>
      </c>
      <c r="P71" s="743"/>
      <c r="Q71" s="446"/>
    </row>
    <row r="72" spans="2:17" ht="15" customHeight="1" outlineLevel="1" x14ac:dyDescent="0.2">
      <c r="B72" s="445"/>
      <c r="C72" s="590"/>
      <c r="D72" s="590"/>
      <c r="E72" s="590"/>
      <c r="F72" s="590"/>
      <c r="G72" s="590"/>
      <c r="H72" s="590"/>
      <c r="I72" s="590"/>
      <c r="J72" s="590"/>
      <c r="K72" s="746" t="s">
        <v>917</v>
      </c>
      <c r="L72" s="747"/>
      <c r="M72" s="747"/>
      <c r="N72" s="748"/>
      <c r="O72" s="743">
        <v>0</v>
      </c>
      <c r="P72" s="743"/>
      <c r="Q72" s="446"/>
    </row>
    <row r="73" spans="2:17" ht="15" customHeight="1" outlineLevel="1" x14ac:dyDescent="0.2">
      <c r="B73" s="445"/>
      <c r="C73" s="590"/>
      <c r="D73" s="590"/>
      <c r="E73" s="590"/>
      <c r="F73" s="590"/>
      <c r="G73" s="590"/>
      <c r="H73" s="590"/>
      <c r="I73" s="590"/>
      <c r="J73" s="590"/>
      <c r="K73" s="746" t="s">
        <v>918</v>
      </c>
      <c r="L73" s="747"/>
      <c r="M73" s="747"/>
      <c r="N73" s="748"/>
      <c r="O73" s="743">
        <v>0</v>
      </c>
      <c r="P73" s="743"/>
      <c r="Q73" s="446"/>
    </row>
    <row r="74" spans="2:17" ht="15" customHeight="1" outlineLevel="1" x14ac:dyDescent="0.2">
      <c r="B74" s="445"/>
      <c r="C74" s="590"/>
      <c r="D74" s="590"/>
      <c r="E74" s="590"/>
      <c r="F74" s="590"/>
      <c r="G74" s="590"/>
      <c r="H74" s="590"/>
      <c r="I74" s="590"/>
      <c r="J74" s="590"/>
      <c r="K74" s="746" t="s">
        <v>916</v>
      </c>
      <c r="L74" s="747"/>
      <c r="M74" s="747"/>
      <c r="N74" s="748"/>
      <c r="O74" s="743">
        <v>0</v>
      </c>
      <c r="P74" s="743"/>
      <c r="Q74" s="446"/>
    </row>
    <row r="75" spans="2:17" ht="15" customHeight="1" outlineLevel="1" x14ac:dyDescent="0.2">
      <c r="B75" s="445"/>
      <c r="C75" s="590"/>
      <c r="D75" s="590"/>
      <c r="E75" s="590"/>
      <c r="F75" s="590"/>
      <c r="G75" s="590"/>
      <c r="H75" s="590"/>
      <c r="I75" s="590"/>
      <c r="J75" s="590"/>
      <c r="K75" s="746" t="s">
        <v>919</v>
      </c>
      <c r="L75" s="747"/>
      <c r="M75" s="747"/>
      <c r="N75" s="748"/>
      <c r="O75" s="743">
        <v>0</v>
      </c>
      <c r="P75" s="743"/>
      <c r="Q75" s="446"/>
    </row>
    <row r="76" spans="2:17" ht="15" customHeight="1" outlineLevel="1" x14ac:dyDescent="0.2">
      <c r="B76" s="445"/>
      <c r="C76" s="590"/>
      <c r="D76" s="590"/>
      <c r="E76" s="590"/>
      <c r="F76" s="590"/>
      <c r="G76" s="590"/>
      <c r="H76" s="590"/>
      <c r="I76" s="590"/>
      <c r="J76" s="590"/>
      <c r="K76" s="746" t="s">
        <v>920</v>
      </c>
      <c r="L76" s="747"/>
      <c r="M76" s="747"/>
      <c r="N76" s="748"/>
      <c r="O76" s="743">
        <v>0</v>
      </c>
      <c r="P76" s="743"/>
      <c r="Q76" s="446"/>
    </row>
    <row r="77" spans="2:17" ht="15" customHeight="1" outlineLevel="1" x14ac:dyDescent="0.2">
      <c r="B77" s="445"/>
      <c r="C77" s="590"/>
      <c r="D77" s="590"/>
      <c r="E77" s="590"/>
      <c r="F77" s="590"/>
      <c r="G77" s="590"/>
      <c r="H77" s="590"/>
      <c r="I77" s="590"/>
      <c r="J77" s="590"/>
      <c r="K77" s="746" t="s">
        <v>921</v>
      </c>
      <c r="L77" s="747"/>
      <c r="M77" s="747"/>
      <c r="N77" s="748"/>
      <c r="O77" s="743">
        <v>0</v>
      </c>
      <c r="P77" s="743"/>
      <c r="Q77" s="446"/>
    </row>
    <row r="78" spans="2:17" ht="15" customHeight="1" outlineLevel="1" x14ac:dyDescent="0.2">
      <c r="B78" s="445"/>
      <c r="C78" s="573"/>
      <c r="D78" s="573"/>
      <c r="E78" s="573"/>
      <c r="F78" s="573"/>
      <c r="G78" s="573"/>
      <c r="H78" s="573"/>
      <c r="I78" s="573"/>
      <c r="J78" s="573"/>
      <c r="K78" s="746" t="s">
        <v>928</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915</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870</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712</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765</v>
      </c>
      <c r="L86" s="733"/>
      <c r="M86" s="732" t="s">
        <v>878</v>
      </c>
      <c r="N86" s="733"/>
      <c r="O86" s="732" t="s">
        <v>776</v>
      </c>
      <c r="P86" s="733"/>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32" t="s">
        <v>869</v>
      </c>
      <c r="E88" s="733"/>
      <c r="F88" s="732" t="s">
        <v>191</v>
      </c>
      <c r="G88" s="733"/>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880</v>
      </c>
      <c r="N89" s="734"/>
      <c r="O89" s="734" t="s">
        <v>868</v>
      </c>
      <c r="P89" s="734"/>
      <c r="Q89" s="446"/>
      <c r="R89" s="435"/>
    </row>
    <row r="90" spans="2:18" ht="15" hidden="1" customHeight="1" outlineLevel="2" x14ac:dyDescent="0.2">
      <c r="B90" s="445"/>
      <c r="C90" s="182"/>
      <c r="D90" s="431"/>
      <c r="E90" s="431"/>
      <c r="F90" s="431"/>
      <c r="G90" s="431"/>
      <c r="H90" s="431"/>
      <c r="I90" s="431"/>
      <c r="J90" s="431"/>
      <c r="M90" s="680">
        <v>8.48</v>
      </c>
      <c r="N90" s="608" t="s">
        <v>697</v>
      </c>
      <c r="O90" s="737">
        <v>1</v>
      </c>
      <c r="P90" s="737"/>
      <c r="Q90" s="446"/>
      <c r="R90" s="435"/>
    </row>
    <row r="91" spans="2:18" ht="15" hidden="1" customHeight="1" outlineLevel="2" x14ac:dyDescent="0.2">
      <c r="B91" s="445"/>
      <c r="C91" s="182"/>
      <c r="D91" s="735" t="s">
        <v>771</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32" t="s">
        <v>767</v>
      </c>
      <c r="J92" s="733"/>
      <c r="K92" s="734" t="s">
        <v>695</v>
      </c>
      <c r="L92" s="734"/>
      <c r="M92" s="734" t="s">
        <v>768</v>
      </c>
      <c r="N92" s="734"/>
      <c r="O92" s="734" t="s">
        <v>730</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773</v>
      </c>
      <c r="E94" s="733"/>
      <c r="F94" s="732" t="s">
        <v>774</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4" t="s">
        <v>765</v>
      </c>
      <c r="J95" s="734"/>
      <c r="K95" s="734" t="s">
        <v>702</v>
      </c>
      <c r="L95" s="734"/>
      <c r="M95" s="734" t="s">
        <v>785</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777</v>
      </c>
      <c r="E97" s="736"/>
      <c r="F97" s="735" t="s">
        <v>778</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4" t="s">
        <v>83</v>
      </c>
      <c r="J98" s="734"/>
      <c r="K98" s="734" t="s">
        <v>741</v>
      </c>
      <c r="L98" s="734"/>
      <c r="M98" s="734" t="s">
        <v>699</v>
      </c>
      <c r="N98" s="734"/>
      <c r="O98" s="734" t="s">
        <v>696</v>
      </c>
      <c r="P98" s="734"/>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770</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765</v>
      </c>
      <c r="L102" s="733"/>
      <c r="M102" s="732" t="s">
        <v>878</v>
      </c>
      <c r="N102" s="733"/>
      <c r="O102" s="732" t="s">
        <v>776</v>
      </c>
      <c r="P102" s="733"/>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32" t="s">
        <v>869</v>
      </c>
      <c r="E104" s="733"/>
      <c r="F104" s="732" t="s">
        <v>191</v>
      </c>
      <c r="G104" s="733"/>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880</v>
      </c>
      <c r="N105" s="734"/>
      <c r="O105" s="734" t="s">
        <v>868</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7">
        <v>1</v>
      </c>
      <c r="P106" s="737"/>
      <c r="Q106" s="446"/>
      <c r="R106" s="435"/>
    </row>
    <row r="107" spans="2:18" ht="15" hidden="1" customHeight="1" outlineLevel="2" x14ac:dyDescent="0.2">
      <c r="B107" s="445"/>
      <c r="C107" s="182"/>
      <c r="D107" s="735" t="s">
        <v>771</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32" t="s">
        <v>767</v>
      </c>
      <c r="J108" s="733"/>
      <c r="K108" s="734" t="s">
        <v>695</v>
      </c>
      <c r="L108" s="734"/>
      <c r="M108" s="734" t="s">
        <v>768</v>
      </c>
      <c r="N108" s="734"/>
      <c r="O108" s="734" t="s">
        <v>730</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773</v>
      </c>
      <c r="E110" s="733"/>
      <c r="F110" s="732" t="s">
        <v>774</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4" t="s">
        <v>765</v>
      </c>
      <c r="J111" s="734"/>
      <c r="K111" s="734" t="s">
        <v>702</v>
      </c>
      <c r="L111" s="734"/>
      <c r="M111" s="734" t="s">
        <v>785</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777</v>
      </c>
      <c r="E113" s="736"/>
      <c r="F113" s="735" t="s">
        <v>778</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4" t="s">
        <v>83</v>
      </c>
      <c r="J114" s="734"/>
      <c r="K114" s="734" t="s">
        <v>741</v>
      </c>
      <c r="L114" s="734"/>
      <c r="M114" s="734" t="s">
        <v>699</v>
      </c>
      <c r="N114" s="734"/>
      <c r="O114" s="734" t="s">
        <v>696</v>
      </c>
      <c r="P114" s="734"/>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783</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765</v>
      </c>
      <c r="L118" s="733"/>
      <c r="M118" s="732" t="s">
        <v>878</v>
      </c>
      <c r="N118" s="733"/>
      <c r="O118" s="732" t="s">
        <v>776</v>
      </c>
      <c r="P118" s="733"/>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32" t="s">
        <v>869</v>
      </c>
      <c r="E120" s="733"/>
      <c r="F120" s="732" t="s">
        <v>191</v>
      </c>
      <c r="G120" s="733"/>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880</v>
      </c>
      <c r="N121" s="734"/>
      <c r="O121" s="734" t="s">
        <v>868</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7">
        <v>1</v>
      </c>
      <c r="P122" s="737"/>
      <c r="Q122" s="446"/>
      <c r="R122" s="435"/>
    </row>
    <row r="123" spans="2:18" ht="15" hidden="1" customHeight="1" outlineLevel="2" x14ac:dyDescent="0.2">
      <c r="B123" s="445"/>
      <c r="C123" s="182"/>
      <c r="D123" s="735" t="s">
        <v>771</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32" t="s">
        <v>767</v>
      </c>
      <c r="J124" s="733"/>
      <c r="K124" s="734" t="s">
        <v>695</v>
      </c>
      <c r="L124" s="734"/>
      <c r="M124" s="734" t="s">
        <v>768</v>
      </c>
      <c r="N124" s="734"/>
      <c r="O124" s="734" t="s">
        <v>730</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773</v>
      </c>
      <c r="E126" s="733"/>
      <c r="F126" s="732" t="s">
        <v>774</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4" t="s">
        <v>765</v>
      </c>
      <c r="J127" s="734"/>
      <c r="K127" s="734" t="s">
        <v>702</v>
      </c>
      <c r="L127" s="734"/>
      <c r="M127" s="734" t="s">
        <v>785</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777</v>
      </c>
      <c r="E129" s="736"/>
      <c r="F129" s="735" t="s">
        <v>778</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4" t="s">
        <v>83</v>
      </c>
      <c r="J130" s="734"/>
      <c r="K130" s="734" t="s">
        <v>741</v>
      </c>
      <c r="L130" s="734"/>
      <c r="M130" s="734" t="s">
        <v>699</v>
      </c>
      <c r="N130" s="734"/>
      <c r="O130" s="734" t="s">
        <v>696</v>
      </c>
      <c r="P130" s="734"/>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784</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765</v>
      </c>
      <c r="L134" s="733"/>
      <c r="M134" s="732" t="s">
        <v>878</v>
      </c>
      <c r="N134" s="733"/>
      <c r="O134" s="732" t="s">
        <v>776</v>
      </c>
      <c r="P134" s="733"/>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32" t="s">
        <v>869</v>
      </c>
      <c r="E136" s="733"/>
      <c r="F136" s="732" t="s">
        <v>191</v>
      </c>
      <c r="G136" s="733"/>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880</v>
      </c>
      <c r="N137" s="734"/>
      <c r="O137" s="734" t="s">
        <v>868</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7">
        <v>1</v>
      </c>
      <c r="P138" s="737"/>
      <c r="Q138" s="446"/>
      <c r="R138" s="435"/>
    </row>
    <row r="139" spans="2:18" ht="15" hidden="1" customHeight="1" outlineLevel="2" x14ac:dyDescent="0.2">
      <c r="B139" s="445"/>
      <c r="C139" s="182"/>
      <c r="D139" s="735" t="s">
        <v>771</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32" t="s">
        <v>767</v>
      </c>
      <c r="J140" s="733"/>
      <c r="K140" s="734" t="s">
        <v>695</v>
      </c>
      <c r="L140" s="734"/>
      <c r="M140" s="734" t="s">
        <v>768</v>
      </c>
      <c r="N140" s="734"/>
      <c r="O140" s="734" t="s">
        <v>730</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773</v>
      </c>
      <c r="E142" s="733"/>
      <c r="F142" s="732" t="s">
        <v>774</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4" t="s">
        <v>765</v>
      </c>
      <c r="J143" s="734"/>
      <c r="K143" s="734" t="s">
        <v>702</v>
      </c>
      <c r="L143" s="734"/>
      <c r="M143" s="734" t="s">
        <v>785</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777</v>
      </c>
      <c r="E145" s="736"/>
      <c r="F145" s="735" t="s">
        <v>778</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4" t="s">
        <v>83</v>
      </c>
      <c r="J146" s="734"/>
      <c r="K146" s="734" t="s">
        <v>741</v>
      </c>
      <c r="L146" s="734"/>
      <c r="M146" s="734" t="s">
        <v>699</v>
      </c>
      <c r="N146" s="734"/>
      <c r="O146" s="734" t="s">
        <v>696</v>
      </c>
      <c r="P146" s="734"/>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672</v>
      </c>
      <c r="C163" s="727"/>
      <c r="D163" s="729" t="s">
        <v>2</v>
      </c>
      <c r="E163" s="729"/>
      <c r="F163" s="729"/>
      <c r="G163" s="729"/>
      <c r="H163" s="729"/>
      <c r="I163" s="729"/>
      <c r="J163" s="729"/>
      <c r="K163" s="729"/>
      <c r="L163" s="729"/>
      <c r="M163" s="729" t="s">
        <v>673</v>
      </c>
      <c r="N163" s="729"/>
      <c r="O163" s="729"/>
      <c r="P163" s="726" t="s">
        <v>674</v>
      </c>
      <c r="Q163" s="727"/>
    </row>
    <row r="164" spans="2:17" x14ac:dyDescent="0.2">
      <c r="B164" s="726" t="s">
        <v>678</v>
      </c>
      <c r="C164" s="727"/>
      <c r="D164" s="728" t="s">
        <v>791</v>
      </c>
      <c r="E164" s="728"/>
      <c r="F164" s="728"/>
      <c r="G164" s="728"/>
      <c r="H164" s="728"/>
      <c r="I164" s="728"/>
      <c r="J164" s="728"/>
      <c r="K164" s="728"/>
      <c r="L164" s="728"/>
      <c r="M164" s="729" t="s">
        <v>679</v>
      </c>
      <c r="N164" s="729"/>
      <c r="O164" s="729"/>
      <c r="P164" s="730">
        <v>44459</v>
      </c>
      <c r="Q164" s="731"/>
    </row>
    <row r="165" spans="2:17" x14ac:dyDescent="0.2">
      <c r="B165" s="726" t="s">
        <v>859</v>
      </c>
      <c r="C165" s="727"/>
      <c r="D165" s="728" t="s">
        <v>860</v>
      </c>
      <c r="E165" s="728"/>
      <c r="F165" s="728"/>
      <c r="G165" s="728"/>
      <c r="H165" s="728"/>
      <c r="I165" s="728"/>
      <c r="J165" s="728"/>
      <c r="K165" s="728"/>
      <c r="L165" s="728"/>
      <c r="M165" s="729" t="s">
        <v>679</v>
      </c>
      <c r="N165" s="729"/>
      <c r="O165" s="729"/>
      <c r="P165" s="730">
        <v>44476</v>
      </c>
      <c r="Q165" s="731"/>
    </row>
    <row r="166" spans="2:17" x14ac:dyDescent="0.2">
      <c r="B166" s="726" t="s">
        <v>861</v>
      </c>
      <c r="C166" s="727"/>
      <c r="D166" s="728" t="s">
        <v>862</v>
      </c>
      <c r="E166" s="728"/>
      <c r="F166" s="728"/>
      <c r="G166" s="728"/>
      <c r="H166" s="728"/>
      <c r="I166" s="728"/>
      <c r="J166" s="728"/>
      <c r="K166" s="728"/>
      <c r="L166" s="728"/>
      <c r="M166" s="729" t="s">
        <v>679</v>
      </c>
      <c r="N166" s="729"/>
      <c r="O166" s="729"/>
      <c r="P166" s="730">
        <v>44482</v>
      </c>
      <c r="Q166" s="731"/>
    </row>
    <row r="167" spans="2:17" x14ac:dyDescent="0.2">
      <c r="B167" s="726" t="s">
        <v>863</v>
      </c>
      <c r="C167" s="727"/>
      <c r="D167" s="728" t="s">
        <v>864</v>
      </c>
      <c r="E167" s="728"/>
      <c r="F167" s="728"/>
      <c r="G167" s="728"/>
      <c r="H167" s="728"/>
      <c r="I167" s="728"/>
      <c r="J167" s="728"/>
      <c r="K167" s="728"/>
      <c r="L167" s="728"/>
      <c r="M167" s="729" t="s">
        <v>679</v>
      </c>
      <c r="N167" s="729"/>
      <c r="O167" s="729"/>
      <c r="P167" s="730">
        <v>44489</v>
      </c>
      <c r="Q167" s="731"/>
    </row>
    <row r="168" spans="2:17" x14ac:dyDescent="0.2">
      <c r="B168" s="726" t="s">
        <v>865</v>
      </c>
      <c r="C168" s="727"/>
      <c r="D168" s="728" t="s">
        <v>866</v>
      </c>
      <c r="E168" s="728"/>
      <c r="F168" s="728"/>
      <c r="G168" s="728"/>
      <c r="H168" s="728"/>
      <c r="I168" s="728"/>
      <c r="J168" s="728"/>
      <c r="K168" s="728"/>
      <c r="L168" s="728"/>
      <c r="M168" s="729" t="s">
        <v>679</v>
      </c>
      <c r="N168" s="729"/>
      <c r="O168" s="729"/>
      <c r="P168" s="730">
        <v>44491</v>
      </c>
      <c r="Q168" s="731"/>
    </row>
    <row r="169" spans="2:17" x14ac:dyDescent="0.2">
      <c r="B169" s="726" t="s">
        <v>867</v>
      </c>
      <c r="C169" s="727"/>
      <c r="D169" s="728" t="s">
        <v>879</v>
      </c>
      <c r="E169" s="728"/>
      <c r="F169" s="728"/>
      <c r="G169" s="728"/>
      <c r="H169" s="728"/>
      <c r="I169" s="728"/>
      <c r="J169" s="728"/>
      <c r="K169" s="728"/>
      <c r="L169" s="728"/>
      <c r="M169" s="729" t="s">
        <v>679</v>
      </c>
      <c r="N169" s="729"/>
      <c r="O169" s="729"/>
      <c r="P169" s="730">
        <v>44496</v>
      </c>
      <c r="Q169" s="731"/>
    </row>
    <row r="170" spans="2:17" x14ac:dyDescent="0.2">
      <c r="B170" s="726" t="s">
        <v>901</v>
      </c>
      <c r="C170" s="727"/>
      <c r="D170" s="728" t="s">
        <v>902</v>
      </c>
      <c r="E170" s="728"/>
      <c r="F170" s="728"/>
      <c r="G170" s="728"/>
      <c r="H170" s="728"/>
      <c r="I170" s="728"/>
      <c r="J170" s="728"/>
      <c r="K170" s="728"/>
      <c r="L170" s="728"/>
      <c r="M170" s="729" t="s">
        <v>679</v>
      </c>
      <c r="N170" s="729"/>
      <c r="O170" s="729"/>
      <c r="P170" s="730">
        <v>44524</v>
      </c>
      <c r="Q170" s="731"/>
    </row>
    <row r="171" spans="2:17" x14ac:dyDescent="0.2">
      <c r="B171" s="726" t="s">
        <v>910</v>
      </c>
      <c r="C171" s="727"/>
      <c r="D171" s="728" t="s">
        <v>911</v>
      </c>
      <c r="E171" s="728"/>
      <c r="F171" s="728"/>
      <c r="G171" s="728"/>
      <c r="H171" s="728"/>
      <c r="I171" s="728"/>
      <c r="J171" s="728"/>
      <c r="K171" s="728"/>
      <c r="L171" s="728"/>
      <c r="M171" s="729" t="s">
        <v>679</v>
      </c>
      <c r="N171" s="729"/>
      <c r="O171" s="729"/>
      <c r="P171" s="730">
        <v>44526</v>
      </c>
      <c r="Q171" s="731"/>
    </row>
    <row r="172" spans="2:17" x14ac:dyDescent="0.2">
      <c r="B172" s="726" t="s">
        <v>923</v>
      </c>
      <c r="C172" s="727"/>
      <c r="D172" s="728" t="s">
        <v>930</v>
      </c>
      <c r="E172" s="728"/>
      <c r="F172" s="728"/>
      <c r="G172" s="728"/>
      <c r="H172" s="728"/>
      <c r="I172" s="728"/>
      <c r="J172" s="728"/>
      <c r="K172" s="728"/>
      <c r="L172" s="728"/>
      <c r="M172" s="729" t="s">
        <v>924</v>
      </c>
      <c r="N172" s="729"/>
      <c r="O172" s="729"/>
      <c r="P172" s="730">
        <v>44536</v>
      </c>
      <c r="Q172" s="731"/>
    </row>
    <row r="173" spans="2:17" x14ac:dyDescent="0.2">
      <c r="B173" s="726" t="s">
        <v>931</v>
      </c>
      <c r="C173" s="727"/>
      <c r="D173" s="728" t="s">
        <v>934</v>
      </c>
      <c r="E173" s="728"/>
      <c r="F173" s="728"/>
      <c r="G173" s="728"/>
      <c r="H173" s="728"/>
      <c r="I173" s="728"/>
      <c r="J173" s="728"/>
      <c r="K173" s="728"/>
      <c r="L173" s="728"/>
      <c r="M173" s="729" t="s">
        <v>679</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5" t="s">
        <v>677</v>
      </c>
      <c r="P2" s="845"/>
      <c r="Q2" s="444"/>
    </row>
    <row r="3" spans="2:20" ht="15" customHeight="1" x14ac:dyDescent="0.2">
      <c r="B3" s="445"/>
      <c r="C3" s="762"/>
      <c r="D3" s="763"/>
      <c r="E3" s="763"/>
      <c r="F3" s="763"/>
      <c r="G3" s="768" t="s">
        <v>740</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6" t="s">
        <v>736</v>
      </c>
      <c r="D8" s="846"/>
      <c r="E8" s="774" t="str">
        <f ca="1">IFERROR(MID(CELL("nome.arquivo",A1),FIND("C.S.",CELL("nome.arquivo",A1))+5,LEN(CELL("nome.arquivo",A1) )),"{Salvar Este Arquivo}")</f>
        <v>PJT XXXX</v>
      </c>
      <c r="F8" s="774"/>
      <c r="G8" s="584"/>
      <c r="H8" s="769" t="s">
        <v>739</v>
      </c>
      <c r="I8" s="769"/>
      <c r="J8" s="775"/>
      <c r="K8" s="775"/>
      <c r="L8" s="775"/>
      <c r="M8" s="431"/>
      <c r="N8" s="847" t="s">
        <v>657</v>
      </c>
      <c r="O8" s="848"/>
      <c r="P8" s="849"/>
      <c r="Q8" s="446"/>
    </row>
    <row r="9" spans="2:20" ht="15" customHeight="1" x14ac:dyDescent="0.2">
      <c r="B9" s="445"/>
      <c r="C9" s="431"/>
      <c r="D9" s="431"/>
      <c r="E9" s="774"/>
      <c r="F9" s="774"/>
      <c r="G9" s="584"/>
      <c r="H9" s="431"/>
      <c r="I9" s="431"/>
      <c r="J9" s="775"/>
      <c r="K9" s="775"/>
      <c r="L9" s="775"/>
      <c r="M9" s="431"/>
      <c r="N9" s="458"/>
      <c r="O9" s="467" t="s">
        <v>659</v>
      </c>
      <c r="P9" s="468"/>
      <c r="Q9" s="446"/>
    </row>
    <row r="10" spans="2:20" ht="15" customHeight="1" x14ac:dyDescent="0.2">
      <c r="B10" s="445"/>
      <c r="C10" s="431"/>
      <c r="D10" s="431"/>
      <c r="E10" s="431"/>
      <c r="F10" s="431"/>
      <c r="G10" s="431"/>
      <c r="H10" s="431"/>
      <c r="I10" s="431"/>
      <c r="J10" s="431"/>
      <c r="K10" s="431"/>
      <c r="L10" s="431"/>
      <c r="M10" s="431"/>
      <c r="N10" s="497"/>
      <c r="O10" s="467" t="s">
        <v>737</v>
      </c>
      <c r="P10" s="468"/>
      <c r="Q10" s="446"/>
    </row>
    <row r="11" spans="2:20" ht="15" customHeight="1" x14ac:dyDescent="0.2">
      <c r="B11" s="445"/>
      <c r="C11" s="769" t="s">
        <v>656</v>
      </c>
      <c r="D11" s="769"/>
      <c r="E11" s="770"/>
      <c r="F11" s="770"/>
      <c r="G11" s="770"/>
      <c r="H11" s="770"/>
      <c r="I11" s="770"/>
      <c r="J11" s="770"/>
      <c r="K11" s="431"/>
      <c r="L11" s="586" t="s">
        <v>854</v>
      </c>
      <c r="M11" s="431"/>
      <c r="N11" s="459"/>
      <c r="O11" s="467" t="s">
        <v>738</v>
      </c>
      <c r="P11" s="468"/>
      <c r="Q11" s="446"/>
    </row>
    <row r="12" spans="2:20" ht="15" customHeight="1" x14ac:dyDescent="0.2">
      <c r="B12" s="445"/>
      <c r="C12" s="769" t="s">
        <v>658</v>
      </c>
      <c r="D12" s="769"/>
      <c r="E12" s="770"/>
      <c r="F12" s="770"/>
      <c r="G12" s="770"/>
      <c r="H12" s="770"/>
      <c r="I12" s="770"/>
      <c r="J12" s="770"/>
      <c r="K12" s="431"/>
      <c r="L12" s="478">
        <v>0</v>
      </c>
      <c r="M12" s="431"/>
      <c r="N12" s="460"/>
      <c r="O12" s="431" t="s">
        <v>675</v>
      </c>
      <c r="P12" s="461"/>
      <c r="Q12" s="446"/>
    </row>
    <row r="13" spans="2:20" ht="15" customHeight="1" x14ac:dyDescent="0.2">
      <c r="B13" s="445"/>
      <c r="C13" s="769" t="s">
        <v>660</v>
      </c>
      <c r="D13" s="769"/>
      <c r="E13" s="844"/>
      <c r="F13" s="844"/>
      <c r="G13" s="844"/>
      <c r="H13" s="844"/>
      <c r="I13" s="844"/>
      <c r="J13" s="844"/>
      <c r="K13" s="431"/>
      <c r="L13" s="431"/>
      <c r="M13" s="431"/>
      <c r="N13" s="462"/>
      <c r="O13" s="463" t="s">
        <v>676</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692</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831</v>
      </c>
      <c r="D17" s="747"/>
      <c r="E17" s="747"/>
      <c r="F17" s="498">
        <v>1</v>
      </c>
      <c r="G17" s="499"/>
      <c r="K17" s="734" t="s">
        <v>837</v>
      </c>
      <c r="L17" s="734"/>
      <c r="N17" s="719" t="s">
        <v>937</v>
      </c>
      <c r="O17" s="447"/>
      <c r="P17" s="448" t="s">
        <v>761</v>
      </c>
      <c r="Q17" s="446"/>
      <c r="R17" s="455"/>
      <c r="U17" s="455"/>
    </row>
    <row r="18" spans="2:21" ht="15" customHeight="1" x14ac:dyDescent="0.2">
      <c r="B18" s="445"/>
      <c r="C18"/>
      <c r="D18"/>
      <c r="E18"/>
      <c r="F18"/>
      <c r="G18" s="499"/>
      <c r="K18" s="438">
        <f t="array" ref="K18">SUM(F25:F49*E25:E49)</f>
        <v>0</v>
      </c>
      <c r="L18" s="439" t="s">
        <v>775</v>
      </c>
      <c r="M18" s="431"/>
      <c r="N18" s="431"/>
      <c r="O18" s="449" t="str">
        <f>IFERROR(ROUNDUP((O17*1000)/K18,0),"")</f>
        <v/>
      </c>
      <c r="P18" s="448" t="s">
        <v>663</v>
      </c>
      <c r="Q18" s="446"/>
      <c r="R18" s="455"/>
    </row>
    <row r="19" spans="2:21" ht="15" customHeight="1" x14ac:dyDescent="0.2">
      <c r="B19" s="445"/>
      <c r="C19" s="834" t="s">
        <v>936</v>
      </c>
      <c r="D19" s="835"/>
      <c r="E19" s="836"/>
      <c r="G19" s="718" t="s">
        <v>935</v>
      </c>
      <c r="H19" s="724">
        <v>0</v>
      </c>
      <c r="I19" s="722" t="s">
        <v>838</v>
      </c>
      <c r="J19" s="431"/>
      <c r="K19" s="431"/>
      <c r="L19" s="431"/>
      <c r="M19" s="431"/>
      <c r="N19" s="431"/>
      <c r="Q19" s="446"/>
      <c r="R19" s="455"/>
    </row>
    <row r="20" spans="2:21" ht="15" customHeight="1" x14ac:dyDescent="0.2">
      <c r="B20" s="445"/>
      <c r="C20" s="778" t="s">
        <v>832</v>
      </c>
      <c r="D20" s="778"/>
      <c r="E20" s="721" t="b">
        <v>0</v>
      </c>
      <c r="H20" s="725" t="e">
        <f>IF(I19="R$/PC",ROUNDUP(1000/K18,0)*H19,ROUND((H19/1000)*K18,2))</f>
        <v>#DIV/0!</v>
      </c>
      <c r="I20" s="720" t="str">
        <f>IF(I19="R$/PC","R$/Ton","R$/PC")</f>
        <v>R$/Ton</v>
      </c>
      <c r="K20" s="734" t="s">
        <v>841</v>
      </c>
      <c r="L20" s="734"/>
      <c r="M20" s="431"/>
      <c r="N20" s="582" t="s">
        <v>680</v>
      </c>
      <c r="O20" s="581"/>
      <c r="P20" s="501" t="s">
        <v>760</v>
      </c>
      <c r="Q20" s="446"/>
    </row>
    <row r="21" spans="2:21" ht="15" customHeight="1" x14ac:dyDescent="0.2">
      <c r="B21" s="445"/>
      <c r="C21" s="778" t="s">
        <v>833</v>
      </c>
      <c r="D21" s="778"/>
      <c r="E21" s="721" t="b">
        <v>0</v>
      </c>
      <c r="H21" s="723"/>
      <c r="K21" s="438">
        <f>SUM(M25:M49)</f>
        <v>0</v>
      </c>
      <c r="L21" s="439" t="s">
        <v>845</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50" t="s">
        <v>834</v>
      </c>
      <c r="D23" s="851"/>
      <c r="E23" s="851"/>
      <c r="F23" s="851"/>
      <c r="G23" s="851"/>
      <c r="H23" s="851"/>
      <c r="I23" s="851"/>
      <c r="J23" s="851"/>
      <c r="K23" s="851"/>
      <c r="L23" s="851"/>
      <c r="M23" s="851"/>
      <c r="N23" s="851"/>
      <c r="O23" s="851"/>
      <c r="P23" s="851"/>
      <c r="Q23" s="446"/>
    </row>
    <row r="24" spans="2:21" ht="15" customHeight="1" x14ac:dyDescent="0.2">
      <c r="B24" s="445"/>
      <c r="C24" s="740" t="s">
        <v>577</v>
      </c>
      <c r="D24" s="740"/>
      <c r="E24" s="585" t="s">
        <v>578</v>
      </c>
      <c r="F24" s="594" t="s">
        <v>836</v>
      </c>
      <c r="G24" s="740" t="s">
        <v>835</v>
      </c>
      <c r="H24" s="740"/>
      <c r="I24" s="843" t="s">
        <v>839</v>
      </c>
      <c r="J24" s="843"/>
      <c r="K24" s="843" t="s">
        <v>840</v>
      </c>
      <c r="L24" s="843"/>
      <c r="M24" s="843" t="s">
        <v>841</v>
      </c>
      <c r="N24" s="843"/>
      <c r="O24" s="740" t="s">
        <v>842</v>
      </c>
      <c r="P24" s="740"/>
      <c r="Q24" s="446"/>
      <c r="R24" s="455"/>
    </row>
    <row r="25" spans="2:21" ht="15" customHeight="1" x14ac:dyDescent="0.2">
      <c r="B25" s="445"/>
      <c r="C25" s="841"/>
      <c r="D25" s="842"/>
      <c r="E25" s="479"/>
      <c r="F25" s="614"/>
      <c r="G25" s="615"/>
      <c r="H25" s="440" t="s">
        <v>838</v>
      </c>
      <c r="I25" s="483">
        <f t="shared" ref="I25:I49" si="0">IFERROR(G25*(1000/E25),0)</f>
        <v>0</v>
      </c>
      <c r="J25" s="440" t="s">
        <v>845</v>
      </c>
      <c r="K25" s="595"/>
      <c r="L25" s="440" t="s">
        <v>845</v>
      </c>
      <c r="M25" s="438">
        <f>IF(I25&gt;0,PRODUCT(I25,O25),PRODUCT(K25,O25))</f>
        <v>0</v>
      </c>
      <c r="N25" s="440" t="s">
        <v>845</v>
      </c>
      <c r="O25" s="838">
        <f t="shared" ref="O25:O49" si="1">IFERROR(ROUND(F25*E25/$K$18,4),0)</f>
        <v>0</v>
      </c>
      <c r="P25" s="838"/>
      <c r="Q25" s="446"/>
    </row>
    <row r="26" spans="2:21" ht="15" customHeight="1" x14ac:dyDescent="0.2">
      <c r="B26" s="445"/>
      <c r="C26" s="841"/>
      <c r="D26" s="842"/>
      <c r="E26" s="479"/>
      <c r="F26" s="614"/>
      <c r="G26" s="615"/>
      <c r="H26" s="440" t="s">
        <v>838</v>
      </c>
      <c r="I26" s="483">
        <f t="shared" si="0"/>
        <v>0</v>
      </c>
      <c r="J26" s="440" t="s">
        <v>845</v>
      </c>
      <c r="K26" s="595"/>
      <c r="L26" s="440" t="s">
        <v>845</v>
      </c>
      <c r="M26" s="438">
        <f t="shared" ref="M26:M49" si="2">IF(I26&gt;0,PRODUCT(I26,O26),PRODUCT(K26,O26))</f>
        <v>0</v>
      </c>
      <c r="N26" s="440" t="s">
        <v>845</v>
      </c>
      <c r="O26" s="838">
        <f t="shared" si="1"/>
        <v>0</v>
      </c>
      <c r="P26" s="838"/>
      <c r="Q26" s="446"/>
      <c r="R26" s="455"/>
    </row>
    <row r="27" spans="2:21" ht="15" customHeight="1" x14ac:dyDescent="0.2">
      <c r="B27" s="445"/>
      <c r="C27" s="841"/>
      <c r="D27" s="842"/>
      <c r="E27" s="479"/>
      <c r="F27" s="614"/>
      <c r="G27" s="615"/>
      <c r="H27" s="440" t="s">
        <v>838</v>
      </c>
      <c r="I27" s="483">
        <f t="shared" si="0"/>
        <v>0</v>
      </c>
      <c r="J27" s="440" t="s">
        <v>845</v>
      </c>
      <c r="K27" s="595"/>
      <c r="L27" s="440" t="s">
        <v>845</v>
      </c>
      <c r="M27" s="438">
        <f t="shared" si="2"/>
        <v>0</v>
      </c>
      <c r="N27" s="440" t="s">
        <v>845</v>
      </c>
      <c r="O27" s="838">
        <f t="shared" si="1"/>
        <v>0</v>
      </c>
      <c r="P27" s="838"/>
      <c r="Q27" s="446"/>
      <c r="R27" s="455"/>
    </row>
    <row r="28" spans="2:21" ht="15" customHeight="1" x14ac:dyDescent="0.2">
      <c r="B28" s="445"/>
      <c r="C28" s="841"/>
      <c r="D28" s="842"/>
      <c r="E28" s="479"/>
      <c r="F28" s="614"/>
      <c r="G28" s="615"/>
      <c r="H28" s="440" t="s">
        <v>838</v>
      </c>
      <c r="I28" s="483">
        <f t="shared" si="0"/>
        <v>0</v>
      </c>
      <c r="J28" s="440" t="s">
        <v>845</v>
      </c>
      <c r="K28" s="595"/>
      <c r="L28" s="440" t="s">
        <v>845</v>
      </c>
      <c r="M28" s="438">
        <f t="shared" si="2"/>
        <v>0</v>
      </c>
      <c r="N28" s="440" t="s">
        <v>845</v>
      </c>
      <c r="O28" s="838">
        <f t="shared" si="1"/>
        <v>0</v>
      </c>
      <c r="P28" s="838"/>
      <c r="Q28" s="446"/>
      <c r="R28" s="455"/>
    </row>
    <row r="29" spans="2:21" ht="15" customHeight="1" x14ac:dyDescent="0.2">
      <c r="B29" s="445"/>
      <c r="C29" s="841"/>
      <c r="D29" s="842"/>
      <c r="E29" s="479"/>
      <c r="F29" s="614"/>
      <c r="G29" s="615"/>
      <c r="H29" s="440" t="s">
        <v>838</v>
      </c>
      <c r="I29" s="483">
        <f t="shared" si="0"/>
        <v>0</v>
      </c>
      <c r="J29" s="440" t="s">
        <v>845</v>
      </c>
      <c r="K29" s="595"/>
      <c r="L29" s="440" t="s">
        <v>845</v>
      </c>
      <c r="M29" s="438">
        <f t="shared" si="2"/>
        <v>0</v>
      </c>
      <c r="N29" s="440" t="s">
        <v>845</v>
      </c>
      <c r="O29" s="838">
        <f t="shared" si="1"/>
        <v>0</v>
      </c>
      <c r="P29" s="838"/>
      <c r="Q29" s="446"/>
      <c r="R29" s="455"/>
    </row>
    <row r="30" spans="2:21" ht="15" customHeight="1" x14ac:dyDescent="0.2">
      <c r="B30" s="445"/>
      <c r="C30" s="841"/>
      <c r="D30" s="842"/>
      <c r="E30" s="479"/>
      <c r="F30" s="614"/>
      <c r="G30" s="615"/>
      <c r="H30" s="440" t="s">
        <v>838</v>
      </c>
      <c r="I30" s="483">
        <f t="shared" si="0"/>
        <v>0</v>
      </c>
      <c r="J30" s="440" t="s">
        <v>845</v>
      </c>
      <c r="K30" s="595"/>
      <c r="L30" s="440" t="s">
        <v>845</v>
      </c>
      <c r="M30" s="438">
        <f t="shared" si="2"/>
        <v>0</v>
      </c>
      <c r="N30" s="440" t="s">
        <v>845</v>
      </c>
      <c r="O30" s="838">
        <f t="shared" si="1"/>
        <v>0</v>
      </c>
      <c r="P30" s="838"/>
      <c r="Q30" s="446"/>
      <c r="R30" s="455"/>
    </row>
    <row r="31" spans="2:21" ht="15" customHeight="1" x14ac:dyDescent="0.2">
      <c r="B31" s="445"/>
      <c r="C31" s="841"/>
      <c r="D31" s="842"/>
      <c r="E31" s="479"/>
      <c r="F31" s="614"/>
      <c r="G31" s="615"/>
      <c r="H31" s="440" t="s">
        <v>838</v>
      </c>
      <c r="I31" s="483">
        <f t="shared" si="0"/>
        <v>0</v>
      </c>
      <c r="J31" s="440" t="s">
        <v>845</v>
      </c>
      <c r="K31" s="595"/>
      <c r="L31" s="440" t="s">
        <v>845</v>
      </c>
      <c r="M31" s="438">
        <f t="shared" si="2"/>
        <v>0</v>
      </c>
      <c r="N31" s="440" t="s">
        <v>845</v>
      </c>
      <c r="O31" s="838">
        <f t="shared" si="1"/>
        <v>0</v>
      </c>
      <c r="P31" s="838"/>
      <c r="Q31" s="446"/>
      <c r="R31" s="455"/>
    </row>
    <row r="32" spans="2:21" ht="15" customHeight="1" x14ac:dyDescent="0.2">
      <c r="B32" s="445"/>
      <c r="C32" s="841"/>
      <c r="D32" s="842"/>
      <c r="E32" s="479"/>
      <c r="F32" s="614"/>
      <c r="G32" s="615"/>
      <c r="H32" s="440" t="s">
        <v>838</v>
      </c>
      <c r="I32" s="483">
        <f t="shared" si="0"/>
        <v>0</v>
      </c>
      <c r="J32" s="440" t="s">
        <v>845</v>
      </c>
      <c r="K32" s="595"/>
      <c r="L32" s="440" t="s">
        <v>845</v>
      </c>
      <c r="M32" s="438">
        <f t="shared" si="2"/>
        <v>0</v>
      </c>
      <c r="N32" s="440" t="s">
        <v>845</v>
      </c>
      <c r="O32" s="838">
        <f t="shared" si="1"/>
        <v>0</v>
      </c>
      <c r="P32" s="838"/>
      <c r="Q32" s="446"/>
      <c r="R32" s="455"/>
    </row>
    <row r="33" spans="2:18" ht="15" customHeight="1" x14ac:dyDescent="0.2">
      <c r="B33" s="445"/>
      <c r="C33" s="841"/>
      <c r="D33" s="842"/>
      <c r="E33" s="479"/>
      <c r="F33" s="614"/>
      <c r="G33" s="615"/>
      <c r="H33" s="440" t="s">
        <v>838</v>
      </c>
      <c r="I33" s="483">
        <f t="shared" si="0"/>
        <v>0</v>
      </c>
      <c r="J33" s="440" t="s">
        <v>845</v>
      </c>
      <c r="K33" s="595"/>
      <c r="L33" s="440" t="s">
        <v>845</v>
      </c>
      <c r="M33" s="438">
        <f t="shared" si="2"/>
        <v>0</v>
      </c>
      <c r="N33" s="440" t="s">
        <v>845</v>
      </c>
      <c r="O33" s="838">
        <f t="shared" si="1"/>
        <v>0</v>
      </c>
      <c r="P33" s="838"/>
      <c r="Q33" s="446"/>
      <c r="R33" s="455"/>
    </row>
    <row r="34" spans="2:18" ht="15" customHeight="1" x14ac:dyDescent="0.2">
      <c r="B34" s="445"/>
      <c r="C34" s="841"/>
      <c r="D34" s="842"/>
      <c r="E34" s="479"/>
      <c r="F34" s="614"/>
      <c r="G34" s="615"/>
      <c r="H34" s="440" t="s">
        <v>838</v>
      </c>
      <c r="I34" s="483">
        <f t="shared" si="0"/>
        <v>0</v>
      </c>
      <c r="J34" s="440" t="s">
        <v>845</v>
      </c>
      <c r="K34" s="595"/>
      <c r="L34" s="440" t="s">
        <v>845</v>
      </c>
      <c r="M34" s="438">
        <f t="shared" si="2"/>
        <v>0</v>
      </c>
      <c r="N34" s="440" t="s">
        <v>845</v>
      </c>
      <c r="O34" s="838">
        <f t="shared" si="1"/>
        <v>0</v>
      </c>
      <c r="P34" s="838"/>
      <c r="Q34" s="446"/>
      <c r="R34" s="455"/>
    </row>
    <row r="35" spans="2:18" ht="15" customHeight="1" x14ac:dyDescent="0.2">
      <c r="B35" s="445"/>
      <c r="C35" s="841"/>
      <c r="D35" s="842"/>
      <c r="E35" s="479"/>
      <c r="F35" s="614"/>
      <c r="G35" s="615"/>
      <c r="H35" s="440" t="s">
        <v>838</v>
      </c>
      <c r="I35" s="483">
        <f t="shared" si="0"/>
        <v>0</v>
      </c>
      <c r="J35" s="440" t="s">
        <v>845</v>
      </c>
      <c r="K35" s="595"/>
      <c r="L35" s="440" t="s">
        <v>845</v>
      </c>
      <c r="M35" s="438">
        <f t="shared" si="2"/>
        <v>0</v>
      </c>
      <c r="N35" s="440" t="s">
        <v>845</v>
      </c>
      <c r="O35" s="838">
        <f t="shared" si="1"/>
        <v>0</v>
      </c>
      <c r="P35" s="838"/>
      <c r="Q35" s="446"/>
      <c r="R35" s="455"/>
    </row>
    <row r="36" spans="2:18" ht="15" customHeight="1" x14ac:dyDescent="0.2">
      <c r="B36" s="445"/>
      <c r="C36" s="841"/>
      <c r="D36" s="842"/>
      <c r="E36" s="479"/>
      <c r="F36" s="614"/>
      <c r="G36" s="615"/>
      <c r="H36" s="440" t="s">
        <v>838</v>
      </c>
      <c r="I36" s="483">
        <f t="shared" si="0"/>
        <v>0</v>
      </c>
      <c r="J36" s="440" t="s">
        <v>845</v>
      </c>
      <c r="K36" s="595"/>
      <c r="L36" s="440" t="s">
        <v>845</v>
      </c>
      <c r="M36" s="438">
        <f t="shared" si="2"/>
        <v>0</v>
      </c>
      <c r="N36" s="440" t="s">
        <v>845</v>
      </c>
      <c r="O36" s="838">
        <f t="shared" si="1"/>
        <v>0</v>
      </c>
      <c r="P36" s="838"/>
      <c r="Q36" s="446"/>
      <c r="R36" s="455"/>
    </row>
    <row r="37" spans="2:18" ht="15" customHeight="1" x14ac:dyDescent="0.2">
      <c r="B37" s="445"/>
      <c r="C37" s="841"/>
      <c r="D37" s="842"/>
      <c r="E37" s="479"/>
      <c r="F37" s="614"/>
      <c r="G37" s="615"/>
      <c r="H37" s="440" t="s">
        <v>838</v>
      </c>
      <c r="I37" s="483">
        <f t="shared" si="0"/>
        <v>0</v>
      </c>
      <c r="J37" s="440" t="s">
        <v>845</v>
      </c>
      <c r="K37" s="595"/>
      <c r="L37" s="440" t="s">
        <v>845</v>
      </c>
      <c r="M37" s="438">
        <f t="shared" si="2"/>
        <v>0</v>
      </c>
      <c r="N37" s="440" t="s">
        <v>845</v>
      </c>
      <c r="O37" s="838">
        <f t="shared" si="1"/>
        <v>0</v>
      </c>
      <c r="P37" s="838"/>
      <c r="Q37" s="446"/>
      <c r="R37" s="455"/>
    </row>
    <row r="38" spans="2:18" ht="15" customHeight="1" x14ac:dyDescent="0.2">
      <c r="B38" s="445"/>
      <c r="C38" s="841"/>
      <c r="D38" s="842"/>
      <c r="E38" s="479"/>
      <c r="F38" s="614"/>
      <c r="G38" s="615"/>
      <c r="H38" s="440" t="s">
        <v>838</v>
      </c>
      <c r="I38" s="483">
        <f t="shared" si="0"/>
        <v>0</v>
      </c>
      <c r="J38" s="440" t="s">
        <v>845</v>
      </c>
      <c r="K38" s="595"/>
      <c r="L38" s="440" t="s">
        <v>845</v>
      </c>
      <c r="M38" s="438">
        <f t="shared" si="2"/>
        <v>0</v>
      </c>
      <c r="N38" s="440" t="s">
        <v>845</v>
      </c>
      <c r="O38" s="838">
        <f t="shared" si="1"/>
        <v>0</v>
      </c>
      <c r="P38" s="838"/>
      <c r="Q38" s="446"/>
      <c r="R38" s="455"/>
    </row>
    <row r="39" spans="2:18" ht="15" customHeight="1" x14ac:dyDescent="0.2">
      <c r="B39" s="445"/>
      <c r="C39" s="841"/>
      <c r="D39" s="842"/>
      <c r="E39" s="479"/>
      <c r="F39" s="614"/>
      <c r="G39" s="615"/>
      <c r="H39" s="440" t="s">
        <v>838</v>
      </c>
      <c r="I39" s="483">
        <f t="shared" si="0"/>
        <v>0</v>
      </c>
      <c r="J39" s="440" t="s">
        <v>845</v>
      </c>
      <c r="K39" s="595"/>
      <c r="L39" s="440" t="s">
        <v>845</v>
      </c>
      <c r="M39" s="438">
        <f t="shared" si="2"/>
        <v>0</v>
      </c>
      <c r="N39" s="440" t="s">
        <v>845</v>
      </c>
      <c r="O39" s="838">
        <f t="shared" si="1"/>
        <v>0</v>
      </c>
      <c r="P39" s="838"/>
      <c r="Q39" s="446"/>
      <c r="R39" s="455"/>
    </row>
    <row r="40" spans="2:18" ht="15" customHeight="1" x14ac:dyDescent="0.2">
      <c r="B40" s="445"/>
      <c r="C40" s="841"/>
      <c r="D40" s="842"/>
      <c r="E40" s="479"/>
      <c r="F40" s="614"/>
      <c r="G40" s="615"/>
      <c r="H40" s="440" t="s">
        <v>838</v>
      </c>
      <c r="I40" s="483">
        <f t="shared" si="0"/>
        <v>0</v>
      </c>
      <c r="J40" s="440" t="s">
        <v>845</v>
      </c>
      <c r="K40" s="595"/>
      <c r="L40" s="440" t="s">
        <v>845</v>
      </c>
      <c r="M40" s="438">
        <f t="shared" si="2"/>
        <v>0</v>
      </c>
      <c r="N40" s="440" t="s">
        <v>845</v>
      </c>
      <c r="O40" s="838">
        <f t="shared" si="1"/>
        <v>0</v>
      </c>
      <c r="P40" s="838"/>
      <c r="Q40" s="446"/>
      <c r="R40" s="455"/>
    </row>
    <row r="41" spans="2:18" ht="15" customHeight="1" x14ac:dyDescent="0.2">
      <c r="B41" s="445"/>
      <c r="C41" s="841"/>
      <c r="D41" s="842"/>
      <c r="E41" s="479"/>
      <c r="F41" s="614"/>
      <c r="G41" s="615"/>
      <c r="H41" s="440" t="s">
        <v>838</v>
      </c>
      <c r="I41" s="483">
        <f t="shared" si="0"/>
        <v>0</v>
      </c>
      <c r="J41" s="440" t="s">
        <v>845</v>
      </c>
      <c r="K41" s="595"/>
      <c r="L41" s="440" t="s">
        <v>845</v>
      </c>
      <c r="M41" s="438">
        <f t="shared" si="2"/>
        <v>0</v>
      </c>
      <c r="N41" s="440" t="s">
        <v>845</v>
      </c>
      <c r="O41" s="838">
        <f t="shared" si="1"/>
        <v>0</v>
      </c>
      <c r="P41" s="838"/>
      <c r="Q41" s="446"/>
      <c r="R41" s="455"/>
    </row>
    <row r="42" spans="2:18" ht="15" customHeight="1" x14ac:dyDescent="0.2">
      <c r="B42" s="445"/>
      <c r="C42" s="841"/>
      <c r="D42" s="842"/>
      <c r="E42" s="479"/>
      <c r="F42" s="614"/>
      <c r="G42" s="615"/>
      <c r="H42" s="440" t="s">
        <v>838</v>
      </c>
      <c r="I42" s="483">
        <f t="shared" si="0"/>
        <v>0</v>
      </c>
      <c r="J42" s="440" t="s">
        <v>845</v>
      </c>
      <c r="K42" s="595"/>
      <c r="L42" s="440" t="s">
        <v>845</v>
      </c>
      <c r="M42" s="438">
        <f t="shared" si="2"/>
        <v>0</v>
      </c>
      <c r="N42" s="440" t="s">
        <v>845</v>
      </c>
      <c r="O42" s="838">
        <f t="shared" si="1"/>
        <v>0</v>
      </c>
      <c r="P42" s="838"/>
      <c r="Q42" s="446"/>
      <c r="R42" s="455"/>
    </row>
    <row r="43" spans="2:18" ht="15" customHeight="1" x14ac:dyDescent="0.2">
      <c r="B43" s="445"/>
      <c r="C43" s="841"/>
      <c r="D43" s="842"/>
      <c r="E43" s="479"/>
      <c r="F43" s="614"/>
      <c r="G43" s="615"/>
      <c r="H43" s="440" t="s">
        <v>838</v>
      </c>
      <c r="I43" s="483">
        <f t="shared" si="0"/>
        <v>0</v>
      </c>
      <c r="J43" s="440" t="s">
        <v>845</v>
      </c>
      <c r="K43" s="595"/>
      <c r="L43" s="440" t="s">
        <v>845</v>
      </c>
      <c r="M43" s="438">
        <f t="shared" si="2"/>
        <v>0</v>
      </c>
      <c r="N43" s="440" t="s">
        <v>845</v>
      </c>
      <c r="O43" s="838">
        <f t="shared" si="1"/>
        <v>0</v>
      </c>
      <c r="P43" s="838"/>
      <c r="Q43" s="446"/>
      <c r="R43" s="455"/>
    </row>
    <row r="44" spans="2:18" ht="15" customHeight="1" x14ac:dyDescent="0.2">
      <c r="B44" s="445"/>
      <c r="C44" s="841"/>
      <c r="D44" s="842"/>
      <c r="E44" s="479"/>
      <c r="F44" s="614"/>
      <c r="G44" s="615"/>
      <c r="H44" s="440" t="s">
        <v>838</v>
      </c>
      <c r="I44" s="483">
        <f t="shared" si="0"/>
        <v>0</v>
      </c>
      <c r="J44" s="440" t="s">
        <v>845</v>
      </c>
      <c r="K44" s="595"/>
      <c r="L44" s="440" t="s">
        <v>845</v>
      </c>
      <c r="M44" s="438">
        <f t="shared" si="2"/>
        <v>0</v>
      </c>
      <c r="N44" s="440" t="s">
        <v>845</v>
      </c>
      <c r="O44" s="838">
        <f t="shared" si="1"/>
        <v>0</v>
      </c>
      <c r="P44" s="838"/>
      <c r="Q44" s="446"/>
      <c r="R44" s="455"/>
    </row>
    <row r="45" spans="2:18" ht="15" customHeight="1" x14ac:dyDescent="0.2">
      <c r="B45" s="445"/>
      <c r="C45" s="841"/>
      <c r="D45" s="842"/>
      <c r="E45" s="479"/>
      <c r="F45" s="614"/>
      <c r="G45" s="615"/>
      <c r="H45" s="440" t="s">
        <v>838</v>
      </c>
      <c r="I45" s="483">
        <f t="shared" si="0"/>
        <v>0</v>
      </c>
      <c r="J45" s="440" t="s">
        <v>845</v>
      </c>
      <c r="K45" s="595"/>
      <c r="L45" s="440" t="s">
        <v>845</v>
      </c>
      <c r="M45" s="438">
        <f t="shared" si="2"/>
        <v>0</v>
      </c>
      <c r="N45" s="440" t="s">
        <v>845</v>
      </c>
      <c r="O45" s="838">
        <f t="shared" si="1"/>
        <v>0</v>
      </c>
      <c r="P45" s="838"/>
      <c r="Q45" s="446"/>
      <c r="R45" s="455"/>
    </row>
    <row r="46" spans="2:18" ht="15" customHeight="1" x14ac:dyDescent="0.2">
      <c r="B46" s="445"/>
      <c r="C46" s="841"/>
      <c r="D46" s="842"/>
      <c r="E46" s="479"/>
      <c r="F46" s="614"/>
      <c r="G46" s="615"/>
      <c r="H46" s="440" t="s">
        <v>838</v>
      </c>
      <c r="I46" s="483">
        <f t="shared" si="0"/>
        <v>0</v>
      </c>
      <c r="J46" s="440" t="s">
        <v>845</v>
      </c>
      <c r="K46" s="595"/>
      <c r="L46" s="440" t="s">
        <v>845</v>
      </c>
      <c r="M46" s="438">
        <f t="shared" si="2"/>
        <v>0</v>
      </c>
      <c r="N46" s="440" t="s">
        <v>845</v>
      </c>
      <c r="O46" s="838">
        <f t="shared" si="1"/>
        <v>0</v>
      </c>
      <c r="P46" s="838"/>
      <c r="Q46" s="446"/>
      <c r="R46" s="455"/>
    </row>
    <row r="47" spans="2:18" ht="15" customHeight="1" x14ac:dyDescent="0.2">
      <c r="B47" s="445"/>
      <c r="C47" s="841"/>
      <c r="D47" s="842"/>
      <c r="E47" s="479"/>
      <c r="F47" s="614"/>
      <c r="G47" s="615"/>
      <c r="H47" s="440" t="s">
        <v>838</v>
      </c>
      <c r="I47" s="483">
        <f t="shared" si="0"/>
        <v>0</v>
      </c>
      <c r="J47" s="440" t="s">
        <v>845</v>
      </c>
      <c r="K47" s="595"/>
      <c r="L47" s="440" t="s">
        <v>845</v>
      </c>
      <c r="M47" s="438">
        <f t="shared" si="2"/>
        <v>0</v>
      </c>
      <c r="N47" s="440" t="s">
        <v>845</v>
      </c>
      <c r="O47" s="838">
        <f t="shared" si="1"/>
        <v>0</v>
      </c>
      <c r="P47" s="838"/>
      <c r="Q47" s="446"/>
      <c r="R47" s="455"/>
    </row>
    <row r="48" spans="2:18" ht="15" customHeight="1" x14ac:dyDescent="0.2">
      <c r="B48" s="445"/>
      <c r="C48" s="841"/>
      <c r="D48" s="842"/>
      <c r="E48" s="479"/>
      <c r="F48" s="614"/>
      <c r="G48" s="615"/>
      <c r="H48" s="440" t="s">
        <v>838</v>
      </c>
      <c r="I48" s="483">
        <f t="shared" si="0"/>
        <v>0</v>
      </c>
      <c r="J48" s="440" t="s">
        <v>845</v>
      </c>
      <c r="K48" s="595"/>
      <c r="L48" s="440" t="s">
        <v>845</v>
      </c>
      <c r="M48" s="438">
        <f t="shared" si="2"/>
        <v>0</v>
      </c>
      <c r="N48" s="440" t="s">
        <v>845</v>
      </c>
      <c r="O48" s="838">
        <f t="shared" si="1"/>
        <v>0</v>
      </c>
      <c r="P48" s="838"/>
      <c r="Q48" s="446"/>
      <c r="R48" s="455"/>
    </row>
    <row r="49" spans="2:25" ht="15" customHeight="1" x14ac:dyDescent="0.2">
      <c r="B49" s="445"/>
      <c r="C49" s="841"/>
      <c r="D49" s="842"/>
      <c r="E49" s="479"/>
      <c r="F49" s="614"/>
      <c r="G49" s="615"/>
      <c r="H49" s="440" t="s">
        <v>838</v>
      </c>
      <c r="I49" s="483">
        <f t="shared" si="0"/>
        <v>0</v>
      </c>
      <c r="J49" s="440" t="s">
        <v>845</v>
      </c>
      <c r="K49" s="595"/>
      <c r="L49" s="440" t="s">
        <v>845</v>
      </c>
      <c r="M49" s="438">
        <f t="shared" si="2"/>
        <v>0</v>
      </c>
      <c r="N49" s="440" t="s">
        <v>845</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855</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850</v>
      </c>
      <c r="L53" s="758"/>
      <c r="M53" s="758"/>
      <c r="N53" s="756" t="s">
        <v>846</v>
      </c>
      <c r="O53" s="740"/>
      <c r="P53" s="740"/>
      <c r="Q53" s="446"/>
    </row>
    <row r="54" spans="2:25" s="433" customFormat="1" ht="15" customHeight="1" x14ac:dyDescent="0.2">
      <c r="B54" s="450"/>
      <c r="C54" s="753"/>
      <c r="D54" s="754"/>
      <c r="E54" s="755"/>
      <c r="F54" s="583"/>
      <c r="I54" s="457"/>
      <c r="J54" s="440" t="s">
        <v>772</v>
      </c>
      <c r="K54" s="852"/>
      <c r="L54" s="853"/>
      <c r="M54" s="608" t="s">
        <v>849</v>
      </c>
      <c r="N54" s="617"/>
      <c r="O54" s="839" t="s">
        <v>847</v>
      </c>
      <c r="P54" s="840"/>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57" t="s">
        <v>742</v>
      </c>
      <c r="D56" s="758"/>
      <c r="E56"/>
      <c r="F56" s="584"/>
      <c r="G56" s="584"/>
      <c r="H56" s="431"/>
      <c r="I56" s="431"/>
      <c r="K56" s="837" t="s">
        <v>853</v>
      </c>
      <c r="L56" s="837"/>
      <c r="M56" s="734" t="s">
        <v>848</v>
      </c>
      <c r="N56" s="734"/>
      <c r="O56" s="837" t="s">
        <v>86</v>
      </c>
      <c r="P56" s="837"/>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880</v>
      </c>
      <c r="L59" s="734"/>
      <c r="M59" s="734" t="s">
        <v>868</v>
      </c>
      <c r="N59" s="734"/>
      <c r="Q59" s="446"/>
      <c r="W59"/>
      <c r="X59"/>
      <c r="Y59"/>
    </row>
    <row r="60" spans="2:25" ht="15" customHeight="1" x14ac:dyDescent="0.2">
      <c r="B60" s="445"/>
      <c r="C60" s="431"/>
      <c r="D60" s="431"/>
      <c r="E60" s="431"/>
      <c r="F60" s="431"/>
      <c r="G60" s="431"/>
      <c r="H60" s="431"/>
      <c r="I60" s="431"/>
      <c r="J60" s="604"/>
      <c r="K60" s="680">
        <v>8.48</v>
      </c>
      <c r="L60" s="608" t="s">
        <v>697</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851</v>
      </c>
      <c r="L62" s="837"/>
      <c r="M62" s="837" t="s">
        <v>765</v>
      </c>
      <c r="N62" s="837"/>
      <c r="O62" s="837" t="s">
        <v>765</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741</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693</v>
      </c>
      <c r="L68" s="837"/>
      <c r="M68" s="837" t="s">
        <v>695</v>
      </c>
      <c r="N68" s="837"/>
      <c r="O68" s="837" t="s">
        <v>730</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699</v>
      </c>
      <c r="L71" s="837"/>
      <c r="M71" s="837" t="s">
        <v>696</v>
      </c>
      <c r="N71" s="837"/>
      <c r="Q71" s="446"/>
    </row>
    <row r="72" spans="2:25" ht="15" customHeight="1" x14ac:dyDescent="0.2">
      <c r="B72" s="445"/>
      <c r="C72" s="431"/>
      <c r="D72" s="431"/>
      <c r="E72" s="431"/>
      <c r="F72" s="431"/>
      <c r="G72" s="431"/>
      <c r="H72" s="431"/>
      <c r="I72" s="427"/>
      <c r="J72" s="607"/>
      <c r="K72" s="610">
        <f>IFERROR(K66*60/O17,0)</f>
        <v>0</v>
      </c>
      <c r="L72" s="608" t="s">
        <v>698</v>
      </c>
      <c r="M72" s="610">
        <f>IFERROR(M63/(K18)/60*1000*((1+(100-O57)/100)),0)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700</v>
      </c>
      <c r="L74" s="837"/>
      <c r="M74" s="837" t="s">
        <v>700</v>
      </c>
      <c r="N74" s="837"/>
      <c r="O74" s="837" t="s">
        <v>702</v>
      </c>
      <c r="P74" s="837"/>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672</v>
      </c>
      <c r="C85" s="727"/>
      <c r="D85" s="729" t="s">
        <v>2</v>
      </c>
      <c r="E85" s="729"/>
      <c r="F85" s="729"/>
      <c r="G85" s="729"/>
      <c r="H85" s="729"/>
      <c r="I85" s="729"/>
      <c r="J85" s="729"/>
      <c r="K85" s="729"/>
      <c r="L85" s="729"/>
      <c r="M85" s="729" t="s">
        <v>673</v>
      </c>
      <c r="N85" s="729"/>
      <c r="O85" s="729"/>
      <c r="P85" s="726" t="s">
        <v>674</v>
      </c>
      <c r="Q85" s="727"/>
    </row>
    <row r="86" spans="2:17" x14ac:dyDescent="0.2">
      <c r="B86" s="726" t="s">
        <v>678</v>
      </c>
      <c r="C86" s="727"/>
      <c r="D86" s="728" t="s">
        <v>791</v>
      </c>
      <c r="E86" s="728"/>
      <c r="F86" s="728"/>
      <c r="G86" s="728"/>
      <c r="H86" s="728"/>
      <c r="I86" s="728"/>
      <c r="J86" s="728"/>
      <c r="K86" s="728"/>
      <c r="L86" s="728"/>
      <c r="M86" s="729" t="s">
        <v>679</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820</v>
      </c>
      <c r="E4" s="864" t="s">
        <v>569</v>
      </c>
      <c r="F4" s="865"/>
      <c r="G4" s="865"/>
      <c r="H4" s="865"/>
      <c r="I4" s="865"/>
      <c r="J4" s="865"/>
      <c r="K4" s="865"/>
      <c r="L4" s="865"/>
      <c r="M4" s="865"/>
      <c r="N4" s="866"/>
      <c r="O4" s="869" t="s">
        <v>821</v>
      </c>
      <c r="P4" s="860" t="s">
        <v>822</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792</v>
      </c>
      <c r="E2" s="878"/>
      <c r="F2" s="878"/>
      <c r="G2" s="879"/>
      <c r="H2" s="877" t="s">
        <v>655</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781</v>
      </c>
      <c r="B1" s="880"/>
      <c r="C1" s="880"/>
      <c r="D1" s="880"/>
      <c r="E1" s="880"/>
      <c r="F1" s="880"/>
      <c r="I1" s="880" t="s">
        <v>780</v>
      </c>
      <c r="J1" s="880"/>
      <c r="K1" s="880"/>
      <c r="L1" s="880"/>
      <c r="M1" s="880"/>
      <c r="N1" s="880"/>
      <c r="O1" s="880"/>
      <c r="P1" s="880"/>
      <c r="Q1" s="880"/>
      <c r="R1" s="880"/>
      <c r="S1" s="880"/>
      <c r="T1" s="880"/>
      <c r="V1" s="880" t="s">
        <v>116</v>
      </c>
      <c r="W1" s="880"/>
      <c r="X1" s="880"/>
      <c r="Z1" s="880" t="s">
        <v>116</v>
      </c>
      <c r="AA1" s="880"/>
      <c r="AB1" s="880"/>
      <c r="AU1" s="710" t="s">
        <v>898</v>
      </c>
      <c r="AY1" s="881" t="s">
        <v>925</v>
      </c>
      <c r="AZ1" s="882"/>
    </row>
    <row r="2" spans="1:52" s="710" customFormat="1" ht="12.75" customHeight="1" x14ac:dyDescent="0.2">
      <c r="A2" s="880" t="s">
        <v>779</v>
      </c>
      <c r="B2" s="880"/>
      <c r="C2" s="880"/>
      <c r="D2" s="880"/>
      <c r="E2" s="880"/>
      <c r="F2" s="880"/>
      <c r="I2" s="880" t="s">
        <v>779</v>
      </c>
      <c r="J2" s="880"/>
      <c r="K2" s="880"/>
      <c r="L2" s="880"/>
      <c r="M2" s="880"/>
      <c r="N2" s="880"/>
      <c r="P2" s="880" t="s">
        <v>789</v>
      </c>
      <c r="Q2" s="880"/>
      <c r="R2" s="880"/>
      <c r="S2" s="880"/>
      <c r="T2" s="880"/>
      <c r="V2" s="880" t="s">
        <v>118</v>
      </c>
      <c r="W2" s="880"/>
      <c r="X2" s="880"/>
      <c r="Z2" s="880" t="s">
        <v>131</v>
      </c>
      <c r="AA2" s="880"/>
      <c r="AB2" s="880"/>
      <c r="AD2" s="880" t="s">
        <v>711</v>
      </c>
      <c r="AE2" s="880"/>
      <c r="AF2" s="880"/>
      <c r="AH2" s="880"/>
      <c r="AI2" s="880"/>
      <c r="AK2" s="880" t="s">
        <v>131</v>
      </c>
      <c r="AL2" s="880"/>
      <c r="AN2" s="880" t="s">
        <v>127</v>
      </c>
      <c r="AO2" s="880"/>
      <c r="AP2" s="880"/>
      <c r="AQ2" s="880"/>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810</v>
      </c>
      <c r="C5" s="662" t="s">
        <v>616</v>
      </c>
      <c r="D5" s="662" t="s">
        <v>619</v>
      </c>
      <c r="E5" s="662" t="s">
        <v>876</v>
      </c>
      <c r="F5" s="675" t="s">
        <v>877</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2022-02-16T19:24:13Z</cp:lastPrinted>
  <dcterms:created xsi:type="dcterms:W3CDTF">2011-04-12T19:30:48Z</dcterms:created>
  <dcterms:modified xsi:type="dcterms:W3CDTF">2022-02-17T12:45:02Z</dcterms:modified>
</cp:coreProperties>
</file>