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ward\Documents\Bristol\Covid-19\Cost-effectiveness of lockdowns\School closure Dec2020\"/>
    </mc:Choice>
  </mc:AlternateContent>
  <xr:revisionPtr revIDLastSave="0" documentId="13_ncr:1_{55C3C0E2-ADE9-4FE4-A31E-616CF7D2D7B2}" xr6:coauthVersionLast="45" xr6:coauthVersionMax="45" xr10:uidLastSave="{00000000-0000-0000-0000-000000000000}"/>
  <bookViews>
    <workbookView xWindow="-98" yWindow="-98" windowWidth="24196" windowHeight="13155" xr2:uid="{04070964-AABD-4E7A-A043-B78888D9399C}"/>
  </bookViews>
  <sheets>
    <sheet name="Results" sheetId="1" r:id="rId1"/>
    <sheet name="Inpu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D16" i="1"/>
  <c r="C17" i="1"/>
  <c r="C16" i="1"/>
  <c r="D15" i="1"/>
  <c r="D14" i="1"/>
  <c r="C15" i="1"/>
  <c r="C14" i="1"/>
  <c r="B10" i="1"/>
  <c r="D8" i="1"/>
  <c r="B8" i="1"/>
  <c r="B7" i="1"/>
  <c r="B9" i="1" s="1"/>
  <c r="C6" i="1"/>
  <c r="C7" i="1" s="1"/>
  <c r="D6" i="1"/>
  <c r="B6" i="1"/>
  <c r="C5" i="1"/>
  <c r="D5" i="1"/>
  <c r="D7" i="1" s="1"/>
  <c r="B5" i="1"/>
  <c r="D11" i="1" l="1"/>
  <c r="D9" i="1"/>
  <c r="C11" i="1"/>
  <c r="C9" i="1"/>
  <c r="D10" i="1"/>
  <c r="C8" i="1"/>
  <c r="D12" i="1" s="1"/>
  <c r="C12" i="1" l="1"/>
  <c r="C10" i="1"/>
</calcChain>
</file>

<file path=xl/sharedStrings.xml><?xml version="1.0" encoding="utf-8"?>
<sst xmlns="http://schemas.openxmlformats.org/spreadsheetml/2006/main" count="34" uniqueCount="32">
  <si>
    <t>Hospitalisations</t>
  </si>
  <si>
    <t>Deaths</t>
  </si>
  <si>
    <t>Costs</t>
  </si>
  <si>
    <t>QALYs</t>
  </si>
  <si>
    <t>Scenario</t>
  </si>
  <si>
    <t>Tiers 1-3 only</t>
  </si>
  <si>
    <t>Tier 4</t>
  </si>
  <si>
    <t>Tier 4 with schools</t>
  </si>
  <si>
    <t>https://cmmid.github.io/topics/covid19/reports/uk-novel-variant/2020_12_23_Transmissibility_and_severity_of_VOC_202012_01_in_England.pdf</t>
  </si>
  <si>
    <t>Cost per admission</t>
  </si>
  <si>
    <t>National schedule of NHS costs for ICU and non-ICU, 9 day length of stay from ICNARC report on covid-19, 17% hospitalised requiring ICU</t>
  </si>
  <si>
    <t>QALY loss per admission</t>
  </si>
  <si>
    <t xml:space="preserve">QALY loss per hospitalisation in 431 H1N1 inpatients in Spain </t>
  </si>
  <si>
    <t>QALYs lost per death</t>
  </si>
  <si>
    <t>Life tables, age distribution at death, QALY norms</t>
  </si>
  <si>
    <t>https://www.medrxiv.org/content/10.1101/2020.12.14.20248201v1</t>
  </si>
  <si>
    <t>Hollmann M, Garin O, Galante M, Ferrer M, Dominguez A, Alonso J. Impact of influenza on health-related quality of life among confirmed (H1N1)2009 patients. PLoS One 2013; 8(3): e60477.</t>
  </si>
  <si>
    <t>https://www.england.nhs.uk/national-cost-collection/</t>
  </si>
  <si>
    <t>Health-related net benefit £20k/QALY</t>
  </si>
  <si>
    <t>Health-related net benefit £30k/QALY</t>
  </si>
  <si>
    <t xml:space="preserve">Deaths and hospitalisations from CMMID </t>
  </si>
  <si>
    <t>NA</t>
  </si>
  <si>
    <t>INB £20k/QALY vs Tier 4 only</t>
  </si>
  <si>
    <t>INB £30k/QALY vs Tier 4 only</t>
  </si>
  <si>
    <t>INB £20k/QALY vs Tier 1-3 only</t>
  </si>
  <si>
    <t>INB £30k/QALY vs Tier 1-3 only</t>
  </si>
  <si>
    <t>Sources follow Thom preprint</t>
  </si>
  <si>
    <t>Up to 30th June 2021</t>
  </si>
  <si>
    <t>Incremental hospitalisation</t>
  </si>
  <si>
    <t>Incremental deaths</t>
  </si>
  <si>
    <t>Incremental costs</t>
  </si>
  <si>
    <t>Incremental QALYs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</si>
</sst>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£&quot;#,##0;[Red]\-&quot;£&quot;#,##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6" fontId="0" fillId="0" borderId="0" xfId="0" applyNumberFormat="1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mmid.github.io/topics/covid19/reports/uk-novel-variant/2020_12_23_Transmissibility_and_severity_of_VOC_202012_01_in_England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england.nhs.uk/national-cost-collec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6DE76-D69B-44FD-8B5D-052B43B61802}">
  <dimension ref="A1:I17"/>
  <sheetViews>
    <sheetView tabSelected="1" topLeftCell="A4" workbookViewId="0">
      <selection activeCell="C17" sqref="C17"/>
    </sheetView>
  </sheetViews>
  <sheetFormatPr defaultRowHeight="14.25" x14ac:dyDescent="0.45"/>
  <cols>
    <col min="1" max="1" width="31.3984375" customWidth="1"/>
    <col min="2" max="2" width="15.53125" customWidth="1"/>
    <col min="3" max="3" width="17" customWidth="1"/>
    <col min="4" max="4" width="16.3984375" customWidth="1"/>
    <col min="8" max="8" width="16.06640625" customWidth="1"/>
  </cols>
  <sheetData>
    <row r="1" spans="1:9" x14ac:dyDescent="0.45">
      <c r="H1" t="s">
        <v>20</v>
      </c>
      <c r="I1" s="3" t="s">
        <v>8</v>
      </c>
    </row>
    <row r="2" spans="1:9" x14ac:dyDescent="0.45">
      <c r="A2" t="s">
        <v>4</v>
      </c>
      <c r="B2" t="s">
        <v>5</v>
      </c>
      <c r="C2" t="s">
        <v>6</v>
      </c>
      <c r="D2" t="s">
        <v>7</v>
      </c>
      <c r="H2" t="s">
        <v>27</v>
      </c>
    </row>
    <row r="3" spans="1:9" x14ac:dyDescent="0.45">
      <c r="A3" t="s">
        <v>0</v>
      </c>
      <c r="B3">
        <v>426000</v>
      </c>
      <c r="C3">
        <v>394000</v>
      </c>
      <c r="D3">
        <v>375000</v>
      </c>
    </row>
    <row r="4" spans="1:9" x14ac:dyDescent="0.45">
      <c r="A4" t="s">
        <v>1</v>
      </c>
      <c r="B4">
        <v>118000</v>
      </c>
      <c r="C4">
        <v>107000</v>
      </c>
      <c r="D4">
        <v>102000</v>
      </c>
    </row>
    <row r="5" spans="1:9" x14ac:dyDescent="0.45">
      <c r="A5" t="s">
        <v>2</v>
      </c>
      <c r="B5" s="1">
        <f>B3*Inputs!$B$3</f>
        <v>2021796000</v>
      </c>
      <c r="C5" s="1">
        <f>C3*Inputs!$B$3</f>
        <v>1869924000</v>
      </c>
      <c r="D5" s="1">
        <f>D3*Inputs!$B$3</f>
        <v>1779750000</v>
      </c>
    </row>
    <row r="6" spans="1:9" x14ac:dyDescent="0.45">
      <c r="A6" t="s">
        <v>3</v>
      </c>
      <c r="B6">
        <f>B3*Inputs!$B$4-B4*Inputs!$B$5</f>
        <v>-694066</v>
      </c>
      <c r="C6">
        <f>C3*Inputs!$B$4-C4*Inputs!$B$5</f>
        <v>-629604</v>
      </c>
      <c r="D6">
        <f>D3*Inputs!$B$4-D4*Inputs!$B$5</f>
        <v>-600165</v>
      </c>
    </row>
    <row r="7" spans="1:9" x14ac:dyDescent="0.45">
      <c r="A7" t="s">
        <v>18</v>
      </c>
      <c r="B7" s="1">
        <f>20000*B6-B5</f>
        <v>-15903116000</v>
      </c>
      <c r="C7" s="1">
        <f t="shared" ref="C7:D7" si="0">20000*C6-C5</f>
        <v>-14462004000</v>
      </c>
      <c r="D7" s="1">
        <f t="shared" si="0"/>
        <v>-13783050000</v>
      </c>
    </row>
    <row r="8" spans="1:9" x14ac:dyDescent="0.45">
      <c r="A8" t="s">
        <v>19</v>
      </c>
      <c r="B8" s="1">
        <f>30000*B6-B5</f>
        <v>-22843776000</v>
      </c>
      <c r="C8" s="1">
        <f t="shared" ref="C8:D8" si="1">30000*C6-C5</f>
        <v>-20758044000</v>
      </c>
      <c r="D8" s="1">
        <f t="shared" si="1"/>
        <v>-19784700000</v>
      </c>
    </row>
    <row r="9" spans="1:9" x14ac:dyDescent="0.45">
      <c r="A9" t="s">
        <v>24</v>
      </c>
      <c r="B9" s="1">
        <f>B7-$B$7</f>
        <v>0</v>
      </c>
      <c r="C9" s="1">
        <f t="shared" ref="C9:D9" si="2">C7-$B$7</f>
        <v>1441112000</v>
      </c>
      <c r="D9" s="1">
        <f t="shared" si="2"/>
        <v>2120066000</v>
      </c>
    </row>
    <row r="10" spans="1:9" x14ac:dyDescent="0.45">
      <c r="A10" t="s">
        <v>25</v>
      </c>
      <c r="B10" s="1">
        <f>B8-$B$8</f>
        <v>0</v>
      </c>
      <c r="C10" s="1">
        <f t="shared" ref="C10:D10" si="3">C8-$B$8</f>
        <v>2085732000</v>
      </c>
      <c r="D10" s="1">
        <f t="shared" si="3"/>
        <v>3059076000</v>
      </c>
    </row>
    <row r="11" spans="1:9" x14ac:dyDescent="0.45">
      <c r="A11" t="s">
        <v>22</v>
      </c>
      <c r="B11" t="s">
        <v>21</v>
      </c>
      <c r="C11" s="1">
        <f>C7-$C$7</f>
        <v>0</v>
      </c>
      <c r="D11" s="1">
        <f>D7-$C$7</f>
        <v>678954000</v>
      </c>
    </row>
    <row r="12" spans="1:9" x14ac:dyDescent="0.45">
      <c r="A12" t="s">
        <v>23</v>
      </c>
      <c r="B12" t="s">
        <v>21</v>
      </c>
      <c r="C12" s="1">
        <f>C8-$C$8</f>
        <v>0</v>
      </c>
      <c r="D12" s="1">
        <f>D8-$C$8</f>
        <v>973344000</v>
      </c>
    </row>
    <row r="14" spans="1:9" x14ac:dyDescent="0.45">
      <c r="A14" t="s">
        <v>28</v>
      </c>
      <c r="C14">
        <f>C3-B3</f>
        <v>-32000</v>
      </c>
      <c r="D14">
        <f>D3-C3</f>
        <v>-19000</v>
      </c>
    </row>
    <row r="15" spans="1:9" x14ac:dyDescent="0.45">
      <c r="A15" t="s">
        <v>29</v>
      </c>
      <c r="C15">
        <f>C4-B4</f>
        <v>-11000</v>
      </c>
      <c r="D15">
        <f>D4-C4</f>
        <v>-5000</v>
      </c>
    </row>
    <row r="16" spans="1:9" x14ac:dyDescent="0.45">
      <c r="A16" t="s">
        <v>30</v>
      </c>
      <c r="C16" s="1">
        <f>C5-B5</f>
        <v>-151872000</v>
      </c>
      <c r="D16" s="1">
        <f>D5-B5</f>
        <v>-242046000</v>
      </c>
    </row>
    <row r="17" spans="1:4" x14ac:dyDescent="0.45">
      <c r="A17" t="s">
        <v>31</v>
      </c>
      <c r="C17">
        <f>C6-B6</f>
        <v>64462</v>
      </c>
      <c r="D17">
        <f>D6-B6</f>
        <v>93901</v>
      </c>
    </row>
  </sheetData>
  <hyperlinks>
    <hyperlink ref="I1" r:id="rId1" xr:uid="{561D9927-794F-4B2E-AFBE-D923FFFF3B88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A73D1-350F-4F0A-A7A6-F328BAA3D9A9}">
  <dimension ref="A2:K5"/>
  <sheetViews>
    <sheetView workbookViewId="0">
      <selection activeCell="D8" sqref="D8"/>
    </sheetView>
  </sheetViews>
  <sheetFormatPr defaultRowHeight="14.25" x14ac:dyDescent="0.45"/>
  <cols>
    <col min="1" max="1" width="17.59765625" customWidth="1"/>
    <col min="10" max="10" width="19" customWidth="1"/>
  </cols>
  <sheetData>
    <row r="2" spans="1:11" x14ac:dyDescent="0.45">
      <c r="J2" t="s">
        <v>26</v>
      </c>
      <c r="K2" t="s">
        <v>15</v>
      </c>
    </row>
    <row r="3" spans="1:11" x14ac:dyDescent="0.45">
      <c r="A3" t="s">
        <v>9</v>
      </c>
      <c r="B3" s="1">
        <v>4746</v>
      </c>
      <c r="C3" t="s">
        <v>10</v>
      </c>
      <c r="D3" s="3" t="s">
        <v>17</v>
      </c>
    </row>
    <row r="4" spans="1:11" x14ac:dyDescent="0.45">
      <c r="A4" t="s">
        <v>11</v>
      </c>
      <c r="B4">
        <v>-3.1E-2</v>
      </c>
      <c r="C4" t="s">
        <v>12</v>
      </c>
      <c r="D4" t="s">
        <v>16</v>
      </c>
    </row>
    <row r="5" spans="1:11" x14ac:dyDescent="0.45">
      <c r="A5" t="s">
        <v>13</v>
      </c>
      <c r="B5" s="2">
        <v>5.77</v>
      </c>
      <c r="C5" t="s">
        <v>14</v>
      </c>
      <c r="D5" t="s">
        <v>15</v>
      </c>
    </row>
  </sheetData>
  <hyperlinks>
    <hyperlink ref="D3" r:id="rId1" xr:uid="{449C1563-9BF4-4C7C-9E3E-55DEB9738B56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Thom</dc:creator>
  <cp:lastModifiedBy>Howard Thom</cp:lastModifiedBy>
  <dcterms:created xsi:type="dcterms:W3CDTF">2020-12-24T08:40:27Z</dcterms:created>
  <dcterms:modified xsi:type="dcterms:W3CDTF">2020-12-24T10:20:38Z</dcterms:modified>
</cp:coreProperties>
</file>