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 inventory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<sst xmlns="http://schemas.openxmlformats.org/spreadsheetml/2006/main" count="204" uniqueCount="122">
  <si>
    <t xml:space="preserve">Car ID</t>
  </si>
  <si>
    <t xml:space="preserve">Make</t>
  </si>
  <si>
    <t xml:space="preserve">Make (Full Name)</t>
  </si>
  <si>
    <t xml:space="preserve">Model</t>
  </si>
  <si>
    <t xml:space="preserve">Model (Full Name)</t>
  </si>
  <si>
    <t xml:space="preserve">Manufacture Year</t>
  </si>
  <si>
    <t xml:space="preserve">Age</t>
  </si>
  <si>
    <t xml:space="preserve">Miles</t>
  </si>
  <si>
    <t xml:space="preserve">Miles / Year</t>
  </si>
  <si>
    <t xml:space="preserve">Color</t>
  </si>
  <si>
    <t xml:space="preserve">Driver</t>
  </si>
  <si>
    <t xml:space="preserve">Warranty Miles</t>
  </si>
  <si>
    <t xml:space="preserve">Covered?</t>
  </si>
  <si>
    <t xml:space="preserve">New Car ID</t>
  </si>
  <si>
    <t xml:space="preserve">FD06MTG001</t>
  </si>
  <si>
    <t xml:space="preserve">Black</t>
  </si>
  <si>
    <t xml:space="preserve">Smith</t>
  </si>
  <si>
    <t xml:space="preserve">FD06MTG002</t>
  </si>
  <si>
    <t xml:space="preserve">White</t>
  </si>
  <si>
    <t xml:space="preserve">McCall</t>
  </si>
  <si>
    <t xml:space="preserve">FD08MTG003</t>
  </si>
  <si>
    <t xml:space="preserve">Green</t>
  </si>
  <si>
    <t xml:space="preserve">Lyon</t>
  </si>
  <si>
    <t xml:space="preserve">FD08MTG004</t>
  </si>
  <si>
    <t xml:space="preserve">Jones</t>
  </si>
  <si>
    <t xml:space="preserve">FD08MTG005</t>
  </si>
  <si>
    <t xml:space="preserve">FD06FCS006</t>
  </si>
  <si>
    <t xml:space="preserve">Ewenty</t>
  </si>
  <si>
    <t xml:space="preserve">FD06FCS007</t>
  </si>
  <si>
    <t xml:space="preserve">FD09FCS008</t>
  </si>
  <si>
    <t xml:space="preserve">Howard</t>
  </si>
  <si>
    <t xml:space="preserve">FD13FCS009</t>
  </si>
  <si>
    <t xml:space="preserve">FD13FCS010</t>
  </si>
  <si>
    <t xml:space="preserve">Praulty</t>
  </si>
  <si>
    <t xml:space="preserve">FD12FCS011</t>
  </si>
  <si>
    <t xml:space="preserve">Yousef</t>
  </si>
  <si>
    <t xml:space="preserve">FD13FCS012</t>
  </si>
  <si>
    <t xml:space="preserve">Vizzini</t>
  </si>
  <si>
    <t xml:space="preserve">FD13FCS013</t>
  </si>
  <si>
    <t xml:space="preserve">Rodriguez</t>
  </si>
  <si>
    <t xml:space="preserve">GM09CMR014</t>
  </si>
  <si>
    <t xml:space="preserve">Santos</t>
  </si>
  <si>
    <t xml:space="preserve">GM12CMR015</t>
  </si>
  <si>
    <t xml:space="preserve">Bard</t>
  </si>
  <si>
    <t xml:space="preserve">GM14CMR016</t>
  </si>
  <si>
    <t xml:space="preserve">Torrens</t>
  </si>
  <si>
    <t xml:space="preserve">GM10SLV017</t>
  </si>
  <si>
    <t xml:space="preserve">Hulinski</t>
  </si>
  <si>
    <t xml:space="preserve">GM98SLV018</t>
  </si>
  <si>
    <t xml:space="preserve">GM00SLV019</t>
  </si>
  <si>
    <t xml:space="preserve">Blue</t>
  </si>
  <si>
    <t xml:space="preserve">TY96CAM020</t>
  </si>
  <si>
    <t xml:space="preserve">Chan</t>
  </si>
  <si>
    <t xml:space="preserve">TY98CAM021</t>
  </si>
  <si>
    <t xml:space="preserve">Swartz</t>
  </si>
  <si>
    <t xml:space="preserve">TY00CAM022</t>
  </si>
  <si>
    <t xml:space="preserve">TY02CAM023</t>
  </si>
  <si>
    <t xml:space="preserve">TY09CAM024</t>
  </si>
  <si>
    <t xml:space="preserve">TY02COR025</t>
  </si>
  <si>
    <t xml:space="preserve">Red</t>
  </si>
  <si>
    <t xml:space="preserve">Gaul</t>
  </si>
  <si>
    <t xml:space="preserve">TY03COR026</t>
  </si>
  <si>
    <t xml:space="preserve">TY14COR027</t>
  </si>
  <si>
    <t xml:space="preserve">TY12COR028</t>
  </si>
  <si>
    <t xml:space="preserve">TY12CAM029</t>
  </si>
  <si>
    <t xml:space="preserve">HO99CIV030</t>
  </si>
  <si>
    <t xml:space="preserve">HO01CIV031</t>
  </si>
  <si>
    <t xml:space="preserve">HO10CIV032</t>
  </si>
  <si>
    <t xml:space="preserve">HO10CIV033</t>
  </si>
  <si>
    <t xml:space="preserve">HO11CIV034</t>
  </si>
  <si>
    <t xml:space="preserve">HO12CIV035</t>
  </si>
  <si>
    <t xml:space="preserve">HO13CIV036</t>
  </si>
  <si>
    <t xml:space="preserve">HO05ODY037</t>
  </si>
  <si>
    <t xml:space="preserve">HO07ODY038</t>
  </si>
  <si>
    <t xml:space="preserve">HO08ODY039</t>
  </si>
  <si>
    <t xml:space="preserve">HO01ODY040</t>
  </si>
  <si>
    <t xml:space="preserve">HO14ODY041</t>
  </si>
  <si>
    <t xml:space="preserve">CR04PTC042</t>
  </si>
  <si>
    <t xml:space="preserve">CR07PTC043</t>
  </si>
  <si>
    <t xml:space="preserve">CR11PTC044</t>
  </si>
  <si>
    <t xml:space="preserve">CR99CAR045</t>
  </si>
  <si>
    <t xml:space="preserve">CR00CAR046</t>
  </si>
  <si>
    <t xml:space="preserve">CR04CAR047</t>
  </si>
  <si>
    <t xml:space="preserve">CR04CAR048</t>
  </si>
  <si>
    <t xml:space="preserve">HY11ELA049</t>
  </si>
  <si>
    <t xml:space="preserve">HY12ELA050</t>
  </si>
  <si>
    <t xml:space="preserve">HY13ELA051</t>
  </si>
  <si>
    <t xml:space="preserve">HY13ELA052</t>
  </si>
  <si>
    <t xml:space="preserve">CAM</t>
  </si>
  <si>
    <t xml:space="preserve">Camrey</t>
  </si>
  <si>
    <t xml:space="preserve">CR</t>
  </si>
  <si>
    <t xml:space="preserve">Chrysler</t>
  </si>
  <si>
    <t xml:space="preserve">CAR</t>
  </si>
  <si>
    <t xml:space="preserve">Caravan</t>
  </si>
  <si>
    <t xml:space="preserve">FD</t>
  </si>
  <si>
    <t xml:space="preserve">Ford</t>
  </si>
  <si>
    <t xml:space="preserve">CIV</t>
  </si>
  <si>
    <t xml:space="preserve">Civic</t>
  </si>
  <si>
    <t xml:space="preserve">GM</t>
  </si>
  <si>
    <t xml:space="preserve">General Motors</t>
  </si>
  <si>
    <t xml:space="preserve">CMR</t>
  </si>
  <si>
    <t xml:space="preserve">Camero</t>
  </si>
  <si>
    <t xml:space="preserve">HO</t>
  </si>
  <si>
    <t xml:space="preserve">Honda</t>
  </si>
  <si>
    <t xml:space="preserve">COR</t>
  </si>
  <si>
    <t xml:space="preserve">Corolla</t>
  </si>
  <si>
    <t xml:space="preserve">HY</t>
  </si>
  <si>
    <t xml:space="preserve">Hundai</t>
  </si>
  <si>
    <t xml:space="preserve">ELA</t>
  </si>
  <si>
    <t xml:space="preserve">Elantra</t>
  </si>
  <si>
    <t xml:space="preserve">TY</t>
  </si>
  <si>
    <t xml:space="preserve">Toyota</t>
  </si>
  <si>
    <t xml:space="preserve">FCS</t>
  </si>
  <si>
    <t xml:space="preserve">Focus</t>
  </si>
  <si>
    <t xml:space="preserve">MTG</t>
  </si>
  <si>
    <t xml:space="preserve">Mustang</t>
  </si>
  <si>
    <t xml:space="preserve">ODY</t>
  </si>
  <si>
    <t xml:space="preserve">Odyssey</t>
  </si>
  <si>
    <t xml:space="preserve">PTC</t>
  </si>
  <si>
    <t xml:space="preserve">PT Cruiser</t>
  </si>
  <si>
    <t xml:space="preserve">SLV</t>
  </si>
  <si>
    <t xml:space="preserve">Silverado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</si>
</sst>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2CD32"/>
        <bgColor rgb="FF00FF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2CD32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O64" activeCellId="0" sqref="O6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06"/>
    <col collapsed="false" customWidth="true" hidden="false" outlineLevel="0" max="2" min="2" style="0" width="8.13"/>
    <col collapsed="false" customWidth="true" hidden="false" outlineLevel="0" max="3" min="3" style="0" width="17.62"/>
    <col collapsed="false" customWidth="true" hidden="false" outlineLevel="0" max="4" min="4" style="0" width="10.5"/>
    <col collapsed="false" customWidth="true" hidden="false" outlineLevel="0" max="5" min="5" style="0" width="19.31"/>
    <col collapsed="false" customWidth="true" hidden="false" outlineLevel="0" max="6" min="6" style="0" width="15.46"/>
    <col collapsed="false" customWidth="true" hidden="false" outlineLevel="0" max="7" min="7" style="0" width="7.95"/>
    <col collapsed="false" customWidth="true" hidden="false" outlineLevel="0" max="8" min="8" style="1" width="9.86"/>
    <col collapsed="false" customWidth="true" hidden="false" outlineLevel="0" max="9" min="9" style="1" width="10.88"/>
    <col collapsed="false" customWidth="true" hidden="false" outlineLevel="0" max="10" min="10" style="0" width="5.73"/>
    <col collapsed="false" customWidth="true" hidden="false" outlineLevel="0" max="11" min="11" style="0" width="9.63"/>
    <col collapsed="false" customWidth="true" hidden="false" outlineLevel="0" max="12" min="12" style="0" width="14.08"/>
    <col collapsed="false" customWidth="true" hidden="false" outlineLevel="0" max="13" min="13" style="0" width="11.3"/>
    <col collapsed="false" customWidth="true" hidden="false" outlineLevel="0" max="14" min="14" style="0" width="18.0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2.8" hidden="false" customHeight="false" outlineLevel="0" collapsed="false">
      <c r="A2" s="4" t="s">
        <v>14</v>
      </c>
      <c r="B2" s="4" t="str">
        <f aca="false">LEFT(A2,2)</f>
        <v>FD</v>
      </c>
      <c r="C2" s="4" t="str">
        <f aca="false">VLOOKUP(B2,Sheet2!D$1:E$6,2)</f>
        <v>Ford</v>
      </c>
      <c r="D2" s="4" t="str">
        <f aca="false">MID(A2,5,3)</f>
        <v>MTG</v>
      </c>
      <c r="E2" s="4" t="str">
        <f aca="false">VLOOKUP(D2,Sheet2!B$1:C$11,2)</f>
        <v>Mustang</v>
      </c>
      <c r="F2" s="4" t="str">
        <f aca="false">MID(A2,3,2)</f>
        <v>06</v>
      </c>
      <c r="G2" s="4" t="n">
        <f aca="false">IF(14-F2&lt;0,100-F2+14,14-F2)</f>
        <v>8</v>
      </c>
      <c r="H2" s="5" t="n">
        <v>40326.8</v>
      </c>
      <c r="I2" s="5" t="n">
        <f aca="false">H2/(G2+0.5)</f>
        <v>4744.32941176471</v>
      </c>
      <c r="J2" s="4" t="s">
        <v>15</v>
      </c>
      <c r="K2" s="4" t="s">
        <v>16</v>
      </c>
      <c r="L2" s="4" t="n">
        <v>50000</v>
      </c>
      <c r="M2" s="4" t="str">
        <f aca="false">IF(L2&gt;H2,"YES","NO")</f>
        <v>YES</v>
      </c>
      <c r="N2" s="4" t="str">
        <f aca="false">_xlfn.CONCAT(B2,F2,D2,UPPER(LEFT(J2,3)),RIGHT(A2,3))</f>
        <v>FD06MTGBLA001</v>
      </c>
    </row>
    <row r="3" customFormat="false" ht="12.8" hidden="false" customHeight="false" outlineLevel="0" collapsed="false">
      <c r="A3" s="4" t="s">
        <v>17</v>
      </c>
      <c r="B3" s="4" t="str">
        <f aca="false">LEFT(A3,2)</f>
        <v>FD</v>
      </c>
      <c r="C3" s="4" t="str">
        <f aca="false">VLOOKUP(B3,Sheet2!D$1:E$6,2)</f>
        <v>Ford</v>
      </c>
      <c r="D3" s="4" t="str">
        <f aca="false">MID(A3,5,3)</f>
        <v>MTG</v>
      </c>
      <c r="E3" s="4" t="str">
        <f aca="false">VLOOKUP(D3,Sheet2!B$1:C$11,2)</f>
        <v>Mustang</v>
      </c>
      <c r="F3" s="4" t="str">
        <f aca="false">MID(A3,3,2)</f>
        <v>06</v>
      </c>
      <c r="G3" s="4" t="n">
        <f aca="false">IF(14-F3&lt;0,100-F3+14,14-F3)</f>
        <v>8</v>
      </c>
      <c r="H3" s="5" t="n">
        <v>44974.8</v>
      </c>
      <c r="I3" s="5" t="n">
        <f aca="false">H3/(G3+0.5)</f>
        <v>5291.15294117647</v>
      </c>
      <c r="J3" s="4" t="s">
        <v>18</v>
      </c>
      <c r="K3" s="4" t="s">
        <v>19</v>
      </c>
      <c r="L3" s="4" t="n">
        <v>50000</v>
      </c>
      <c r="M3" s="4" t="str">
        <f aca="false">IF(L3&gt;H3,"YES","NO")</f>
        <v>YES</v>
      </c>
      <c r="N3" s="4" t="str">
        <f aca="false">_xlfn.CONCAT(B3,F3,D3,UPPER(LEFT(J3,3)),RIGHT(A3,3))</f>
        <v>FD06MTGWHI002</v>
      </c>
    </row>
    <row r="4" customFormat="false" ht="12.8" hidden="false" customHeight="false" outlineLevel="0" collapsed="false">
      <c r="A4" s="4" t="s">
        <v>20</v>
      </c>
      <c r="B4" s="4" t="str">
        <f aca="false">LEFT(A4,2)</f>
        <v>FD</v>
      </c>
      <c r="C4" s="4" t="str">
        <f aca="false">VLOOKUP(B4,Sheet2!D$1:E$6,2)</f>
        <v>Ford</v>
      </c>
      <c r="D4" s="4" t="str">
        <f aca="false">MID(A4,5,3)</f>
        <v>MTG</v>
      </c>
      <c r="E4" s="4" t="str">
        <f aca="false">VLOOKUP(D4,Sheet2!B$1:C$11,2)</f>
        <v>Mustang</v>
      </c>
      <c r="F4" s="4" t="str">
        <f aca="false">MID(A4,3,2)</f>
        <v>08</v>
      </c>
      <c r="G4" s="4" t="n">
        <f aca="false">IF(14-F4&lt;0,100-F4+14,14-F4)</f>
        <v>6</v>
      </c>
      <c r="H4" s="5" t="n">
        <v>44946.5</v>
      </c>
      <c r="I4" s="5" t="n">
        <f aca="false">H4/(G4+0.5)</f>
        <v>6914.84615384615</v>
      </c>
      <c r="J4" s="4" t="s">
        <v>21</v>
      </c>
      <c r="K4" s="4" t="s">
        <v>22</v>
      </c>
      <c r="L4" s="4" t="n">
        <v>50000</v>
      </c>
      <c r="M4" s="4" t="str">
        <f aca="false">IF(L4&gt;H4,"YES","NO")</f>
        <v>YES</v>
      </c>
      <c r="N4" s="4" t="str">
        <f aca="false">_xlfn.CONCAT(B4,F4,D4,UPPER(LEFT(J4,3)),RIGHT(A4,3))</f>
        <v>FD08MTGGRE003</v>
      </c>
    </row>
    <row r="5" customFormat="false" ht="12.8" hidden="false" customHeight="false" outlineLevel="0" collapsed="false">
      <c r="A5" s="4" t="s">
        <v>23</v>
      </c>
      <c r="B5" s="4" t="str">
        <f aca="false">LEFT(A5,2)</f>
        <v>FD</v>
      </c>
      <c r="C5" s="4" t="str">
        <f aca="false">VLOOKUP(B5,Sheet2!D$1:E$6,2)</f>
        <v>Ford</v>
      </c>
      <c r="D5" s="4" t="str">
        <f aca="false">MID(A5,5,3)</f>
        <v>MTG</v>
      </c>
      <c r="E5" s="4" t="str">
        <f aca="false">VLOOKUP(D5,Sheet2!B$1:C$11,2)</f>
        <v>Mustang</v>
      </c>
      <c r="F5" s="4" t="str">
        <f aca="false">MID(A5,3,2)</f>
        <v>08</v>
      </c>
      <c r="G5" s="4" t="n">
        <f aca="false">IF(14-F5&lt;0,100-F5+14,14-F5)</f>
        <v>6</v>
      </c>
      <c r="H5" s="5" t="n">
        <v>37558.8</v>
      </c>
      <c r="I5" s="5" t="n">
        <f aca="false">H5/(G5+0.5)</f>
        <v>5778.27692307692</v>
      </c>
      <c r="J5" s="4" t="s">
        <v>15</v>
      </c>
      <c r="K5" s="4" t="s">
        <v>24</v>
      </c>
      <c r="L5" s="4" t="n">
        <v>50000</v>
      </c>
      <c r="M5" s="4" t="str">
        <f aca="false">IF(L5&gt;H5,"YES","NO")</f>
        <v>YES</v>
      </c>
      <c r="N5" s="4" t="str">
        <f aca="false">_xlfn.CONCAT(B5,F5,D5,UPPER(LEFT(J5,3)),RIGHT(A5,3))</f>
        <v>FD08MTGBLA004</v>
      </c>
    </row>
    <row r="6" customFormat="false" ht="12.8" hidden="false" customHeight="false" outlineLevel="0" collapsed="false">
      <c r="A6" s="4" t="s">
        <v>25</v>
      </c>
      <c r="B6" s="4" t="str">
        <f aca="false">LEFT(A6,2)</f>
        <v>FD</v>
      </c>
      <c r="C6" s="4" t="str">
        <f aca="false">VLOOKUP(B6,Sheet2!D$1:E$6,2)</f>
        <v>Ford</v>
      </c>
      <c r="D6" s="4" t="str">
        <f aca="false">MID(A6,5,3)</f>
        <v>MTG</v>
      </c>
      <c r="E6" s="4" t="str">
        <f aca="false">VLOOKUP(D6,Sheet2!B$1:C$11,2)</f>
        <v>Mustang</v>
      </c>
      <c r="F6" s="4" t="str">
        <f aca="false">MID(A6,3,2)</f>
        <v>08</v>
      </c>
      <c r="G6" s="4" t="n">
        <f aca="false">IF(14-F6&lt;0,100-F6+14,14-F6)</f>
        <v>6</v>
      </c>
      <c r="H6" s="5" t="n">
        <v>36438.5</v>
      </c>
      <c r="I6" s="5" t="n">
        <f aca="false">H6/(G6+0.5)</f>
        <v>5605.92307692308</v>
      </c>
      <c r="J6" s="4" t="s">
        <v>18</v>
      </c>
      <c r="K6" s="4" t="s">
        <v>16</v>
      </c>
      <c r="L6" s="4" t="n">
        <v>50000</v>
      </c>
      <c r="M6" s="4" t="str">
        <f aca="false">IF(L6&gt;H6,"YES","NO")</f>
        <v>YES</v>
      </c>
      <c r="N6" s="4" t="str">
        <f aca="false">_xlfn.CONCAT(B6,F6,D6,UPPER(LEFT(J6,3)),RIGHT(A6,3))</f>
        <v>FD08MTGWHI005</v>
      </c>
    </row>
    <row r="7" customFormat="false" ht="12.8" hidden="false" customHeight="false" outlineLevel="0" collapsed="false">
      <c r="A7" s="4" t="s">
        <v>26</v>
      </c>
      <c r="B7" s="4" t="str">
        <f aca="false">LEFT(A7,2)</f>
        <v>FD</v>
      </c>
      <c r="C7" s="4" t="str">
        <f aca="false">VLOOKUP(B7,Sheet2!D$1:E$6,2)</f>
        <v>Ford</v>
      </c>
      <c r="D7" s="4" t="str">
        <f aca="false">MID(A7,5,3)</f>
        <v>FCS</v>
      </c>
      <c r="E7" s="4" t="str">
        <f aca="false">VLOOKUP(D7,Sheet2!B$1:C$11,2)</f>
        <v>Focus</v>
      </c>
      <c r="F7" s="4" t="str">
        <f aca="false">MID(A7,3,2)</f>
        <v>06</v>
      </c>
      <c r="G7" s="4" t="n">
        <f aca="false">IF(14-F7&lt;0,100-F7+14,14-F7)</f>
        <v>8</v>
      </c>
      <c r="H7" s="5" t="n">
        <v>46311.4</v>
      </c>
      <c r="I7" s="5" t="n">
        <f aca="false">H7/(G7+0.5)</f>
        <v>5448.4</v>
      </c>
      <c r="J7" s="4" t="s">
        <v>21</v>
      </c>
      <c r="K7" s="4" t="s">
        <v>27</v>
      </c>
      <c r="L7" s="4" t="n">
        <v>75000</v>
      </c>
      <c r="M7" s="4" t="str">
        <f aca="false">IF(L7&gt;H7,"YES","NO")</f>
        <v>YES</v>
      </c>
      <c r="N7" s="4" t="str">
        <f aca="false">_xlfn.CONCAT(B7,F7,D7,UPPER(LEFT(J7,3)),RIGHT(A7,3))</f>
        <v>FD06FCSGRE006</v>
      </c>
    </row>
    <row r="8" customFormat="false" ht="12.8" hidden="false" customHeight="false" outlineLevel="0" collapsed="false">
      <c r="A8" s="4" t="s">
        <v>28</v>
      </c>
      <c r="B8" s="4" t="str">
        <f aca="false">LEFT(A8,2)</f>
        <v>FD</v>
      </c>
      <c r="C8" s="4" t="str">
        <f aca="false">VLOOKUP(B8,Sheet2!D$1:E$6,2)</f>
        <v>Ford</v>
      </c>
      <c r="D8" s="4" t="str">
        <f aca="false">MID(A8,5,3)</f>
        <v>FCS</v>
      </c>
      <c r="E8" s="4" t="str">
        <f aca="false">VLOOKUP(D8,Sheet2!B$1:C$11,2)</f>
        <v>Focus</v>
      </c>
      <c r="F8" s="4" t="str">
        <f aca="false">MID(A8,3,2)</f>
        <v>06</v>
      </c>
      <c r="G8" s="4" t="n">
        <f aca="false">IF(14-F8&lt;0,100-F8+14,14-F8)</f>
        <v>8</v>
      </c>
      <c r="H8" s="5" t="n">
        <v>52229.5</v>
      </c>
      <c r="I8" s="5" t="n">
        <f aca="false">H8/(G8+0.5)</f>
        <v>6144.64705882353</v>
      </c>
      <c r="J8" s="4" t="s">
        <v>21</v>
      </c>
      <c r="K8" s="4" t="s">
        <v>22</v>
      </c>
      <c r="L8" s="4" t="n">
        <v>75000</v>
      </c>
      <c r="M8" s="4" t="str">
        <f aca="false">IF(L8&gt;H8,"YES","NO")</f>
        <v>YES</v>
      </c>
      <c r="N8" s="4" t="str">
        <f aca="false">_xlfn.CONCAT(B8,F8,D8,UPPER(LEFT(J8,3)),RIGHT(A8,3))</f>
        <v>FD06FCSGRE007</v>
      </c>
    </row>
    <row r="9" customFormat="false" ht="12.8" hidden="false" customHeight="false" outlineLevel="0" collapsed="false">
      <c r="A9" s="4" t="s">
        <v>29</v>
      </c>
      <c r="B9" s="4" t="str">
        <f aca="false">LEFT(A9,2)</f>
        <v>FD</v>
      </c>
      <c r="C9" s="4" t="str">
        <f aca="false">VLOOKUP(B9,Sheet2!D$1:E$6,2)</f>
        <v>Ford</v>
      </c>
      <c r="D9" s="4" t="str">
        <f aca="false">MID(A9,5,3)</f>
        <v>FCS</v>
      </c>
      <c r="E9" s="4" t="str">
        <f aca="false">VLOOKUP(D9,Sheet2!B$1:C$11,2)</f>
        <v>Focus</v>
      </c>
      <c r="F9" s="4" t="str">
        <f aca="false">MID(A9,3,2)</f>
        <v>09</v>
      </c>
      <c r="G9" s="4" t="n">
        <f aca="false">IF(14-F9&lt;0,100-F9+14,14-F9)</f>
        <v>5</v>
      </c>
      <c r="H9" s="5" t="n">
        <v>35137</v>
      </c>
      <c r="I9" s="5" t="n">
        <f aca="false">H9/(G9+0.5)</f>
        <v>6388.54545454546</v>
      </c>
      <c r="J9" s="4" t="s">
        <v>15</v>
      </c>
      <c r="K9" s="4" t="s">
        <v>30</v>
      </c>
      <c r="L9" s="4" t="n">
        <v>75000</v>
      </c>
      <c r="M9" s="4" t="str">
        <f aca="false">IF(L9&gt;H9,"YES","NO")</f>
        <v>YES</v>
      </c>
      <c r="N9" s="4" t="str">
        <f aca="false">_xlfn.CONCAT(B9,F9,D9,UPPER(LEFT(J9,3)),RIGHT(A9,3))</f>
        <v>FD09FCSBLA008</v>
      </c>
    </row>
    <row r="10" customFormat="false" ht="12.8" hidden="false" customHeight="false" outlineLevel="0" collapsed="false">
      <c r="A10" s="4" t="s">
        <v>31</v>
      </c>
      <c r="B10" s="4" t="str">
        <f aca="false">LEFT(A10,2)</f>
        <v>FD</v>
      </c>
      <c r="C10" s="4" t="str">
        <f aca="false">VLOOKUP(B10,Sheet2!D$1:E$6,2)</f>
        <v>Ford</v>
      </c>
      <c r="D10" s="4" t="str">
        <f aca="false">MID(A10,5,3)</f>
        <v>FCS</v>
      </c>
      <c r="E10" s="4" t="str">
        <f aca="false">VLOOKUP(D10,Sheet2!B$1:C$11,2)</f>
        <v>Focus</v>
      </c>
      <c r="F10" s="4" t="str">
        <f aca="false">MID(A10,3,2)</f>
        <v>13</v>
      </c>
      <c r="G10" s="4" t="n">
        <f aca="false">IF(14-F10&lt;0,100-F10+14,14-F10)</f>
        <v>1</v>
      </c>
      <c r="H10" s="5" t="n">
        <v>27637.1</v>
      </c>
      <c r="I10" s="5" t="n">
        <f aca="false">H10/(G10+0.5)</f>
        <v>18424.7333333333</v>
      </c>
      <c r="J10" s="4" t="s">
        <v>15</v>
      </c>
      <c r="K10" s="4" t="s">
        <v>16</v>
      </c>
      <c r="L10" s="4" t="n">
        <v>75000</v>
      </c>
      <c r="M10" s="4" t="str">
        <f aca="false">IF(L10&gt;H10,"YES","NO")</f>
        <v>YES</v>
      </c>
      <c r="N10" s="4" t="str">
        <f aca="false">_xlfn.CONCAT(B10,F10,D10,UPPER(LEFT(J10,3)),RIGHT(A10,3))</f>
        <v>FD13FCSBLA009</v>
      </c>
    </row>
    <row r="11" customFormat="false" ht="12.8" hidden="false" customHeight="false" outlineLevel="0" collapsed="false">
      <c r="A11" s="4" t="s">
        <v>32</v>
      </c>
      <c r="B11" s="4" t="str">
        <f aca="false">LEFT(A11,2)</f>
        <v>FD</v>
      </c>
      <c r="C11" s="4" t="str">
        <f aca="false">VLOOKUP(B11,Sheet2!D$1:E$6,2)</f>
        <v>Ford</v>
      </c>
      <c r="D11" s="4" t="str">
        <f aca="false">MID(A11,5,3)</f>
        <v>FCS</v>
      </c>
      <c r="E11" s="4" t="str">
        <f aca="false">VLOOKUP(D11,Sheet2!B$1:C$11,2)</f>
        <v>Focus</v>
      </c>
      <c r="F11" s="4" t="str">
        <f aca="false">MID(A11,3,2)</f>
        <v>13</v>
      </c>
      <c r="G11" s="4" t="n">
        <f aca="false">IF(14-F11&lt;0,100-F11+14,14-F11)</f>
        <v>1</v>
      </c>
      <c r="H11" s="5" t="n">
        <v>27534.8</v>
      </c>
      <c r="I11" s="5" t="n">
        <f aca="false">H11/(G11+0.5)</f>
        <v>18356.5333333333</v>
      </c>
      <c r="J11" s="4" t="s">
        <v>18</v>
      </c>
      <c r="K11" s="4" t="s">
        <v>33</v>
      </c>
      <c r="L11" s="4" t="n">
        <v>75000</v>
      </c>
      <c r="M11" s="4" t="str">
        <f aca="false">IF(L11&gt;H11,"YES","NO")</f>
        <v>YES</v>
      </c>
      <c r="N11" s="4" t="str">
        <f aca="false">_xlfn.CONCAT(B11,F11,D11,UPPER(LEFT(J11,3)),RIGHT(A11,3))</f>
        <v>FD13FCSWHI010</v>
      </c>
    </row>
    <row r="12" customFormat="false" ht="12.8" hidden="false" customHeight="false" outlineLevel="0" collapsed="false">
      <c r="A12" s="4" t="s">
        <v>34</v>
      </c>
      <c r="B12" s="4" t="str">
        <f aca="false">LEFT(A12,2)</f>
        <v>FD</v>
      </c>
      <c r="C12" s="4" t="str">
        <f aca="false">VLOOKUP(B12,Sheet2!D$1:E$6,2)</f>
        <v>Ford</v>
      </c>
      <c r="D12" s="4" t="str">
        <f aca="false">MID(A12,5,3)</f>
        <v>FCS</v>
      </c>
      <c r="E12" s="4" t="str">
        <f aca="false">VLOOKUP(D12,Sheet2!B$1:C$11,2)</f>
        <v>Focus</v>
      </c>
      <c r="F12" s="4" t="str">
        <f aca="false">MID(A12,3,2)</f>
        <v>12</v>
      </c>
      <c r="G12" s="4" t="n">
        <f aca="false">IF(14-F12&lt;0,100-F12+14,14-F12)</f>
        <v>2</v>
      </c>
      <c r="H12" s="5" t="n">
        <v>19341.7</v>
      </c>
      <c r="I12" s="5" t="n">
        <f aca="false">H12/(G12+0.5)</f>
        <v>7736.68</v>
      </c>
      <c r="J12" s="4" t="s">
        <v>18</v>
      </c>
      <c r="K12" s="4" t="s">
        <v>35</v>
      </c>
      <c r="L12" s="4" t="n">
        <v>75000</v>
      </c>
      <c r="M12" s="4" t="str">
        <f aca="false">IF(L12&gt;H12,"YES","NO")</f>
        <v>YES</v>
      </c>
      <c r="N12" s="4" t="str">
        <f aca="false">_xlfn.CONCAT(B12,F12,D12,UPPER(LEFT(J12,3)),RIGHT(A12,3))</f>
        <v>FD12FCSWHI011</v>
      </c>
    </row>
    <row r="13" customFormat="false" ht="12.8" hidden="false" customHeight="false" outlineLevel="0" collapsed="false">
      <c r="A13" s="4" t="s">
        <v>36</v>
      </c>
      <c r="B13" s="4" t="str">
        <f aca="false">LEFT(A13,2)</f>
        <v>FD</v>
      </c>
      <c r="C13" s="4" t="str">
        <f aca="false">VLOOKUP(B13,Sheet2!D$1:E$6,2)</f>
        <v>Ford</v>
      </c>
      <c r="D13" s="4" t="str">
        <f aca="false">MID(A13,5,3)</f>
        <v>FCS</v>
      </c>
      <c r="E13" s="4" t="str">
        <f aca="false">VLOOKUP(D13,Sheet2!B$1:C$11,2)</f>
        <v>Focus</v>
      </c>
      <c r="F13" s="4" t="str">
        <f aca="false">MID(A13,3,2)</f>
        <v>13</v>
      </c>
      <c r="G13" s="4" t="n">
        <f aca="false">IF(14-F13&lt;0,100-F13+14,14-F13)</f>
        <v>1</v>
      </c>
      <c r="H13" s="5" t="n">
        <v>22521.6</v>
      </c>
      <c r="I13" s="5" t="n">
        <f aca="false">H13/(G13+0.5)</f>
        <v>15014.4</v>
      </c>
      <c r="J13" s="4" t="s">
        <v>15</v>
      </c>
      <c r="K13" s="4" t="s">
        <v>37</v>
      </c>
      <c r="L13" s="4" t="n">
        <v>75000</v>
      </c>
      <c r="M13" s="4" t="str">
        <f aca="false">IF(L13&gt;H13,"YES","NO")</f>
        <v>YES</v>
      </c>
      <c r="N13" s="4" t="str">
        <f aca="false">_xlfn.CONCAT(B13,F13,D13,UPPER(LEFT(J13,3)),RIGHT(A13,3))</f>
        <v>FD13FCSBLA012</v>
      </c>
    </row>
    <row r="14" customFormat="false" ht="12.8" hidden="false" customHeight="false" outlineLevel="0" collapsed="false">
      <c r="A14" s="4" t="s">
        <v>38</v>
      </c>
      <c r="B14" s="4" t="str">
        <f aca="false">LEFT(A14,2)</f>
        <v>FD</v>
      </c>
      <c r="C14" s="4" t="str">
        <f aca="false">VLOOKUP(B14,Sheet2!D$1:E$6,2)</f>
        <v>Ford</v>
      </c>
      <c r="D14" s="4" t="str">
        <f aca="false">MID(A14,5,3)</f>
        <v>FCS</v>
      </c>
      <c r="E14" s="4" t="str">
        <f aca="false">VLOOKUP(D14,Sheet2!B$1:C$11,2)</f>
        <v>Focus</v>
      </c>
      <c r="F14" s="4" t="str">
        <f aca="false">MID(A14,3,2)</f>
        <v>13</v>
      </c>
      <c r="G14" s="4" t="n">
        <f aca="false">IF(14-F14&lt;0,100-F14+14,14-F14)</f>
        <v>1</v>
      </c>
      <c r="H14" s="5" t="n">
        <v>13682.9</v>
      </c>
      <c r="I14" s="5" t="n">
        <f aca="false">H14/(G14+0.5)</f>
        <v>9121.93333333333</v>
      </c>
      <c r="J14" s="4" t="s">
        <v>15</v>
      </c>
      <c r="K14" s="4" t="s">
        <v>39</v>
      </c>
      <c r="L14" s="4" t="n">
        <v>75000</v>
      </c>
      <c r="M14" s="4" t="str">
        <f aca="false">IF(L14&gt;H14,"YES","NO")</f>
        <v>YES</v>
      </c>
      <c r="N14" s="4" t="str">
        <f aca="false">_xlfn.CONCAT(B14,F14,D14,UPPER(LEFT(J14,3)),RIGHT(A14,3))</f>
        <v>FD13FCSBLA013</v>
      </c>
    </row>
    <row r="15" customFormat="false" ht="12.8" hidden="false" customHeight="false" outlineLevel="0" collapsed="false">
      <c r="A15" s="4" t="s">
        <v>40</v>
      </c>
      <c r="B15" s="4" t="str">
        <f aca="false">LEFT(A15,2)</f>
        <v>GM</v>
      </c>
      <c r="C15" s="4" t="str">
        <f aca="false">VLOOKUP(B15,Sheet2!D$1:E$6,2)</f>
        <v>General Motors</v>
      </c>
      <c r="D15" s="4" t="str">
        <f aca="false">MID(A15,5,3)</f>
        <v>CMR</v>
      </c>
      <c r="E15" s="4" t="str">
        <f aca="false">VLOOKUP(D15,Sheet2!B$1:C$11,2)</f>
        <v>Camero</v>
      </c>
      <c r="F15" s="4" t="str">
        <f aca="false">MID(A15,3,2)</f>
        <v>09</v>
      </c>
      <c r="G15" s="4" t="n">
        <f aca="false">IF(14-F15&lt;0,100-F15+14,14-F15)</f>
        <v>5</v>
      </c>
      <c r="H15" s="5" t="n">
        <v>28464.8</v>
      </c>
      <c r="I15" s="5" t="n">
        <f aca="false">H15/(G15+0.5)</f>
        <v>5175.41818181818</v>
      </c>
      <c r="J15" s="4" t="s">
        <v>18</v>
      </c>
      <c r="K15" s="4" t="s">
        <v>41</v>
      </c>
      <c r="L15" s="4" t="n">
        <v>100000</v>
      </c>
      <c r="M15" s="4" t="str">
        <f aca="false">IF(L15&gt;H15,"YES","NO")</f>
        <v>YES</v>
      </c>
      <c r="N15" s="4" t="str">
        <f aca="false">_xlfn.CONCAT(B15,F15,D15,UPPER(LEFT(J15,3)),RIGHT(A15,3))</f>
        <v>GM09CMRWHI014</v>
      </c>
    </row>
    <row r="16" customFormat="false" ht="12.8" hidden="false" customHeight="false" outlineLevel="0" collapsed="false">
      <c r="A16" s="4" t="s">
        <v>42</v>
      </c>
      <c r="B16" s="4" t="str">
        <f aca="false">LEFT(A16,2)</f>
        <v>GM</v>
      </c>
      <c r="C16" s="4" t="str">
        <f aca="false">VLOOKUP(B16,Sheet2!D$1:E$6,2)</f>
        <v>General Motors</v>
      </c>
      <c r="D16" s="4" t="str">
        <f aca="false">MID(A16,5,3)</f>
        <v>CMR</v>
      </c>
      <c r="E16" s="4" t="str">
        <f aca="false">VLOOKUP(D16,Sheet2!B$1:C$11,2)</f>
        <v>Camero</v>
      </c>
      <c r="F16" s="4" t="str">
        <f aca="false">MID(A16,3,2)</f>
        <v>12</v>
      </c>
      <c r="G16" s="4" t="n">
        <f aca="false">IF(14-F16&lt;0,100-F16+14,14-F16)</f>
        <v>2</v>
      </c>
      <c r="H16" s="5" t="n">
        <v>19421.1</v>
      </c>
      <c r="I16" s="5" t="n">
        <f aca="false">H16/(G16+0.5)</f>
        <v>7768.44</v>
      </c>
      <c r="J16" s="4" t="s">
        <v>15</v>
      </c>
      <c r="K16" s="4" t="s">
        <v>43</v>
      </c>
      <c r="L16" s="4" t="n">
        <v>100000</v>
      </c>
      <c r="M16" s="4" t="str">
        <f aca="false">IF(L16&gt;H16,"YES","NO")</f>
        <v>YES</v>
      </c>
      <c r="N16" s="4" t="str">
        <f aca="false">_xlfn.CONCAT(B16,F16,D16,UPPER(LEFT(J16,3)),RIGHT(A16,3))</f>
        <v>GM12CMRBLA015</v>
      </c>
    </row>
    <row r="17" customFormat="false" ht="12.8" hidden="false" customHeight="false" outlineLevel="0" collapsed="false">
      <c r="A17" s="4" t="s">
        <v>44</v>
      </c>
      <c r="B17" s="4" t="str">
        <f aca="false">LEFT(A17,2)</f>
        <v>GM</v>
      </c>
      <c r="C17" s="4" t="str">
        <f aca="false">VLOOKUP(B17,Sheet2!D$1:E$6,2)</f>
        <v>General Motors</v>
      </c>
      <c r="D17" s="4" t="str">
        <f aca="false">MID(A17,5,3)</f>
        <v>CMR</v>
      </c>
      <c r="E17" s="4" t="str">
        <f aca="false">VLOOKUP(D17,Sheet2!B$1:C$11,2)</f>
        <v>Camero</v>
      </c>
      <c r="F17" s="4" t="str">
        <f aca="false">MID(A17,3,2)</f>
        <v>14</v>
      </c>
      <c r="G17" s="4" t="n">
        <f aca="false">IF(14-F17&lt;0,100-F17+14,14-F17)</f>
        <v>0</v>
      </c>
      <c r="H17" s="5" t="n">
        <v>14289.6</v>
      </c>
      <c r="I17" s="5" t="n">
        <f aca="false">H17/(G17+0.5)</f>
        <v>28579.2</v>
      </c>
      <c r="J17" s="4" t="s">
        <v>18</v>
      </c>
      <c r="K17" s="4" t="s">
        <v>45</v>
      </c>
      <c r="L17" s="4" t="n">
        <v>100000</v>
      </c>
      <c r="M17" s="4" t="str">
        <f aca="false">IF(L17&gt;H17,"YES","NO")</f>
        <v>YES</v>
      </c>
      <c r="N17" s="4" t="str">
        <f aca="false">_xlfn.CONCAT(B17,F17,D17,UPPER(LEFT(J17,3)),RIGHT(A17,3))</f>
        <v>GM14CMRWHI016</v>
      </c>
    </row>
    <row r="18" customFormat="false" ht="12.8" hidden="false" customHeight="false" outlineLevel="0" collapsed="false">
      <c r="A18" s="4" t="s">
        <v>46</v>
      </c>
      <c r="B18" s="4" t="str">
        <f aca="false">LEFT(A18,2)</f>
        <v>GM</v>
      </c>
      <c r="C18" s="4" t="str">
        <f aca="false">VLOOKUP(B18,Sheet2!D$1:E$6,2)</f>
        <v>General Motors</v>
      </c>
      <c r="D18" s="4" t="str">
        <f aca="false">MID(A18,5,3)</f>
        <v>SLV</v>
      </c>
      <c r="E18" s="4" t="str">
        <f aca="false">VLOOKUP(D18,Sheet2!B$1:C$11,2)</f>
        <v>Silverado</v>
      </c>
      <c r="F18" s="4" t="str">
        <f aca="false">MID(A18,3,2)</f>
        <v>10</v>
      </c>
      <c r="G18" s="4" t="n">
        <f aca="false">IF(14-F18&lt;0,100-F18+14,14-F18)</f>
        <v>4</v>
      </c>
      <c r="H18" s="5" t="n">
        <v>31144.4</v>
      </c>
      <c r="I18" s="5" t="n">
        <f aca="false">H18/(G18+0.5)</f>
        <v>6920.97777777778</v>
      </c>
      <c r="J18" s="4" t="s">
        <v>15</v>
      </c>
      <c r="K18" s="4" t="s">
        <v>47</v>
      </c>
      <c r="L18" s="4" t="n">
        <v>100000</v>
      </c>
      <c r="M18" s="4" t="str">
        <f aca="false">IF(L18&gt;H18,"YES","NO")</f>
        <v>YES</v>
      </c>
      <c r="N18" s="4" t="str">
        <f aca="false">_xlfn.CONCAT(B18,F18,D18,UPPER(LEFT(J18,3)),RIGHT(A18,3))</f>
        <v>GM10SLVBLA017</v>
      </c>
    </row>
    <row r="19" customFormat="false" ht="12.8" hidden="false" customHeight="false" outlineLevel="0" collapsed="false">
      <c r="A19" s="4" t="s">
        <v>48</v>
      </c>
      <c r="B19" s="4" t="str">
        <f aca="false">LEFT(A19,2)</f>
        <v>GM</v>
      </c>
      <c r="C19" s="4" t="str">
        <f aca="false">VLOOKUP(B19,Sheet2!D$1:E$6,2)</f>
        <v>General Motors</v>
      </c>
      <c r="D19" s="4" t="str">
        <f aca="false">MID(A19,5,3)</f>
        <v>SLV</v>
      </c>
      <c r="E19" s="4" t="str">
        <f aca="false">VLOOKUP(D19,Sheet2!B$1:C$11,2)</f>
        <v>Silverado</v>
      </c>
      <c r="F19" s="4" t="str">
        <f aca="false">MID(A19,3,2)</f>
        <v>98</v>
      </c>
      <c r="G19" s="4" t="n">
        <f aca="false">IF(14-F19&lt;0,100-F19+14,14-F19)</f>
        <v>16</v>
      </c>
      <c r="H19" s="5" t="n">
        <v>83162.7</v>
      </c>
      <c r="I19" s="5" t="n">
        <f aca="false">H19/(G19+0.5)</f>
        <v>5040.16363636364</v>
      </c>
      <c r="J19" s="4" t="s">
        <v>15</v>
      </c>
      <c r="K19" s="4" t="s">
        <v>41</v>
      </c>
      <c r="L19" s="4" t="n">
        <v>100000</v>
      </c>
      <c r="M19" s="4" t="str">
        <f aca="false">IF(L19&gt;H19,"YES","NO")</f>
        <v>YES</v>
      </c>
      <c r="N19" s="4" t="str">
        <f aca="false">_xlfn.CONCAT(B19,F19,D19,UPPER(LEFT(J19,3)),RIGHT(A19,3))</f>
        <v>GM98SLVBLA018</v>
      </c>
    </row>
    <row r="20" customFormat="false" ht="12.8" hidden="false" customHeight="false" outlineLevel="0" collapsed="false">
      <c r="A20" s="4" t="s">
        <v>49</v>
      </c>
      <c r="B20" s="4" t="str">
        <f aca="false">LEFT(A20,2)</f>
        <v>GM</v>
      </c>
      <c r="C20" s="4" t="str">
        <f aca="false">VLOOKUP(B20,Sheet2!D$1:E$6,2)</f>
        <v>General Motors</v>
      </c>
      <c r="D20" s="4" t="str">
        <f aca="false">MID(A20,5,3)</f>
        <v>SLV</v>
      </c>
      <c r="E20" s="4" t="str">
        <f aca="false">VLOOKUP(D20,Sheet2!B$1:C$11,2)</f>
        <v>Silverado</v>
      </c>
      <c r="F20" s="4" t="str">
        <f aca="false">MID(A20,3,2)</f>
        <v>00</v>
      </c>
      <c r="G20" s="4" t="n">
        <f aca="false">IF(14-F20&lt;0,100-F20+14,14-F20)</f>
        <v>14</v>
      </c>
      <c r="H20" s="5" t="n">
        <v>80685.8</v>
      </c>
      <c r="I20" s="5" t="n">
        <f aca="false">H20/(G20+0.5)</f>
        <v>5564.53793103448</v>
      </c>
      <c r="J20" s="4" t="s">
        <v>50</v>
      </c>
      <c r="K20" s="4" t="s">
        <v>37</v>
      </c>
      <c r="L20" s="4" t="n">
        <v>100000</v>
      </c>
      <c r="M20" s="4" t="str">
        <f aca="false">IF(L20&gt;H20,"YES","NO")</f>
        <v>YES</v>
      </c>
      <c r="N20" s="4" t="str">
        <f aca="false">_xlfn.CONCAT(B20,F20,D20,UPPER(LEFT(J20,3)),RIGHT(A20,3))</f>
        <v>GM00SLVBLU019</v>
      </c>
    </row>
    <row r="21" customFormat="false" ht="12.8" hidden="false" customHeight="false" outlineLevel="0" collapsed="false">
      <c r="A21" s="4" t="s">
        <v>51</v>
      </c>
      <c r="B21" s="4" t="str">
        <f aca="false">LEFT(A21,2)</f>
        <v>TY</v>
      </c>
      <c r="C21" s="4" t="str">
        <f aca="false">VLOOKUP(B21,Sheet2!D$1:E$6,2)</f>
        <v>Toyota</v>
      </c>
      <c r="D21" s="4" t="str">
        <f aca="false">MID(A21,5,3)</f>
        <v>CAM</v>
      </c>
      <c r="E21" s="4" t="str">
        <f aca="false">VLOOKUP(D21,Sheet2!B$1:C$11,2)</f>
        <v>Camrey</v>
      </c>
      <c r="F21" s="4" t="str">
        <f aca="false">MID(A21,3,2)</f>
        <v>96</v>
      </c>
      <c r="G21" s="4" t="n">
        <f aca="false">IF(14-F21&lt;0,100-F21+14,14-F21)</f>
        <v>18</v>
      </c>
      <c r="H21" s="5" t="n">
        <v>114660.6</v>
      </c>
      <c r="I21" s="5" t="n">
        <f aca="false">H21/(G21+0.5)</f>
        <v>6197.87027027027</v>
      </c>
      <c r="J21" s="4" t="s">
        <v>21</v>
      </c>
      <c r="K21" s="4" t="s">
        <v>52</v>
      </c>
      <c r="L21" s="4" t="n">
        <v>100000</v>
      </c>
      <c r="M21" s="4" t="str">
        <f aca="false">IF(L21&gt;H21,"YES","NO")</f>
        <v>NO</v>
      </c>
      <c r="N21" s="4" t="str">
        <f aca="false">_xlfn.CONCAT(B21,F21,D21,UPPER(LEFT(J21,3)),RIGHT(A21,3))</f>
        <v>TY96CAMGRE020</v>
      </c>
    </row>
    <row r="22" customFormat="false" ht="12.8" hidden="false" customHeight="false" outlineLevel="0" collapsed="false">
      <c r="A22" s="4" t="s">
        <v>53</v>
      </c>
      <c r="B22" s="4" t="str">
        <f aca="false">LEFT(A22,2)</f>
        <v>TY</v>
      </c>
      <c r="C22" s="4" t="str">
        <f aca="false">VLOOKUP(B22,Sheet2!D$1:E$6,2)</f>
        <v>Toyota</v>
      </c>
      <c r="D22" s="4" t="str">
        <f aca="false">MID(A22,5,3)</f>
        <v>CAM</v>
      </c>
      <c r="E22" s="4" t="str">
        <f aca="false">VLOOKUP(D22,Sheet2!B$1:C$11,2)</f>
        <v>Camrey</v>
      </c>
      <c r="F22" s="4" t="str">
        <f aca="false">MID(A22,3,2)</f>
        <v>98</v>
      </c>
      <c r="G22" s="4" t="n">
        <f aca="false">IF(14-F22&lt;0,100-F22+14,14-F22)</f>
        <v>16</v>
      </c>
      <c r="H22" s="5" t="n">
        <v>93382.6</v>
      </c>
      <c r="I22" s="5" t="n">
        <f aca="false">H22/(G22+0.5)</f>
        <v>5659.55151515152</v>
      </c>
      <c r="J22" s="4" t="s">
        <v>15</v>
      </c>
      <c r="K22" s="4" t="s">
        <v>54</v>
      </c>
      <c r="L22" s="4" t="n">
        <v>100000</v>
      </c>
      <c r="M22" s="4" t="str">
        <f aca="false">IF(L22&gt;H22,"YES","NO")</f>
        <v>YES</v>
      </c>
      <c r="N22" s="4" t="str">
        <f aca="false">_xlfn.CONCAT(B22,F22,D22,UPPER(LEFT(J22,3)),RIGHT(A22,3))</f>
        <v>TY98CAMBLA021</v>
      </c>
    </row>
    <row r="23" customFormat="false" ht="12.8" hidden="false" customHeight="false" outlineLevel="0" collapsed="false">
      <c r="A23" s="4" t="s">
        <v>55</v>
      </c>
      <c r="B23" s="4" t="str">
        <f aca="false">LEFT(A23,2)</f>
        <v>TY</v>
      </c>
      <c r="C23" s="4" t="str">
        <f aca="false">VLOOKUP(B23,Sheet2!D$1:E$6,2)</f>
        <v>Toyota</v>
      </c>
      <c r="D23" s="4" t="str">
        <f aca="false">MID(A23,5,3)</f>
        <v>CAM</v>
      </c>
      <c r="E23" s="4" t="str">
        <f aca="false">VLOOKUP(D23,Sheet2!B$1:C$11,2)</f>
        <v>Camrey</v>
      </c>
      <c r="F23" s="4" t="str">
        <f aca="false">MID(A23,3,2)</f>
        <v>00</v>
      </c>
      <c r="G23" s="4" t="n">
        <f aca="false">IF(14-F23&lt;0,100-F23+14,14-F23)</f>
        <v>14</v>
      </c>
      <c r="H23" s="5" t="n">
        <v>85928</v>
      </c>
      <c r="I23" s="5" t="n">
        <f aca="false">H23/(G23+0.5)</f>
        <v>5926.06896551724</v>
      </c>
      <c r="J23" s="4" t="s">
        <v>21</v>
      </c>
      <c r="K23" s="4" t="s">
        <v>27</v>
      </c>
      <c r="L23" s="4" t="n">
        <v>100000</v>
      </c>
      <c r="M23" s="4" t="str">
        <f aca="false">IF(L23&gt;H23,"YES","NO")</f>
        <v>YES</v>
      </c>
      <c r="N23" s="4" t="str">
        <f aca="false">_xlfn.CONCAT(B23,F23,D23,UPPER(LEFT(J23,3)),RIGHT(A23,3))</f>
        <v>TY00CAMGRE022</v>
      </c>
    </row>
    <row r="24" customFormat="false" ht="12.8" hidden="false" customHeight="false" outlineLevel="0" collapsed="false">
      <c r="A24" s="4" t="s">
        <v>56</v>
      </c>
      <c r="B24" s="4" t="str">
        <f aca="false">LEFT(A24,2)</f>
        <v>TY</v>
      </c>
      <c r="C24" s="4" t="str">
        <f aca="false">VLOOKUP(B24,Sheet2!D$1:E$6,2)</f>
        <v>Toyota</v>
      </c>
      <c r="D24" s="4" t="str">
        <f aca="false">MID(A24,5,3)</f>
        <v>CAM</v>
      </c>
      <c r="E24" s="4" t="str">
        <f aca="false">VLOOKUP(D24,Sheet2!B$1:C$11,2)</f>
        <v>Camrey</v>
      </c>
      <c r="F24" s="4" t="str">
        <f aca="false">MID(A24,3,2)</f>
        <v>02</v>
      </c>
      <c r="G24" s="4" t="n">
        <f aca="false">IF(14-F24&lt;0,100-F24+14,14-F24)</f>
        <v>12</v>
      </c>
      <c r="H24" s="5" t="n">
        <v>67829.1</v>
      </c>
      <c r="I24" s="5" t="n">
        <f aca="false">H24/(G24+0.5)</f>
        <v>5426.328</v>
      </c>
      <c r="J24" s="4" t="s">
        <v>15</v>
      </c>
      <c r="K24" s="4" t="s">
        <v>16</v>
      </c>
      <c r="L24" s="4" t="n">
        <v>100000</v>
      </c>
      <c r="M24" s="4" t="str">
        <f aca="false">IF(L24&gt;H24,"YES","NO")</f>
        <v>YES</v>
      </c>
      <c r="N24" s="4" t="str">
        <f aca="false">_xlfn.CONCAT(B24,F24,D24,UPPER(LEFT(J24,3)),RIGHT(A24,3))</f>
        <v>TY02CAMBLA023</v>
      </c>
    </row>
    <row r="25" customFormat="false" ht="12.8" hidden="false" customHeight="false" outlineLevel="0" collapsed="false">
      <c r="A25" s="4" t="s">
        <v>57</v>
      </c>
      <c r="B25" s="4" t="str">
        <f aca="false">LEFT(A25,2)</f>
        <v>TY</v>
      </c>
      <c r="C25" s="4" t="str">
        <f aca="false">VLOOKUP(B25,Sheet2!D$1:E$6,2)</f>
        <v>Toyota</v>
      </c>
      <c r="D25" s="4" t="str">
        <f aca="false">MID(A25,5,3)</f>
        <v>CAM</v>
      </c>
      <c r="E25" s="4" t="str">
        <f aca="false">VLOOKUP(D25,Sheet2!B$1:C$11,2)</f>
        <v>Camrey</v>
      </c>
      <c r="F25" s="4" t="str">
        <f aca="false">MID(A25,3,2)</f>
        <v>09</v>
      </c>
      <c r="G25" s="4" t="n">
        <f aca="false">IF(14-F25&lt;0,100-F25+14,14-F25)</f>
        <v>5</v>
      </c>
      <c r="H25" s="5" t="n">
        <v>48114.2</v>
      </c>
      <c r="I25" s="5" t="n">
        <f aca="false">H25/(G25+0.5)</f>
        <v>8748.03636363636</v>
      </c>
      <c r="J25" s="4" t="s">
        <v>18</v>
      </c>
      <c r="K25" s="4" t="s">
        <v>30</v>
      </c>
      <c r="L25" s="4" t="n">
        <v>100000</v>
      </c>
      <c r="M25" s="4" t="str">
        <f aca="false">IF(L25&gt;H25,"YES","NO")</f>
        <v>YES</v>
      </c>
      <c r="N25" s="4" t="str">
        <f aca="false">_xlfn.CONCAT(B25,F25,D25,UPPER(LEFT(J25,3)),RIGHT(A25,3))</f>
        <v>TY09CAMWHI024</v>
      </c>
    </row>
    <row r="26" customFormat="false" ht="12.8" hidden="false" customHeight="false" outlineLevel="0" collapsed="false">
      <c r="A26" s="4" t="s">
        <v>58</v>
      </c>
      <c r="B26" s="4" t="str">
        <f aca="false">LEFT(A26,2)</f>
        <v>TY</v>
      </c>
      <c r="C26" s="4" t="str">
        <f aca="false">VLOOKUP(B26,Sheet2!D$1:E$6,2)</f>
        <v>Toyota</v>
      </c>
      <c r="D26" s="4" t="str">
        <f aca="false">MID(A26,5,3)</f>
        <v>COR</v>
      </c>
      <c r="E26" s="4" t="str">
        <f aca="false">VLOOKUP(D26,Sheet2!B$1:C$11,2)</f>
        <v>Corolla</v>
      </c>
      <c r="F26" s="4" t="str">
        <f aca="false">MID(A26,3,2)</f>
        <v>02</v>
      </c>
      <c r="G26" s="4" t="n">
        <f aca="false">IF(14-F26&lt;0,100-F26+14,14-F26)</f>
        <v>12</v>
      </c>
      <c r="H26" s="5" t="n">
        <v>64467.4</v>
      </c>
      <c r="I26" s="5" t="n">
        <f aca="false">H26/(G26+0.5)</f>
        <v>5157.392</v>
      </c>
      <c r="J26" s="4" t="s">
        <v>59</v>
      </c>
      <c r="K26" s="4" t="s">
        <v>60</v>
      </c>
      <c r="L26" s="4" t="n">
        <v>100000</v>
      </c>
      <c r="M26" s="4" t="str">
        <f aca="false">IF(L26&gt;H26,"YES","NO")</f>
        <v>YES</v>
      </c>
      <c r="N26" s="4" t="str">
        <f aca="false">_xlfn.CONCAT(B26,F26,D26,UPPER(LEFT(J26,3)),RIGHT(A26,3))</f>
        <v>TY02CORRED025</v>
      </c>
    </row>
    <row r="27" customFormat="false" ht="12.8" hidden="false" customHeight="false" outlineLevel="0" collapsed="false">
      <c r="A27" s="4" t="s">
        <v>61</v>
      </c>
      <c r="B27" s="4" t="str">
        <f aca="false">LEFT(A27,2)</f>
        <v>TY</v>
      </c>
      <c r="C27" s="4" t="str">
        <f aca="false">VLOOKUP(B27,Sheet2!D$1:E$6,2)</f>
        <v>Toyota</v>
      </c>
      <c r="D27" s="4" t="str">
        <f aca="false">MID(A27,5,3)</f>
        <v>COR</v>
      </c>
      <c r="E27" s="4" t="str">
        <f aca="false">VLOOKUP(D27,Sheet2!B$1:C$11,2)</f>
        <v>Corolla</v>
      </c>
      <c r="F27" s="4" t="str">
        <f aca="false">MID(A27,3,2)</f>
        <v>03</v>
      </c>
      <c r="G27" s="4" t="n">
        <f aca="false">IF(14-F27&lt;0,100-F27+14,14-F27)</f>
        <v>11</v>
      </c>
      <c r="H27" s="5" t="n">
        <v>73444.4</v>
      </c>
      <c r="I27" s="5" t="n">
        <f aca="false">H27/(G27+0.5)</f>
        <v>6386.46956521739</v>
      </c>
      <c r="J27" s="4" t="s">
        <v>15</v>
      </c>
      <c r="K27" s="4" t="s">
        <v>60</v>
      </c>
      <c r="L27" s="4" t="n">
        <v>100000</v>
      </c>
      <c r="M27" s="4" t="str">
        <f aca="false">IF(L27&gt;H27,"YES","NO")</f>
        <v>YES</v>
      </c>
      <c r="N27" s="4" t="str">
        <f aca="false">_xlfn.CONCAT(B27,F27,D27,UPPER(LEFT(J27,3)),RIGHT(A27,3))</f>
        <v>TY03CORBLA026</v>
      </c>
    </row>
    <row r="28" customFormat="false" ht="12.8" hidden="false" customHeight="false" outlineLevel="0" collapsed="false">
      <c r="A28" s="4" t="s">
        <v>62</v>
      </c>
      <c r="B28" s="4" t="str">
        <f aca="false">LEFT(A28,2)</f>
        <v>TY</v>
      </c>
      <c r="C28" s="4" t="str">
        <f aca="false">VLOOKUP(B28,Sheet2!D$1:E$6,2)</f>
        <v>Toyota</v>
      </c>
      <c r="D28" s="4" t="str">
        <f aca="false">MID(A28,5,3)</f>
        <v>COR</v>
      </c>
      <c r="E28" s="4" t="str">
        <f aca="false">VLOOKUP(D28,Sheet2!B$1:C$11,2)</f>
        <v>Corolla</v>
      </c>
      <c r="F28" s="4" t="str">
        <f aca="false">MID(A28,3,2)</f>
        <v>14</v>
      </c>
      <c r="G28" s="4" t="n">
        <f aca="false">IF(14-F28&lt;0,100-F28+14,14-F28)</f>
        <v>0</v>
      </c>
      <c r="H28" s="5" t="n">
        <v>17556.3</v>
      </c>
      <c r="I28" s="5" t="n">
        <f aca="false">H28/(G28+0.5)</f>
        <v>35112.6</v>
      </c>
      <c r="J28" s="4" t="s">
        <v>50</v>
      </c>
      <c r="K28" s="4" t="s">
        <v>33</v>
      </c>
      <c r="L28" s="4" t="n">
        <v>100000</v>
      </c>
      <c r="M28" s="4" t="str">
        <f aca="false">IF(L28&gt;H28,"YES","NO")</f>
        <v>YES</v>
      </c>
      <c r="N28" s="4" t="str">
        <f aca="false">_xlfn.CONCAT(B28,F28,D28,UPPER(LEFT(J28,3)),RIGHT(A28,3))</f>
        <v>TY14CORBLU027</v>
      </c>
    </row>
    <row r="29" customFormat="false" ht="12.8" hidden="false" customHeight="false" outlineLevel="0" collapsed="false">
      <c r="A29" s="4" t="s">
        <v>63</v>
      </c>
      <c r="B29" s="4" t="str">
        <f aca="false">LEFT(A29,2)</f>
        <v>TY</v>
      </c>
      <c r="C29" s="4" t="str">
        <f aca="false">VLOOKUP(B29,Sheet2!D$1:E$6,2)</f>
        <v>Toyota</v>
      </c>
      <c r="D29" s="4" t="str">
        <f aca="false">MID(A29,5,3)</f>
        <v>COR</v>
      </c>
      <c r="E29" s="4" t="str">
        <f aca="false">VLOOKUP(D29,Sheet2!B$1:C$11,2)</f>
        <v>Corolla</v>
      </c>
      <c r="F29" s="4" t="str">
        <f aca="false">MID(A29,3,2)</f>
        <v>12</v>
      </c>
      <c r="G29" s="4" t="n">
        <f aca="false">IF(14-F29&lt;0,100-F29+14,14-F29)</f>
        <v>2</v>
      </c>
      <c r="H29" s="5" t="n">
        <v>29601.9</v>
      </c>
      <c r="I29" s="5" t="n">
        <f aca="false">H29/(G29+0.5)</f>
        <v>11840.76</v>
      </c>
      <c r="J29" s="4" t="s">
        <v>15</v>
      </c>
      <c r="K29" s="4" t="s">
        <v>41</v>
      </c>
      <c r="L29" s="4" t="n">
        <v>100000</v>
      </c>
      <c r="M29" s="4" t="str">
        <f aca="false">IF(L29&gt;H29,"YES","NO")</f>
        <v>YES</v>
      </c>
      <c r="N29" s="4" t="str">
        <f aca="false">_xlfn.CONCAT(B29,F29,D29,UPPER(LEFT(J29,3)),RIGHT(A29,3))</f>
        <v>TY12CORBLA028</v>
      </c>
    </row>
    <row r="30" customFormat="false" ht="12.8" hidden="false" customHeight="false" outlineLevel="0" collapsed="false">
      <c r="A30" s="4" t="s">
        <v>64</v>
      </c>
      <c r="B30" s="4" t="str">
        <f aca="false">LEFT(A30,2)</f>
        <v>TY</v>
      </c>
      <c r="C30" s="4" t="str">
        <f aca="false">VLOOKUP(B30,Sheet2!D$1:E$6,2)</f>
        <v>Toyota</v>
      </c>
      <c r="D30" s="4" t="str">
        <f aca="false">MID(A30,5,3)</f>
        <v>CAM</v>
      </c>
      <c r="E30" s="4" t="str">
        <f aca="false">VLOOKUP(D30,Sheet2!B$1:C$11,2)</f>
        <v>Camrey</v>
      </c>
      <c r="F30" s="4" t="str">
        <f aca="false">MID(A30,3,2)</f>
        <v>12</v>
      </c>
      <c r="G30" s="4" t="n">
        <f aca="false">IF(14-F30&lt;0,100-F30+14,14-F30)</f>
        <v>2</v>
      </c>
      <c r="H30" s="5" t="n">
        <v>22128.2</v>
      </c>
      <c r="I30" s="5" t="n">
        <f aca="false">H30/(G30+0.5)</f>
        <v>8851.28</v>
      </c>
      <c r="J30" s="4" t="s">
        <v>50</v>
      </c>
      <c r="K30" s="4" t="s">
        <v>52</v>
      </c>
      <c r="L30" s="4" t="n">
        <v>100000</v>
      </c>
      <c r="M30" s="4" t="str">
        <f aca="false">IF(L30&gt;H30,"YES","NO")</f>
        <v>YES</v>
      </c>
      <c r="N30" s="4" t="str">
        <f aca="false">_xlfn.CONCAT(B30,F30,D30,UPPER(LEFT(J30,3)),RIGHT(A30,3))</f>
        <v>TY12CAMBLU029</v>
      </c>
    </row>
    <row r="31" customFormat="false" ht="12.8" hidden="false" customHeight="false" outlineLevel="0" collapsed="false">
      <c r="A31" s="4" t="s">
        <v>65</v>
      </c>
      <c r="B31" s="4" t="str">
        <f aca="false">LEFT(A31,2)</f>
        <v>HO</v>
      </c>
      <c r="C31" s="4" t="str">
        <f aca="false">VLOOKUP(B31,Sheet2!D$1:E$6,2)</f>
        <v>Honda</v>
      </c>
      <c r="D31" s="4" t="str">
        <f aca="false">MID(A31,5,3)</f>
        <v>CIV</v>
      </c>
      <c r="E31" s="4" t="str">
        <f aca="false">VLOOKUP(D31,Sheet2!B$1:C$11,2)</f>
        <v>Civic</v>
      </c>
      <c r="F31" s="4" t="str">
        <f aca="false">MID(A31,3,2)</f>
        <v>99</v>
      </c>
      <c r="G31" s="4" t="n">
        <f aca="false">IF(14-F31&lt;0,100-F31+14,14-F31)</f>
        <v>15</v>
      </c>
      <c r="H31" s="5" t="n">
        <v>82374</v>
      </c>
      <c r="I31" s="5" t="n">
        <f aca="false">H31/(G31+0.5)</f>
        <v>5314.45161290323</v>
      </c>
      <c r="J31" s="4" t="s">
        <v>18</v>
      </c>
      <c r="K31" s="4" t="s">
        <v>39</v>
      </c>
      <c r="L31" s="4" t="n">
        <v>75000</v>
      </c>
      <c r="M31" s="4" t="str">
        <f aca="false">IF(L31&gt;H31,"YES","NO")</f>
        <v>NO</v>
      </c>
      <c r="N31" s="4" t="str">
        <f aca="false">_xlfn.CONCAT(B31,F31,D31,UPPER(LEFT(J31,3)),RIGHT(A31,3))</f>
        <v>HO99CIVWHI030</v>
      </c>
    </row>
    <row r="32" customFormat="false" ht="12.8" hidden="false" customHeight="false" outlineLevel="0" collapsed="false">
      <c r="A32" s="4" t="s">
        <v>66</v>
      </c>
      <c r="B32" s="4" t="str">
        <f aca="false">LEFT(A32,2)</f>
        <v>HO</v>
      </c>
      <c r="C32" s="4" t="str">
        <f aca="false">VLOOKUP(B32,Sheet2!D$1:E$6,2)</f>
        <v>Honda</v>
      </c>
      <c r="D32" s="4" t="str">
        <f aca="false">MID(A32,5,3)</f>
        <v>CIV</v>
      </c>
      <c r="E32" s="4" t="str">
        <f aca="false">VLOOKUP(D32,Sheet2!B$1:C$11,2)</f>
        <v>Civic</v>
      </c>
      <c r="F32" s="4" t="str">
        <f aca="false">MID(A32,3,2)</f>
        <v>01</v>
      </c>
      <c r="G32" s="4" t="n">
        <f aca="false">IF(14-F32&lt;0,100-F32+14,14-F32)</f>
        <v>13</v>
      </c>
      <c r="H32" s="5" t="n">
        <v>69891.9</v>
      </c>
      <c r="I32" s="5" t="n">
        <f aca="false">H32/(G32+0.5)</f>
        <v>5177.17777777778</v>
      </c>
      <c r="J32" s="4" t="s">
        <v>50</v>
      </c>
      <c r="K32" s="4" t="s">
        <v>24</v>
      </c>
      <c r="L32" s="4" t="n">
        <v>75000</v>
      </c>
      <c r="M32" s="4" t="str">
        <f aca="false">IF(L32&gt;H32,"YES","NO")</f>
        <v>YES</v>
      </c>
      <c r="N32" s="4" t="str">
        <f aca="false">_xlfn.CONCAT(B32,F32,D32,UPPER(LEFT(J32,3)),RIGHT(A32,3))</f>
        <v>HO01CIVBLU031</v>
      </c>
    </row>
    <row r="33" customFormat="false" ht="12.8" hidden="false" customHeight="false" outlineLevel="0" collapsed="false">
      <c r="A33" s="4" t="s">
        <v>67</v>
      </c>
      <c r="B33" s="4" t="str">
        <f aca="false">LEFT(A33,2)</f>
        <v>HO</v>
      </c>
      <c r="C33" s="4" t="str">
        <f aca="false">VLOOKUP(B33,Sheet2!D$1:E$6,2)</f>
        <v>Honda</v>
      </c>
      <c r="D33" s="4" t="str">
        <f aca="false">MID(A33,5,3)</f>
        <v>CIV</v>
      </c>
      <c r="E33" s="4" t="str">
        <f aca="false">VLOOKUP(D33,Sheet2!B$1:C$11,2)</f>
        <v>Civic</v>
      </c>
      <c r="F33" s="4" t="str">
        <f aca="false">MID(A33,3,2)</f>
        <v>10</v>
      </c>
      <c r="G33" s="4" t="n">
        <f aca="false">IF(14-F33&lt;0,100-F33+14,14-F33)</f>
        <v>4</v>
      </c>
      <c r="H33" s="5" t="n">
        <v>22573</v>
      </c>
      <c r="I33" s="5" t="n">
        <f aca="false">H33/(G33+0.5)</f>
        <v>5016.22222222222</v>
      </c>
      <c r="J33" s="4" t="s">
        <v>50</v>
      </c>
      <c r="K33" s="4" t="s">
        <v>45</v>
      </c>
      <c r="L33" s="4" t="n">
        <v>75000</v>
      </c>
      <c r="M33" s="4" t="str">
        <f aca="false">IF(L33&gt;H33,"YES","NO")</f>
        <v>YES</v>
      </c>
      <c r="N33" s="4" t="str">
        <f aca="false">_xlfn.CONCAT(B33,F33,D33,UPPER(LEFT(J33,3)),RIGHT(A33,3))</f>
        <v>HO10CIVBLU032</v>
      </c>
    </row>
    <row r="34" customFormat="false" ht="12.8" hidden="false" customHeight="false" outlineLevel="0" collapsed="false">
      <c r="A34" s="4" t="s">
        <v>68</v>
      </c>
      <c r="B34" s="4" t="str">
        <f aca="false">LEFT(A34,2)</f>
        <v>HO</v>
      </c>
      <c r="C34" s="4" t="str">
        <f aca="false">VLOOKUP(B34,Sheet2!D$1:E$6,2)</f>
        <v>Honda</v>
      </c>
      <c r="D34" s="4" t="str">
        <f aca="false">MID(A34,5,3)</f>
        <v>CIV</v>
      </c>
      <c r="E34" s="4" t="str">
        <f aca="false">VLOOKUP(D34,Sheet2!B$1:C$11,2)</f>
        <v>Civic</v>
      </c>
      <c r="F34" s="4" t="str">
        <f aca="false">MID(A34,3,2)</f>
        <v>10</v>
      </c>
      <c r="G34" s="4" t="n">
        <f aca="false">IF(14-F34&lt;0,100-F34+14,14-F34)</f>
        <v>4</v>
      </c>
      <c r="H34" s="5" t="n">
        <v>33477.2</v>
      </c>
      <c r="I34" s="5" t="n">
        <f aca="false">H34/(G34+0.5)</f>
        <v>7439.37777777778</v>
      </c>
      <c r="J34" s="4" t="s">
        <v>15</v>
      </c>
      <c r="K34" s="4" t="s">
        <v>54</v>
      </c>
      <c r="L34" s="4" t="n">
        <v>75000</v>
      </c>
      <c r="M34" s="4" t="str">
        <f aca="false">IF(L34&gt;H34,"YES","NO")</f>
        <v>YES</v>
      </c>
      <c r="N34" s="4" t="str">
        <f aca="false">_xlfn.CONCAT(B34,F34,D34,UPPER(LEFT(J34,3)),RIGHT(A34,3))</f>
        <v>HO10CIVBLA033</v>
      </c>
    </row>
    <row r="35" customFormat="false" ht="12.8" hidden="false" customHeight="false" outlineLevel="0" collapsed="false">
      <c r="A35" s="4" t="s">
        <v>69</v>
      </c>
      <c r="B35" s="4" t="str">
        <f aca="false">LEFT(A35,2)</f>
        <v>HO</v>
      </c>
      <c r="C35" s="4" t="str">
        <f aca="false">VLOOKUP(B35,Sheet2!D$1:E$6,2)</f>
        <v>Honda</v>
      </c>
      <c r="D35" s="4" t="str">
        <f aca="false">MID(A35,5,3)</f>
        <v>CIV</v>
      </c>
      <c r="E35" s="4" t="str">
        <f aca="false">VLOOKUP(D35,Sheet2!B$1:C$11,2)</f>
        <v>Civic</v>
      </c>
      <c r="F35" s="4" t="str">
        <f aca="false">MID(A35,3,2)</f>
        <v>11</v>
      </c>
      <c r="G35" s="4" t="n">
        <f aca="false">IF(14-F35&lt;0,100-F35+14,14-F35)</f>
        <v>3</v>
      </c>
      <c r="H35" s="5" t="n">
        <v>30555.3</v>
      </c>
      <c r="I35" s="5" t="n">
        <f aca="false">H35/(G35+0.5)</f>
        <v>8730.08571428571</v>
      </c>
      <c r="J35" s="4" t="s">
        <v>15</v>
      </c>
      <c r="K35" s="4" t="s">
        <v>22</v>
      </c>
      <c r="L35" s="4" t="n">
        <v>75000</v>
      </c>
      <c r="M35" s="4" t="str">
        <f aca="false">IF(L35&gt;H35,"YES","NO")</f>
        <v>YES</v>
      </c>
      <c r="N35" s="4" t="str">
        <f aca="false">_xlfn.CONCAT(B35,F35,D35,UPPER(LEFT(J35,3)),RIGHT(A35,3))</f>
        <v>HO11CIVBLA034</v>
      </c>
    </row>
    <row r="36" customFormat="false" ht="12.8" hidden="false" customHeight="false" outlineLevel="0" collapsed="false">
      <c r="A36" s="4" t="s">
        <v>70</v>
      </c>
      <c r="B36" s="4" t="str">
        <f aca="false">LEFT(A36,2)</f>
        <v>HO</v>
      </c>
      <c r="C36" s="4" t="str">
        <f aca="false">VLOOKUP(B36,Sheet2!D$1:E$6,2)</f>
        <v>Honda</v>
      </c>
      <c r="D36" s="4" t="str">
        <f aca="false">MID(A36,5,3)</f>
        <v>CIV</v>
      </c>
      <c r="E36" s="4" t="str">
        <f aca="false">VLOOKUP(D36,Sheet2!B$1:C$11,2)</f>
        <v>Civic</v>
      </c>
      <c r="F36" s="4" t="str">
        <f aca="false">MID(A36,3,2)</f>
        <v>12</v>
      </c>
      <c r="G36" s="4" t="n">
        <f aca="false">IF(14-F36&lt;0,100-F36+14,14-F36)</f>
        <v>2</v>
      </c>
      <c r="H36" s="5" t="n">
        <v>24513.2</v>
      </c>
      <c r="I36" s="5" t="n">
        <f aca="false">H36/(G36+0.5)</f>
        <v>9805.28</v>
      </c>
      <c r="J36" s="4" t="s">
        <v>15</v>
      </c>
      <c r="K36" s="4" t="s">
        <v>47</v>
      </c>
      <c r="L36" s="4" t="n">
        <v>75000</v>
      </c>
      <c r="M36" s="4" t="str">
        <f aca="false">IF(L36&gt;H36,"YES","NO")</f>
        <v>YES</v>
      </c>
      <c r="N36" s="4" t="str">
        <f aca="false">_xlfn.CONCAT(B36,F36,D36,UPPER(LEFT(J36,3)),RIGHT(A36,3))</f>
        <v>HO12CIVBLA035</v>
      </c>
    </row>
    <row r="37" customFormat="false" ht="12.8" hidden="false" customHeight="false" outlineLevel="0" collapsed="false">
      <c r="A37" s="4" t="s">
        <v>71</v>
      </c>
      <c r="B37" s="4" t="str">
        <f aca="false">LEFT(A37,2)</f>
        <v>HO</v>
      </c>
      <c r="C37" s="4" t="str">
        <f aca="false">VLOOKUP(B37,Sheet2!D$1:E$6,2)</f>
        <v>Honda</v>
      </c>
      <c r="D37" s="4" t="str">
        <f aca="false">MID(A37,5,3)</f>
        <v>CIV</v>
      </c>
      <c r="E37" s="4" t="str">
        <f aca="false">VLOOKUP(D37,Sheet2!B$1:C$11,2)</f>
        <v>Civic</v>
      </c>
      <c r="F37" s="4" t="str">
        <f aca="false">MID(A37,3,2)</f>
        <v>13</v>
      </c>
      <c r="G37" s="4" t="n">
        <f aca="false">IF(14-F37&lt;0,100-F37+14,14-F37)</f>
        <v>1</v>
      </c>
      <c r="H37" s="5" t="n">
        <v>13867.6</v>
      </c>
      <c r="I37" s="5" t="n">
        <f aca="false">H37/(G37+0.5)</f>
        <v>9245.06666666667</v>
      </c>
      <c r="J37" s="4" t="s">
        <v>15</v>
      </c>
      <c r="K37" s="4" t="s">
        <v>52</v>
      </c>
      <c r="L37" s="4" t="n">
        <v>75000</v>
      </c>
      <c r="M37" s="4" t="str">
        <f aca="false">IF(L37&gt;H37,"YES","NO")</f>
        <v>YES</v>
      </c>
      <c r="N37" s="4" t="str">
        <f aca="false">_xlfn.CONCAT(B37,F37,D37,UPPER(LEFT(J37,3)),RIGHT(A37,3))</f>
        <v>HO13CIVBLA036</v>
      </c>
    </row>
    <row r="38" customFormat="false" ht="12.8" hidden="false" customHeight="false" outlineLevel="0" collapsed="false">
      <c r="A38" s="4" t="s">
        <v>72</v>
      </c>
      <c r="B38" s="4" t="str">
        <f aca="false">LEFT(A38,2)</f>
        <v>HO</v>
      </c>
      <c r="C38" s="4" t="str">
        <f aca="false">VLOOKUP(B38,Sheet2!D$1:E$6,2)</f>
        <v>Honda</v>
      </c>
      <c r="D38" s="4" t="str">
        <f aca="false">MID(A38,5,3)</f>
        <v>ODY</v>
      </c>
      <c r="E38" s="4" t="str">
        <f aca="false">VLOOKUP(D38,Sheet2!B$1:C$11,2)</f>
        <v>Odyssey</v>
      </c>
      <c r="F38" s="4" t="str">
        <f aca="false">MID(A38,3,2)</f>
        <v>05</v>
      </c>
      <c r="G38" s="4" t="n">
        <f aca="false">IF(14-F38&lt;0,100-F38+14,14-F38)</f>
        <v>9</v>
      </c>
      <c r="H38" s="5" t="n">
        <v>60389.5</v>
      </c>
      <c r="I38" s="5" t="n">
        <f aca="false">H38/(G38+0.5)</f>
        <v>6356.78947368421</v>
      </c>
      <c r="J38" s="4" t="s">
        <v>18</v>
      </c>
      <c r="K38" s="4" t="s">
        <v>30</v>
      </c>
      <c r="L38" s="4" t="n">
        <v>100000</v>
      </c>
      <c r="M38" s="4" t="str">
        <f aca="false">IF(L38&gt;H38,"YES","NO")</f>
        <v>YES</v>
      </c>
      <c r="N38" s="4" t="str">
        <f aca="false">_xlfn.CONCAT(B38,F38,D38,UPPER(LEFT(J38,3)),RIGHT(A38,3))</f>
        <v>HO05ODYWHI037</v>
      </c>
    </row>
    <row r="39" customFormat="false" ht="12.8" hidden="false" customHeight="false" outlineLevel="0" collapsed="false">
      <c r="A39" s="4" t="s">
        <v>73</v>
      </c>
      <c r="B39" s="4" t="str">
        <f aca="false">LEFT(A39,2)</f>
        <v>HO</v>
      </c>
      <c r="C39" s="4" t="str">
        <f aca="false">VLOOKUP(B39,Sheet2!D$1:E$6,2)</f>
        <v>Honda</v>
      </c>
      <c r="D39" s="4" t="str">
        <f aca="false">MID(A39,5,3)</f>
        <v>ODY</v>
      </c>
      <c r="E39" s="4" t="str">
        <f aca="false">VLOOKUP(D39,Sheet2!B$1:C$11,2)</f>
        <v>Odyssey</v>
      </c>
      <c r="F39" s="4" t="str">
        <f aca="false">MID(A39,3,2)</f>
        <v>07</v>
      </c>
      <c r="G39" s="4" t="n">
        <f aca="false">IF(14-F39&lt;0,100-F39+14,14-F39)</f>
        <v>7</v>
      </c>
      <c r="H39" s="5" t="n">
        <v>50854.1</v>
      </c>
      <c r="I39" s="5" t="n">
        <f aca="false">H39/(G39+0.5)</f>
        <v>6780.54666666667</v>
      </c>
      <c r="J39" s="4" t="s">
        <v>15</v>
      </c>
      <c r="K39" s="4" t="s">
        <v>54</v>
      </c>
      <c r="L39" s="4" t="n">
        <v>100000</v>
      </c>
      <c r="M39" s="4" t="str">
        <f aca="false">IF(L39&gt;H39,"YES","NO")</f>
        <v>YES</v>
      </c>
      <c r="N39" s="4" t="str">
        <f aca="false">_xlfn.CONCAT(B39,F39,D39,UPPER(LEFT(J39,3)),RIGHT(A39,3))</f>
        <v>HO07ODYBLA038</v>
      </c>
    </row>
    <row r="40" customFormat="false" ht="12.8" hidden="false" customHeight="false" outlineLevel="0" collapsed="false">
      <c r="A40" s="4" t="s">
        <v>74</v>
      </c>
      <c r="B40" s="4" t="str">
        <f aca="false">LEFT(A40,2)</f>
        <v>HO</v>
      </c>
      <c r="C40" s="4" t="str">
        <f aca="false">VLOOKUP(B40,Sheet2!D$1:E$6,2)</f>
        <v>Honda</v>
      </c>
      <c r="D40" s="4" t="str">
        <f aca="false">MID(A40,5,3)</f>
        <v>ODY</v>
      </c>
      <c r="E40" s="4" t="str">
        <f aca="false">VLOOKUP(D40,Sheet2!B$1:C$11,2)</f>
        <v>Odyssey</v>
      </c>
      <c r="F40" s="4" t="str">
        <f aca="false">MID(A40,3,2)</f>
        <v>08</v>
      </c>
      <c r="G40" s="4" t="n">
        <f aca="false">IF(14-F40&lt;0,100-F40+14,14-F40)</f>
        <v>6</v>
      </c>
      <c r="H40" s="5" t="n">
        <v>42504.6</v>
      </c>
      <c r="I40" s="5" t="n">
        <f aca="false">H40/(G40+0.5)</f>
        <v>6539.16923076923</v>
      </c>
      <c r="J40" s="4" t="s">
        <v>18</v>
      </c>
      <c r="K40" s="4" t="s">
        <v>39</v>
      </c>
      <c r="L40" s="4" t="n">
        <v>100000</v>
      </c>
      <c r="M40" s="4" t="str">
        <f aca="false">IF(L40&gt;H40,"YES","NO")</f>
        <v>YES</v>
      </c>
      <c r="N40" s="4" t="str">
        <f aca="false">_xlfn.CONCAT(B40,F40,D40,UPPER(LEFT(J40,3)),RIGHT(A40,3))</f>
        <v>HO08ODYWHI039</v>
      </c>
    </row>
    <row r="41" customFormat="false" ht="12.8" hidden="false" customHeight="false" outlineLevel="0" collapsed="false">
      <c r="A41" s="4" t="s">
        <v>75</v>
      </c>
      <c r="B41" s="4" t="str">
        <f aca="false">LEFT(A41,2)</f>
        <v>HO</v>
      </c>
      <c r="C41" s="4" t="str">
        <f aca="false">VLOOKUP(B41,Sheet2!D$1:E$6,2)</f>
        <v>Honda</v>
      </c>
      <c r="D41" s="4" t="str">
        <f aca="false">MID(A41,5,3)</f>
        <v>ODY</v>
      </c>
      <c r="E41" s="4" t="str">
        <f aca="false">VLOOKUP(D41,Sheet2!B$1:C$11,2)</f>
        <v>Odyssey</v>
      </c>
      <c r="F41" s="4" t="str">
        <f aca="false">MID(A41,3,2)</f>
        <v>01</v>
      </c>
      <c r="G41" s="4" t="n">
        <f aca="false">IF(14-F41&lt;0,100-F41+14,14-F41)</f>
        <v>13</v>
      </c>
      <c r="H41" s="5" t="n">
        <v>68658.9</v>
      </c>
      <c r="I41" s="5" t="n">
        <f aca="false">H41/(G41+0.5)</f>
        <v>5085.84444444444</v>
      </c>
      <c r="J41" s="4" t="s">
        <v>15</v>
      </c>
      <c r="K41" s="4" t="s">
        <v>16</v>
      </c>
      <c r="L41" s="4" t="n">
        <v>100000</v>
      </c>
      <c r="M41" s="4" t="str">
        <f aca="false">IF(L41&gt;H41,"YES","NO")</f>
        <v>YES</v>
      </c>
      <c r="N41" s="4" t="str">
        <f aca="false">_xlfn.CONCAT(B41,F41,D41,UPPER(LEFT(J41,3)),RIGHT(A41,3))</f>
        <v>HO01ODYBLA040</v>
      </c>
    </row>
    <row r="42" customFormat="false" ht="12.8" hidden="false" customHeight="false" outlineLevel="0" collapsed="false">
      <c r="A42" s="4" t="s">
        <v>76</v>
      </c>
      <c r="B42" s="4" t="str">
        <f aca="false">LEFT(A42,2)</f>
        <v>HO</v>
      </c>
      <c r="C42" s="4" t="str">
        <f aca="false">VLOOKUP(B42,Sheet2!D$1:E$6,2)</f>
        <v>Honda</v>
      </c>
      <c r="D42" s="4" t="str">
        <f aca="false">MID(A42,5,3)</f>
        <v>ODY</v>
      </c>
      <c r="E42" s="4" t="str">
        <f aca="false">VLOOKUP(D42,Sheet2!B$1:C$11,2)</f>
        <v>Odyssey</v>
      </c>
      <c r="F42" s="4" t="str">
        <f aca="false">MID(A42,3,2)</f>
        <v>14</v>
      </c>
      <c r="G42" s="4" t="n">
        <f aca="false">IF(14-F42&lt;0,100-F42+14,14-F42)</f>
        <v>0</v>
      </c>
      <c r="H42" s="5" t="n">
        <v>3708.1</v>
      </c>
      <c r="I42" s="5" t="n">
        <f aca="false">H42/(G42+0.5)</f>
        <v>7416.2</v>
      </c>
      <c r="J42" s="4" t="s">
        <v>15</v>
      </c>
      <c r="K42" s="4" t="s">
        <v>19</v>
      </c>
      <c r="L42" s="4" t="n">
        <v>100000</v>
      </c>
      <c r="M42" s="4" t="str">
        <f aca="false">IF(L42&gt;H42,"YES","NO")</f>
        <v>YES</v>
      </c>
      <c r="N42" s="4" t="str">
        <f aca="false">_xlfn.CONCAT(B42,F42,D42,UPPER(LEFT(J42,3)),RIGHT(A42,3))</f>
        <v>HO14ODYBLA041</v>
      </c>
    </row>
    <row r="43" customFormat="false" ht="12.8" hidden="false" customHeight="false" outlineLevel="0" collapsed="false">
      <c r="A43" s="4" t="s">
        <v>77</v>
      </c>
      <c r="B43" s="4" t="str">
        <f aca="false">LEFT(A43,2)</f>
        <v>CR</v>
      </c>
      <c r="C43" s="4" t="str">
        <f aca="false">VLOOKUP(B43,Sheet2!D$1:E$6,2)</f>
        <v>Chrysler</v>
      </c>
      <c r="D43" s="4" t="str">
        <f aca="false">MID(A43,5,3)</f>
        <v>PTC</v>
      </c>
      <c r="E43" s="4" t="str">
        <f aca="false">VLOOKUP(D43,Sheet2!B$1:C$11,2)</f>
        <v>PT Cruiser</v>
      </c>
      <c r="F43" s="4" t="str">
        <f aca="false">MID(A43,3,2)</f>
        <v>04</v>
      </c>
      <c r="G43" s="4" t="n">
        <f aca="false">IF(14-F43&lt;0,100-F43+14,14-F43)</f>
        <v>10</v>
      </c>
      <c r="H43" s="5" t="n">
        <v>64542</v>
      </c>
      <c r="I43" s="5" t="n">
        <f aca="false">H43/(G43+0.5)</f>
        <v>6146.85714285714</v>
      </c>
      <c r="J43" s="4" t="s">
        <v>50</v>
      </c>
      <c r="K43" s="4" t="s">
        <v>16</v>
      </c>
      <c r="L43" s="4" t="n">
        <v>75000</v>
      </c>
      <c r="M43" s="4" t="str">
        <f aca="false">IF(L43&gt;H43,"YES","NO")</f>
        <v>YES</v>
      </c>
      <c r="N43" s="4" t="str">
        <f aca="false">_xlfn.CONCAT(B43,F43,D43,UPPER(LEFT(J43,3)),RIGHT(A43,3))</f>
        <v>CR04PTCBLU042</v>
      </c>
    </row>
    <row r="44" customFormat="false" ht="12.8" hidden="false" customHeight="false" outlineLevel="0" collapsed="false">
      <c r="A44" s="4" t="s">
        <v>78</v>
      </c>
      <c r="B44" s="4" t="str">
        <f aca="false">LEFT(A44,2)</f>
        <v>CR</v>
      </c>
      <c r="C44" s="4" t="str">
        <f aca="false">VLOOKUP(B44,Sheet2!D$1:E$6,2)</f>
        <v>Chrysler</v>
      </c>
      <c r="D44" s="4" t="str">
        <f aca="false">MID(A44,5,3)</f>
        <v>PTC</v>
      </c>
      <c r="E44" s="4" t="str">
        <f aca="false">VLOOKUP(D44,Sheet2!B$1:C$11,2)</f>
        <v>PT Cruiser</v>
      </c>
      <c r="F44" s="4" t="str">
        <f aca="false">MID(A44,3,2)</f>
        <v>07</v>
      </c>
      <c r="G44" s="4" t="n">
        <f aca="false">IF(14-F44&lt;0,100-F44+14,14-F44)</f>
        <v>7</v>
      </c>
      <c r="H44" s="5" t="n">
        <v>42074.2</v>
      </c>
      <c r="I44" s="5" t="n">
        <f aca="false">H44/(G44+0.5)</f>
        <v>5609.89333333333</v>
      </c>
      <c r="J44" s="4" t="s">
        <v>21</v>
      </c>
      <c r="K44" s="4" t="s">
        <v>60</v>
      </c>
      <c r="L44" s="4" t="n">
        <v>75000</v>
      </c>
      <c r="M44" s="4" t="str">
        <f aca="false">IF(L44&gt;H44,"YES","NO")</f>
        <v>YES</v>
      </c>
      <c r="N44" s="4" t="str">
        <f aca="false">_xlfn.CONCAT(B44,F44,D44,UPPER(LEFT(J44,3)),RIGHT(A44,3))</f>
        <v>CR07PTCGRE043</v>
      </c>
    </row>
    <row r="45" customFormat="false" ht="12.8" hidden="false" customHeight="false" outlineLevel="0" collapsed="false">
      <c r="A45" s="4" t="s">
        <v>79</v>
      </c>
      <c r="B45" s="4" t="str">
        <f aca="false">LEFT(A45,2)</f>
        <v>CR</v>
      </c>
      <c r="C45" s="4" t="str">
        <f aca="false">VLOOKUP(B45,Sheet2!D$1:E$6,2)</f>
        <v>Chrysler</v>
      </c>
      <c r="D45" s="4" t="str">
        <f aca="false">MID(A45,5,3)</f>
        <v>PTC</v>
      </c>
      <c r="E45" s="4" t="str">
        <f aca="false">VLOOKUP(D45,Sheet2!B$1:C$11,2)</f>
        <v>PT Cruiser</v>
      </c>
      <c r="F45" s="4" t="str">
        <f aca="false">MID(A45,3,2)</f>
        <v>11</v>
      </c>
      <c r="G45" s="4" t="n">
        <f aca="false">IF(14-F45&lt;0,100-F45+14,14-F45)</f>
        <v>3</v>
      </c>
      <c r="H45" s="5" t="n">
        <v>27394.2</v>
      </c>
      <c r="I45" s="5" t="n">
        <f aca="false">H45/(G45+0.5)</f>
        <v>7826.91428571429</v>
      </c>
      <c r="J45" s="4" t="s">
        <v>15</v>
      </c>
      <c r="K45" s="4" t="s">
        <v>37</v>
      </c>
      <c r="L45" s="4" t="n">
        <v>75000</v>
      </c>
      <c r="M45" s="4" t="str">
        <f aca="false">IF(L45&gt;H45,"YES","NO")</f>
        <v>YES</v>
      </c>
      <c r="N45" s="4" t="str">
        <f aca="false">_xlfn.CONCAT(B45,F45,D45,UPPER(LEFT(J45,3)),RIGHT(A45,3))</f>
        <v>CR11PTCBLA044</v>
      </c>
    </row>
    <row r="46" customFormat="false" ht="12.8" hidden="false" customHeight="false" outlineLevel="0" collapsed="false">
      <c r="A46" s="4" t="s">
        <v>80</v>
      </c>
      <c r="B46" s="4" t="str">
        <f aca="false">LEFT(A46,2)</f>
        <v>CR</v>
      </c>
      <c r="C46" s="4" t="str">
        <f aca="false">VLOOKUP(B46,Sheet2!D$1:E$6,2)</f>
        <v>Chrysler</v>
      </c>
      <c r="D46" s="4" t="str">
        <f aca="false">MID(A46,5,3)</f>
        <v>CAR</v>
      </c>
      <c r="E46" s="4" t="str">
        <f aca="false">VLOOKUP(D46,Sheet2!B$1:C$11,2)</f>
        <v>Caravan</v>
      </c>
      <c r="F46" s="4" t="str">
        <f aca="false">MID(A46,3,2)</f>
        <v>99</v>
      </c>
      <c r="G46" s="4" t="n">
        <f aca="false">IF(14-F46&lt;0,100-F46+14,14-F46)</f>
        <v>15</v>
      </c>
      <c r="H46" s="5" t="n">
        <v>79420.6</v>
      </c>
      <c r="I46" s="5" t="n">
        <f aca="false">H46/(G46+0.5)</f>
        <v>5123.90967741935</v>
      </c>
      <c r="J46" s="4" t="s">
        <v>21</v>
      </c>
      <c r="K46" s="4" t="s">
        <v>47</v>
      </c>
      <c r="L46" s="4" t="n">
        <v>75000</v>
      </c>
      <c r="M46" s="4" t="str">
        <f aca="false">IF(L46&gt;H46,"YES","NO")</f>
        <v>NO</v>
      </c>
      <c r="N46" s="4" t="str">
        <f aca="false">_xlfn.CONCAT(B46,F46,D46,UPPER(LEFT(J46,3)),RIGHT(A46,3))</f>
        <v>CR99CARGRE045</v>
      </c>
    </row>
    <row r="47" customFormat="false" ht="12.8" hidden="false" customHeight="false" outlineLevel="0" collapsed="false">
      <c r="A47" s="4" t="s">
        <v>81</v>
      </c>
      <c r="B47" s="4" t="str">
        <f aca="false">LEFT(A47,2)</f>
        <v>CR</v>
      </c>
      <c r="C47" s="4" t="str">
        <f aca="false">VLOOKUP(B47,Sheet2!D$1:E$6,2)</f>
        <v>Chrysler</v>
      </c>
      <c r="D47" s="4" t="str">
        <f aca="false">MID(A47,5,3)</f>
        <v>CAR</v>
      </c>
      <c r="E47" s="4" t="str">
        <f aca="false">VLOOKUP(D47,Sheet2!B$1:C$11,2)</f>
        <v>Caravan</v>
      </c>
      <c r="F47" s="4" t="str">
        <f aca="false">MID(A47,3,2)</f>
        <v>00</v>
      </c>
      <c r="G47" s="4" t="n">
        <f aca="false">IF(14-F47&lt;0,100-F47+14,14-F47)</f>
        <v>14</v>
      </c>
      <c r="H47" s="5" t="n">
        <v>77243.1</v>
      </c>
      <c r="I47" s="5" t="n">
        <f aca="false">H47/(G47+0.5)</f>
        <v>5327.11034482759</v>
      </c>
      <c r="J47" s="4" t="s">
        <v>15</v>
      </c>
      <c r="K47" s="4" t="s">
        <v>24</v>
      </c>
      <c r="L47" s="4" t="n">
        <v>75000</v>
      </c>
      <c r="M47" s="4" t="str">
        <f aca="false">IF(L47&gt;H47,"YES","NO")</f>
        <v>NO</v>
      </c>
      <c r="N47" s="4" t="str">
        <f aca="false">_xlfn.CONCAT(B47,F47,D47,UPPER(LEFT(J47,3)),RIGHT(A47,3))</f>
        <v>CR00CARBLA046</v>
      </c>
    </row>
    <row r="48" customFormat="false" ht="12.8" hidden="false" customHeight="false" outlineLevel="0" collapsed="false">
      <c r="A48" s="4" t="s">
        <v>82</v>
      </c>
      <c r="B48" s="4" t="str">
        <f aca="false">LEFT(A48,2)</f>
        <v>CR</v>
      </c>
      <c r="C48" s="4" t="str">
        <f aca="false">VLOOKUP(B48,Sheet2!D$1:E$6,2)</f>
        <v>Chrysler</v>
      </c>
      <c r="D48" s="4" t="str">
        <f aca="false">MID(A48,5,3)</f>
        <v>CAR</v>
      </c>
      <c r="E48" s="4" t="str">
        <f aca="false">VLOOKUP(D48,Sheet2!B$1:C$11,2)</f>
        <v>Caravan</v>
      </c>
      <c r="F48" s="4" t="str">
        <f aca="false">MID(A48,3,2)</f>
        <v>04</v>
      </c>
      <c r="G48" s="4" t="n">
        <f aca="false">IF(14-F48&lt;0,100-F48+14,14-F48)</f>
        <v>10</v>
      </c>
      <c r="H48" s="5" t="n">
        <v>72527.2</v>
      </c>
      <c r="I48" s="5" t="n">
        <f aca="false">H48/(G48+0.5)</f>
        <v>6907.35238095238</v>
      </c>
      <c r="J48" s="4" t="s">
        <v>18</v>
      </c>
      <c r="K48" s="4" t="s">
        <v>43</v>
      </c>
      <c r="L48" s="4" t="n">
        <v>75000</v>
      </c>
      <c r="M48" s="4" t="str">
        <f aca="false">IF(L48&gt;H48,"YES","NO")</f>
        <v>YES</v>
      </c>
      <c r="N48" s="4" t="str">
        <f aca="false">_xlfn.CONCAT(B48,F48,D48,UPPER(LEFT(J48,3)),RIGHT(A48,3))</f>
        <v>CR04CARWHI047</v>
      </c>
    </row>
    <row r="49" customFormat="false" ht="12.8" hidden="false" customHeight="false" outlineLevel="0" collapsed="false">
      <c r="A49" s="4" t="s">
        <v>83</v>
      </c>
      <c r="B49" s="4" t="str">
        <f aca="false">LEFT(A49,2)</f>
        <v>CR</v>
      </c>
      <c r="C49" s="4" t="str">
        <f aca="false">VLOOKUP(B49,Sheet2!D$1:E$6,2)</f>
        <v>Chrysler</v>
      </c>
      <c r="D49" s="4" t="str">
        <f aca="false">MID(A49,5,3)</f>
        <v>CAR</v>
      </c>
      <c r="E49" s="4" t="str">
        <f aca="false">VLOOKUP(D49,Sheet2!B$1:C$11,2)</f>
        <v>Caravan</v>
      </c>
      <c r="F49" s="4" t="str">
        <f aca="false">MID(A49,3,2)</f>
        <v>04</v>
      </c>
      <c r="G49" s="4" t="n">
        <f aca="false">IF(14-F49&lt;0,100-F49+14,14-F49)</f>
        <v>10</v>
      </c>
      <c r="H49" s="5" t="n">
        <v>52699.4</v>
      </c>
      <c r="I49" s="5" t="n">
        <f aca="false">H49/(G49+0.5)</f>
        <v>5018.99047619048</v>
      </c>
      <c r="J49" s="4" t="s">
        <v>59</v>
      </c>
      <c r="K49" s="4" t="s">
        <v>43</v>
      </c>
      <c r="L49" s="4" t="n">
        <v>75000</v>
      </c>
      <c r="M49" s="4" t="str">
        <f aca="false">IF(L49&gt;H49,"YES","NO")</f>
        <v>YES</v>
      </c>
      <c r="N49" s="4" t="str">
        <f aca="false">_xlfn.CONCAT(B49,F49,D49,UPPER(LEFT(J49,3)),RIGHT(A49,3))</f>
        <v>CR04CARRED048</v>
      </c>
    </row>
    <row r="50" customFormat="false" ht="12.8" hidden="false" customHeight="false" outlineLevel="0" collapsed="false">
      <c r="A50" s="4" t="s">
        <v>84</v>
      </c>
      <c r="B50" s="4" t="str">
        <f aca="false">LEFT(A50,2)</f>
        <v>HY</v>
      </c>
      <c r="C50" s="4" t="str">
        <f aca="false">VLOOKUP(B50,Sheet2!D$1:E$6,2)</f>
        <v>Hundai</v>
      </c>
      <c r="D50" s="4" t="str">
        <f aca="false">MID(A50,5,3)</f>
        <v>ELA</v>
      </c>
      <c r="E50" s="4" t="str">
        <f aca="false">VLOOKUP(D50,Sheet2!B$1:C$11,2)</f>
        <v>Elantra</v>
      </c>
      <c r="F50" s="4" t="str">
        <f aca="false">MID(A50,3,2)</f>
        <v>11</v>
      </c>
      <c r="G50" s="4" t="n">
        <f aca="false">IF(14-F50&lt;0,100-F50+14,14-F50)</f>
        <v>3</v>
      </c>
      <c r="H50" s="5" t="n">
        <v>29102.3</v>
      </c>
      <c r="I50" s="5" t="n">
        <f aca="false">H50/(G50+0.5)</f>
        <v>8314.94285714286</v>
      </c>
      <c r="J50" s="4" t="s">
        <v>15</v>
      </c>
      <c r="K50" s="4" t="s">
        <v>45</v>
      </c>
      <c r="L50" s="4" t="n">
        <v>100000</v>
      </c>
      <c r="M50" s="4" t="str">
        <f aca="false">IF(L50&gt;H50,"YES","NO")</f>
        <v>YES</v>
      </c>
      <c r="N50" s="4" t="str">
        <f aca="false">_xlfn.CONCAT(B50,F50,D50,UPPER(LEFT(J50,3)),RIGHT(A50,3))</f>
        <v>HY11ELABLA049</v>
      </c>
    </row>
    <row r="51" customFormat="false" ht="12.8" hidden="false" customHeight="false" outlineLevel="0" collapsed="false">
      <c r="A51" s="4" t="s">
        <v>85</v>
      </c>
      <c r="B51" s="4" t="str">
        <f aca="false">LEFT(A51,2)</f>
        <v>HY</v>
      </c>
      <c r="C51" s="4" t="str">
        <f aca="false">VLOOKUP(B51,Sheet2!D$1:E$6,2)</f>
        <v>Hundai</v>
      </c>
      <c r="D51" s="4" t="str">
        <f aca="false">MID(A51,5,3)</f>
        <v>ELA</v>
      </c>
      <c r="E51" s="4" t="str">
        <f aca="false">VLOOKUP(D51,Sheet2!B$1:C$11,2)</f>
        <v>Elantra</v>
      </c>
      <c r="F51" s="4" t="str">
        <f aca="false">MID(A51,3,2)</f>
        <v>12</v>
      </c>
      <c r="G51" s="4" t="n">
        <f aca="false">IF(14-F51&lt;0,100-F51+14,14-F51)</f>
        <v>2</v>
      </c>
      <c r="H51" s="5" t="n">
        <v>22282</v>
      </c>
      <c r="I51" s="5" t="n">
        <f aca="false">H51/(G51+0.5)</f>
        <v>8912.8</v>
      </c>
      <c r="J51" s="4" t="s">
        <v>50</v>
      </c>
      <c r="K51" s="4" t="s">
        <v>19</v>
      </c>
      <c r="L51" s="4" t="n">
        <v>100000</v>
      </c>
      <c r="M51" s="4" t="str">
        <f aca="false">IF(L51&gt;H51,"YES","NO")</f>
        <v>YES</v>
      </c>
      <c r="N51" s="4" t="str">
        <f aca="false">_xlfn.CONCAT(B51,F51,D51,UPPER(LEFT(J51,3)),RIGHT(A51,3))</f>
        <v>HY12ELABLU050</v>
      </c>
    </row>
    <row r="52" customFormat="false" ht="12.8" hidden="false" customHeight="false" outlineLevel="0" collapsed="false">
      <c r="A52" s="4" t="s">
        <v>86</v>
      </c>
      <c r="B52" s="4" t="str">
        <f aca="false">LEFT(A52,2)</f>
        <v>HY</v>
      </c>
      <c r="C52" s="4" t="str">
        <f aca="false">VLOOKUP(B52,Sheet2!D$1:E$6,2)</f>
        <v>Hundai</v>
      </c>
      <c r="D52" s="4" t="str">
        <f aca="false">MID(A52,5,3)</f>
        <v>ELA</v>
      </c>
      <c r="E52" s="4" t="str">
        <f aca="false">VLOOKUP(D52,Sheet2!B$1:C$11,2)</f>
        <v>Elantra</v>
      </c>
      <c r="F52" s="4" t="str">
        <f aca="false">MID(A52,3,2)</f>
        <v>13</v>
      </c>
      <c r="G52" s="4" t="n">
        <f aca="false">IF(14-F52&lt;0,100-F52+14,14-F52)</f>
        <v>1</v>
      </c>
      <c r="H52" s="5" t="n">
        <v>20223.9</v>
      </c>
      <c r="I52" s="5" t="n">
        <f aca="false">H52/(G52+0.5)</f>
        <v>13482.6</v>
      </c>
      <c r="J52" s="4" t="s">
        <v>15</v>
      </c>
      <c r="K52" s="4" t="s">
        <v>33</v>
      </c>
      <c r="L52" s="4" t="n">
        <v>100000</v>
      </c>
      <c r="M52" s="4" t="str">
        <f aca="false">IF(L52&gt;H52,"YES","NO")</f>
        <v>YES</v>
      </c>
      <c r="N52" s="4" t="str">
        <f aca="false">_xlfn.CONCAT(B52,F52,D52,UPPER(LEFT(J52,3)),RIGHT(A52,3))</f>
        <v>HY13ELABLA051</v>
      </c>
    </row>
    <row r="53" customFormat="false" ht="12.8" hidden="false" customHeight="false" outlineLevel="0" collapsed="false">
      <c r="A53" s="4" t="s">
        <v>87</v>
      </c>
      <c r="B53" s="4" t="str">
        <f aca="false">LEFT(A53,2)</f>
        <v>HY</v>
      </c>
      <c r="C53" s="4" t="str">
        <f aca="false">VLOOKUP(B53,Sheet2!D$1:E$6,2)</f>
        <v>Hundai</v>
      </c>
      <c r="D53" s="4" t="str">
        <f aca="false">MID(A53,5,3)</f>
        <v>ELA</v>
      </c>
      <c r="E53" s="4" t="str">
        <f aca="false">VLOOKUP(D53,Sheet2!B$1:C$11,2)</f>
        <v>Elantra</v>
      </c>
      <c r="F53" s="4" t="str">
        <f aca="false">MID(A53,3,2)</f>
        <v>13</v>
      </c>
      <c r="G53" s="4" t="n">
        <f aca="false">IF(14-F53&lt;0,100-F53+14,14-F53)</f>
        <v>1</v>
      </c>
      <c r="H53" s="5" t="n">
        <v>22188.5</v>
      </c>
      <c r="I53" s="5" t="n">
        <f aca="false">H53/(G53+0.5)</f>
        <v>14792.3333333333</v>
      </c>
      <c r="J53" s="4" t="s">
        <v>50</v>
      </c>
      <c r="K53" s="4" t="s">
        <v>27</v>
      </c>
      <c r="L53" s="4" t="n">
        <v>100000</v>
      </c>
      <c r="M53" s="4" t="str">
        <f aca="false">IF(L53&gt;H53,"YES","NO")</f>
        <v>YES</v>
      </c>
      <c r="N53" s="4" t="str">
        <f aca="false">_xlfn.CONCAT(B53,F53,D53,UPPER(LEFT(J53,3)),RIGHT(A53,3))</f>
        <v>HY13ELABLU052</v>
      </c>
    </row>
    <row r="54" customFormat="false" ht="12.8" hidden="false" customHeight="false" outlineLevel="0" collapsed="false">
      <c r="A54" s="6"/>
      <c r="B54" s="6"/>
      <c r="C54" s="6"/>
      <c r="D54" s="6"/>
      <c r="E54" s="6"/>
      <c r="F54" s="6"/>
      <c r="G54" s="6"/>
      <c r="H54" s="7"/>
      <c r="I54" s="7"/>
      <c r="J54" s="6"/>
      <c r="K54" s="6"/>
      <c r="L54" s="6"/>
      <c r="M54" s="6"/>
      <c r="N54" s="6"/>
    </row>
    <row r="55" customFormat="false" ht="12.8" hidden="false" customHeight="false" outlineLevel="0" collapsed="false">
      <c r="A55" s="6"/>
      <c r="B55" s="6"/>
      <c r="C55" s="6"/>
      <c r="D55" s="6"/>
      <c r="E55" s="6"/>
      <c r="F55" s="6"/>
      <c r="G55" s="6"/>
      <c r="H55" s="7"/>
      <c r="I55" s="7"/>
      <c r="J55" s="6"/>
      <c r="K55" s="6"/>
      <c r="L55" s="6"/>
      <c r="M55" s="6"/>
      <c r="N55" s="6"/>
    </row>
    <row r="56" customFormat="false" ht="12.8" hidden="false" customHeight="false" outlineLevel="0" collapsed="false">
      <c r="A56" s="6"/>
      <c r="B56" s="6"/>
      <c r="C56" s="6"/>
      <c r="D56" s="6"/>
      <c r="E56" s="6"/>
      <c r="F56" s="6"/>
      <c r="G56" s="6"/>
      <c r="H56" s="7"/>
      <c r="I56" s="7"/>
      <c r="J56" s="6"/>
      <c r="K56" s="6"/>
      <c r="L56" s="6"/>
      <c r="M56" s="6"/>
      <c r="N56" s="6"/>
    </row>
    <row r="57" customFormat="false" ht="12.8" hidden="false" customHeight="false" outlineLevel="0" collapsed="false">
      <c r="A57" s="6"/>
      <c r="B57" s="6"/>
      <c r="C57" s="6"/>
      <c r="D57" s="6"/>
      <c r="E57" s="6"/>
      <c r="F57" s="6"/>
      <c r="G57" s="6"/>
      <c r="H57" s="7"/>
      <c r="I57" s="7"/>
      <c r="J57" s="6"/>
      <c r="K57" s="6"/>
      <c r="L57" s="6"/>
      <c r="M57" s="6"/>
      <c r="N57" s="6"/>
    </row>
    <row r="58" customFormat="false" ht="12.8" hidden="false" customHeight="false" outlineLevel="0" collapsed="false">
      <c r="A58" s="6"/>
      <c r="B58" s="6"/>
      <c r="C58" s="6"/>
      <c r="D58" s="6"/>
      <c r="E58" s="6"/>
      <c r="F58" s="6"/>
      <c r="G58" s="6"/>
      <c r="H58" s="7"/>
      <c r="I58" s="7"/>
      <c r="J58" s="6"/>
      <c r="K58" s="6"/>
      <c r="L58" s="6"/>
      <c r="M58" s="6"/>
      <c r="N58" s="6"/>
    </row>
    <row r="59" customFormat="false" ht="12.8" hidden="false" customHeight="false" outlineLevel="0" collapsed="false">
      <c r="A59" s="6"/>
      <c r="B59" s="6"/>
      <c r="C59" s="6"/>
      <c r="D59" s="6"/>
      <c r="E59" s="6"/>
      <c r="F59" s="6"/>
      <c r="G59" s="6"/>
      <c r="H59" s="7"/>
      <c r="I59" s="7"/>
      <c r="J59" s="6"/>
      <c r="K59" s="6"/>
      <c r="L59" s="6"/>
      <c r="M59" s="6"/>
      <c r="N59" s="6"/>
    </row>
    <row r="60" customFormat="false" ht="12.8" hidden="false" customHeight="false" outlineLevel="0" collapsed="false">
      <c r="A60" s="6"/>
      <c r="B60" s="6"/>
      <c r="C60" s="6"/>
      <c r="D60" s="6"/>
      <c r="E60" s="6"/>
      <c r="F60" s="6"/>
      <c r="G60" s="6"/>
      <c r="H60" s="7"/>
      <c r="I60" s="7"/>
      <c r="J60" s="6"/>
      <c r="K60" s="6"/>
      <c r="L60" s="6"/>
      <c r="M60" s="6"/>
      <c r="N60" s="6"/>
    </row>
    <row r="61" customFormat="false" ht="12.8" hidden="false" customHeight="false" outlineLevel="0" collapsed="false">
      <c r="A61" s="6"/>
      <c r="B61" s="6"/>
      <c r="C61" s="6"/>
      <c r="D61" s="6"/>
      <c r="E61" s="6"/>
      <c r="F61" s="6"/>
      <c r="G61" s="6"/>
      <c r="H61" s="7"/>
      <c r="I61" s="7"/>
      <c r="J61" s="6"/>
      <c r="K61" s="6"/>
      <c r="L61" s="6"/>
      <c r="M61" s="6"/>
      <c r="N61" s="6"/>
    </row>
    <row r="62" customFormat="false" ht="12.8" hidden="false" customHeight="false" outlineLevel="0" collapsed="false">
      <c r="A62" s="6"/>
      <c r="B62" s="6"/>
      <c r="C62" s="6"/>
      <c r="D62" s="6"/>
      <c r="E62" s="6"/>
      <c r="F62" s="6"/>
      <c r="G62" s="6"/>
      <c r="H62" s="7"/>
      <c r="I62" s="7"/>
      <c r="J62" s="6"/>
      <c r="K62" s="6"/>
      <c r="L62" s="6"/>
      <c r="M62" s="6"/>
      <c r="N62" s="6"/>
    </row>
    <row r="63" customFormat="false" ht="12.8" hidden="false" customHeight="false" outlineLevel="0" collapsed="false">
      <c r="A63" s="6"/>
      <c r="B63" s="6"/>
      <c r="C63" s="6"/>
      <c r="D63" s="6"/>
      <c r="E63" s="6"/>
      <c r="F63" s="6"/>
      <c r="G63" s="6"/>
      <c r="H63" s="7"/>
      <c r="I63" s="7"/>
      <c r="J63" s="6"/>
      <c r="K63" s="6"/>
      <c r="L63" s="6"/>
      <c r="M63" s="6"/>
      <c r="N63" s="6"/>
    </row>
    <row r="64" customFormat="false" ht="12.8" hidden="false" customHeight="false" outlineLevel="0" collapsed="false">
      <c r="A64" s="6"/>
      <c r="B64" s="6"/>
      <c r="C64" s="6"/>
      <c r="D64" s="6"/>
      <c r="E64" s="6"/>
      <c r="F64" s="6"/>
      <c r="G64" s="6"/>
      <c r="H64" s="7"/>
      <c r="I64" s="7"/>
      <c r="J64" s="6"/>
      <c r="K64" s="6"/>
      <c r="L64" s="6"/>
      <c r="M64" s="6"/>
      <c r="N64" s="6"/>
    </row>
    <row r="65" customFormat="false" ht="12.8" hidden="false" customHeight="false" outlineLevel="0" collapsed="false">
      <c r="A65" s="6"/>
      <c r="B65" s="6"/>
      <c r="C65" s="6"/>
      <c r="D65" s="6"/>
      <c r="E65" s="6"/>
      <c r="F65" s="6"/>
      <c r="G65" s="6"/>
      <c r="H65" s="7"/>
      <c r="I65" s="7"/>
      <c r="J65" s="6"/>
      <c r="K65" s="6"/>
      <c r="L65" s="6"/>
      <c r="M65" s="6"/>
      <c r="N65" s="6"/>
    </row>
    <row r="66" customFormat="false" ht="12.8" hidden="false" customHeight="false" outlineLevel="0" collapsed="false">
      <c r="A66" s="6"/>
      <c r="B66" s="6"/>
      <c r="C66" s="6"/>
      <c r="D66" s="6"/>
      <c r="E66" s="6"/>
      <c r="F66" s="6"/>
      <c r="G66" s="6"/>
      <c r="H66" s="7"/>
      <c r="I66" s="7"/>
      <c r="J66" s="6"/>
      <c r="K66" s="6"/>
      <c r="L66" s="6"/>
      <c r="M66" s="6"/>
      <c r="N66" s="6"/>
    </row>
    <row r="67" customFormat="false" ht="12.8" hidden="false" customHeight="false" outlineLevel="0" collapsed="false">
      <c r="A67" s="6"/>
      <c r="B67" s="6"/>
      <c r="C67" s="6"/>
      <c r="D67" s="6"/>
      <c r="E67" s="6"/>
      <c r="F67" s="6"/>
      <c r="G67" s="6"/>
      <c r="H67" s="7"/>
      <c r="I67" s="7"/>
      <c r="J67" s="6"/>
      <c r="K67" s="6"/>
      <c r="L67" s="6"/>
      <c r="M67" s="6"/>
      <c r="N67" s="6"/>
    </row>
    <row r="68" customFormat="false" ht="12.8" hidden="false" customHeight="false" outlineLevel="0" collapsed="false">
      <c r="A68" s="6"/>
      <c r="B68" s="6"/>
      <c r="C68" s="6"/>
      <c r="D68" s="6"/>
      <c r="E68" s="6"/>
      <c r="F68" s="6"/>
      <c r="G68" s="6"/>
      <c r="H68" s="7"/>
      <c r="I68" s="7"/>
      <c r="J68" s="6"/>
      <c r="K68" s="6"/>
      <c r="L68" s="6"/>
      <c r="M68" s="6"/>
      <c r="N68" s="6"/>
    </row>
    <row r="69" customFormat="false" ht="12.8" hidden="false" customHeight="false" outlineLevel="0" collapsed="false">
      <c r="A69" s="6"/>
      <c r="B69" s="6"/>
      <c r="C69" s="6"/>
      <c r="D69" s="6"/>
      <c r="E69" s="6"/>
      <c r="F69" s="6"/>
      <c r="G69" s="6"/>
      <c r="H69" s="7"/>
      <c r="I69" s="7"/>
      <c r="J69" s="6"/>
      <c r="K69" s="6"/>
      <c r="L69" s="6"/>
      <c r="M69" s="6"/>
      <c r="N6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/>
      <c r="B1" s="4" t="s">
        <v>88</v>
      </c>
      <c r="C1" s="4" t="s">
        <v>89</v>
      </c>
      <c r="D1" s="4" t="s">
        <v>90</v>
      </c>
      <c r="E1" s="4" t="s">
        <v>91</v>
      </c>
    </row>
    <row r="2" customFormat="false" ht="12.8" hidden="false" customHeight="false" outlineLevel="0" collapsed="false">
      <c r="A2" s="4"/>
      <c r="B2" s="4" t="s">
        <v>92</v>
      </c>
      <c r="C2" s="4" t="s">
        <v>93</v>
      </c>
      <c r="D2" s="4" t="s">
        <v>94</v>
      </c>
      <c r="E2" s="4" t="s">
        <v>95</v>
      </c>
    </row>
    <row r="3" customFormat="false" ht="12.8" hidden="false" customHeight="false" outlineLevel="0" collapsed="false">
      <c r="A3" s="4"/>
      <c r="B3" s="4" t="s">
        <v>96</v>
      </c>
      <c r="C3" s="4" t="s">
        <v>97</v>
      </c>
      <c r="D3" s="4" t="s">
        <v>98</v>
      </c>
      <c r="E3" s="4" t="s">
        <v>99</v>
      </c>
    </row>
    <row r="4" customFormat="false" ht="12.8" hidden="false" customHeight="false" outlineLevel="0" collapsed="false">
      <c r="A4" s="4"/>
      <c r="B4" s="4" t="s">
        <v>100</v>
      </c>
      <c r="C4" s="4" t="s">
        <v>101</v>
      </c>
      <c r="D4" s="4" t="s">
        <v>102</v>
      </c>
      <c r="E4" s="4" t="s">
        <v>103</v>
      </c>
    </row>
    <row r="5" customFormat="false" ht="12.8" hidden="false" customHeight="false" outlineLevel="0" collapsed="false">
      <c r="A5" s="4"/>
      <c r="B5" s="4" t="s">
        <v>104</v>
      </c>
      <c r="C5" s="4" t="s">
        <v>105</v>
      </c>
      <c r="D5" s="4" t="s">
        <v>106</v>
      </c>
      <c r="E5" s="4" t="s">
        <v>107</v>
      </c>
    </row>
    <row r="6" customFormat="false" ht="12.8" hidden="false" customHeight="false" outlineLevel="0" collapsed="false">
      <c r="A6" s="4"/>
      <c r="B6" s="4" t="s">
        <v>108</v>
      </c>
      <c r="C6" s="4" t="s">
        <v>109</v>
      </c>
      <c r="D6" s="4" t="s">
        <v>110</v>
      </c>
      <c r="E6" s="4" t="s">
        <v>111</v>
      </c>
    </row>
    <row r="7" customFormat="false" ht="12.8" hidden="false" customHeight="false" outlineLevel="0" collapsed="false">
      <c r="A7" s="4"/>
      <c r="B7" s="4" t="s">
        <v>112</v>
      </c>
      <c r="C7" s="4" t="s">
        <v>113</v>
      </c>
    </row>
    <row r="8" customFormat="false" ht="12.8" hidden="false" customHeight="false" outlineLevel="0" collapsed="false">
      <c r="A8" s="4"/>
      <c r="B8" s="4" t="s">
        <v>114</v>
      </c>
      <c r="C8" s="4" t="s">
        <v>115</v>
      </c>
    </row>
    <row r="9" customFormat="false" ht="12.8" hidden="false" customHeight="false" outlineLevel="0" collapsed="false">
      <c r="A9" s="4"/>
      <c r="B9" s="4" t="s">
        <v>116</v>
      </c>
      <c r="C9" s="4" t="s">
        <v>117</v>
      </c>
    </row>
    <row r="10" customFormat="false" ht="12.8" hidden="false" customHeight="false" outlineLevel="0" collapsed="false">
      <c r="A10" s="4"/>
      <c r="B10" s="4" t="s">
        <v>118</v>
      </c>
      <c r="C10" s="4" t="s">
        <v>119</v>
      </c>
    </row>
    <row r="11" customFormat="false" ht="12.8" hidden="false" customHeight="false" outlineLevel="0" collapsed="false">
      <c r="A11" s="4"/>
      <c r="B11" s="4" t="s">
        <v>120</v>
      </c>
      <c r="C11" s="4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2022-12-10T10:15:43Z</dcterms:modified>
  <cp:revision>3</cp:revision>
  <dc:subject/>
  <dc:title/>
</cp:coreProperties>
</file>